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 xmlns:r="http://schemas.openxmlformats.org/officeDocument/2006/relationships" name="📖 System Guideline (คู่มือระบบ)" sheetId="43" state="visible" r:id="rId43"/>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29">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s>
  <borders count="7">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s>
  <cellStyleXfs count="1">
    <xf numFmtId="0" fontId="0" fillId="0" borderId="0"/>
  </cellStyleXfs>
  <cellXfs count="161">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row>
    <row r="4" ht="24" customHeight="1" s="49">
      <c r="A4" s="101" t="inlineStr">
        <is>
          <t>ลำดับ</t>
        </is>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row>
    <row r="5" ht="22" customHeight="1" s="49">
      <c r="A5" s="103" t="n">
        <v>1</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row>
    <row r="6" ht="22" customHeight="1" s="49">
      <c r="A6" s="105" t="n">
        <v>2</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row>
    <row r="7" ht="22" customHeight="1" s="49">
      <c r="A7" s="103" t="n">
        <v>3</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row>
    <row r="8" ht="22" customHeight="1" s="49">
      <c r="A8" s="105" t="n">
        <v>4</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row>
    <row r="9" ht="22" customHeight="1" s="49">
      <c r="A9" s="103" t="n">
        <v>5</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row>
    <row r="10" ht="22" customHeight="1" s="49">
      <c r="A10" s="105" t="n">
        <v>6</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row>
    <row r="11" ht="22" customHeight="1" s="49">
      <c r="A11" s="103" t="n">
        <v>7</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row>
    <row r="12" ht="22" customHeight="1" s="49">
      <c r="A12" s="105" t="n">
        <v>8</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row>
    <row r="13" ht="22" customHeight="1" s="49">
      <c r="A13" s="103" t="n">
        <v>9</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row>
    <row r="14" ht="22" customHeight="1" s="49">
      <c r="A14" s="105" t="n">
        <v>10</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row>
    <row r="15" ht="22" customHeight="1" s="49">
      <c r="A15" s="103" t="n">
        <v>11</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row>
    <row r="16" ht="22" customHeight="1" s="49">
      <c r="A16" s="105" t="n">
        <v>12</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row>
    <row r="17" ht="22" customHeight="1" s="49">
      <c r="A17" s="103" t="n">
        <v>13</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row>
    <row r="18" ht="22" customHeight="1" s="49">
      <c r="A18" s="105" t="n">
        <v>14</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row>
    <row r="19" ht="22" customHeight="1" s="49">
      <c r="A19" s="103" t="n">
        <v>15</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row>
    <row r="20" ht="22" customHeight="1" s="49">
      <c r="A20" s="105" t="n">
        <v>16</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row>
    <row r="21" ht="22" customHeight="1" s="49">
      <c r="A21" s="103" t="n">
        <v>17</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row>
    <row r="22" ht="22" customHeight="1" s="49">
      <c r="A22" s="105" t="n">
        <v>18</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row>
    <row r="23">
      <c r="A23" s="100" t="n"/>
      <c r="B23" s="34" t="n"/>
      <c r="C23" s="100" t="n"/>
      <c r="D23" s="34" t="n"/>
      <c r="E23" s="34" t="n"/>
      <c r="F23" s="34" t="n"/>
    </row>
    <row r="24" ht="26" customHeight="1" s="49">
      <c r="A24" s="107" t="inlineStr">
        <is>
          <t>🔬 2. PHARMACEUTICAL SCIENCES (PLE-CC1 PRODUCT) — 13 หมวดวิชา</t>
        </is>
      </c>
    </row>
    <row r="25" ht="24" customHeight="1" s="49">
      <c r="A25" s="101" t="inlineStr">
        <is>
          <t>ลำดับ</t>
        </is>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row>
    <row r="26" ht="22" customHeight="1" s="49">
      <c r="A26" s="103" t="n">
        <v>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row>
    <row r="27" ht="22" customHeight="1" s="49">
      <c r="A27" s="105" t="n">
        <v>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row>
    <row r="28" ht="22" customHeight="1" s="49">
      <c r="A28" s="103" t="n">
        <v>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row>
    <row r="29" ht="22" customHeight="1" s="49">
      <c r="A29" s="105" t="n">
        <v>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row>
    <row r="30" ht="22" customHeight="1" s="49">
      <c r="A30" s="103" t="n">
        <v>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row>
    <row r="31" ht="22" customHeight="1" s="49">
      <c r="A31" s="105" t="n">
        <v>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row>
    <row r="32" ht="22" customHeight="1" s="49">
      <c r="A32" s="103" t="n">
        <v>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row>
    <row r="33" ht="22" customHeight="1" s="49">
      <c r="A33" s="105" t="n">
        <v>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row>
    <row r="34" ht="22" customHeight="1" s="49">
      <c r="A34" s="103" t="n">
        <v>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row>
    <row r="35" ht="22" customHeight="1" s="49">
      <c r="A35" s="105" t="n">
        <v>10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row>
    <row r="36" ht="22" customHeight="1" s="49">
      <c r="A36" s="103" t="n">
        <v>11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row>
    <row r="37" ht="22" customHeight="1" s="49">
      <c r="A37" s="105" t="n">
        <v>12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row>
    <row r="38" ht="22" customHeight="1" s="49">
      <c r="A38" s="103" t="n">
        <v>13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row>
    <row r="39">
      <c r="A39" s="100" t="n"/>
      <c r="B39" s="34" t="n"/>
      <c r="C39" s="100" t="n"/>
      <c r="D39" s="34" t="n"/>
      <c r="E39" s="34" t="n"/>
      <c r="F39" s="34" t="n"/>
    </row>
    <row r="40" ht="26" customHeight="1" s="49">
      <c r="A40" s="108" t="inlineStr">
        <is>
          <t>⚖️ 3. SOCIAL &amp; ADMINISTRATIVE PHARMACY (PLE-CC1 SAP) — 3 หมวดวิชา</t>
        </is>
      </c>
    </row>
    <row r="41" ht="24" customHeight="1" s="49">
      <c r="A41" s="101" t="inlineStr">
        <is>
          <t>ลำดับ</t>
        </is>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row>
    <row r="42" ht="22" customHeight="1" s="49">
      <c r="A42" s="103" t="n">
        <v>1</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row>
    <row r="43" ht="22" customHeight="1" s="49">
      <c r="A43" s="105" t="n">
        <v>2</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row>
    <row r="44" ht="22" customHeight="1" s="49">
      <c r="A44" s="103" t="n">
        <v>3</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row>
    <row r="45">
      <c r="A45" s="100" t="n"/>
      <c r="B45" s="34" t="n"/>
      <c r="C45" s="100" t="n"/>
      <c r="D45" s="34" t="n"/>
      <c r="E45" s="34" t="n"/>
      <c r="F45" s="34" t="n"/>
    </row>
    <row r="46" ht="26" customHeight="1" s="49">
      <c r="A46" s="109" t="inlineStr">
        <is>
          <t>⚡ 4. FAST QUIZ ENGINE &amp; CASE DIRECTORY (ระบบสุ่มข้อสอบด่วนและทะเบียนเคส)</t>
        </is>
      </c>
    </row>
    <row r="47" ht="24" customHeight="1" s="49">
      <c r="A47" s="101" t="inlineStr">
        <is>
          <t>ลำดับ</t>
        </is>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row>
    <row r="48" ht="22" customHeight="1" s="49">
      <c r="A48" s="103" t="n">
        <v>1</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row>
    <row r="49" ht="22" customHeight="1" s="49">
      <c r="A49" s="105" t="n">
        <v>2</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row>
    <row r="50">
      <c r="A50" s="100" t="inlineStr">
        <is>
          <t>-</t>
        </is>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37.95" customHeight="1" s="49">
      <c r="A2" s="110" t="inlineStr">
        <is>
          <t>ข้อที่</t>
        </is>
      </c>
      <c r="B2" s="140" t="inlineStr">
        <is>
          <t>คำถาม</t>
        </is>
      </c>
      <c r="C2" s="110" t="inlineStr">
        <is>
          <t>รูปถาม</t>
        </is>
      </c>
      <c r="D2" s="140" t="inlineStr">
        <is>
          <t>ตัวเลือก 1 (ก)</t>
        </is>
      </c>
      <c r="E2" s="140" t="inlineStr">
        <is>
          <t>ตัวเลือก 2 (ข)</t>
        </is>
      </c>
      <c r="F2" s="140" t="inlineStr">
        <is>
          <t>ตัวเลือก 3 (ค)</t>
        </is>
      </c>
      <c r="G2" s="140" t="inlineStr">
        <is>
          <t>ตัวเลือก 4 (ง)</t>
        </is>
      </c>
      <c r="H2" s="140" t="inlineStr">
        <is>
          <t>ตัวเลือก 5 (จ)</t>
        </is>
      </c>
      <c r="I2" s="110" t="inlineStr">
        <is>
          <t>เฉลย (1-5)</t>
        </is>
      </c>
      <c r="J2" s="140" t="inlineStr">
        <is>
          <t>คำอธิบายเฉลย</t>
        </is>
      </c>
      <c r="K2" s="110" t="inlineStr">
        <is>
          <t>รูปเฉลย</t>
        </is>
      </c>
      <c r="L2" s="140" t="inlineStr">
        <is>
          <t>Filter หมวด/Subtopic</t>
        </is>
      </c>
      <c r="M2" s="110" t="inlineStr">
        <is>
          <t>Track (Clinic/Product/SAP)</t>
        </is>
      </c>
      <c r="N2" s="140" t="inlineStr">
        <is>
          <t>หมายเหตุ</t>
        </is>
      </c>
      <c r="O2" s="110" t="inlineStr">
        <is>
          <t>ประเภทข้อสอบ</t>
        </is>
      </c>
      <c r="P2" s="110" t="inlineStr">
        <is>
          <t>ปี / เลขชุด</t>
        </is>
      </c>
      <c r="Q2" s="140" t="inlineStr">
        <is>
          <t>หมวดวิชา/ชีตปลายทาง ★</t>
        </is>
      </c>
      <c r="R2" t="inlineStr">
        <is>
          <t>Case ID (รหัสเคส)</t>
        </is>
      </c>
    </row>
    <row r="3" ht="28.05" customHeight="1" s="49">
      <c r="A3" s="100" t="n">
        <v>1</v>
      </c>
      <c r="B3" s="88"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C3" s="100" t="n"/>
      <c r="D3" s="88" t="inlineStr">
        <is>
          <t>ใช้ Allopurinol เป็นเวลานานอย่างต่อเนื่อง</t>
        </is>
      </c>
      <c r="E3" s="88" t="inlineStr">
        <is>
          <t>ได้รับ Aspirin</t>
        </is>
      </c>
      <c r="F3" s="88" t="inlineStr">
        <is>
          <t>ได้รับ Metformin</t>
        </is>
      </c>
      <c r="G3" s="88" t="inlineStr">
        <is>
          <t>ได้รับ Losartan</t>
        </is>
      </c>
      <c r="H3" s="88" t="inlineStr">
        <is>
          <t>Uric acid ในเลือดสูงกว่าค่าปกติ</t>
        </is>
      </c>
      <c r="I3" s="100" t="n">
        <v>2</v>
      </c>
      <c r="J3" s="88" t="inlineStr">
        <is>
          <t>✅ คำตอบที่ถูกต้อง: ข้อ ข. ได้รับ Aspirin
💡 Background:
หลักการทางเภสัชกรรม คลินิก และข้อกำหนดมาตรฐานตามเภสัชตำรับในหมวดวิชา 1. Musculoskeleton
🎯 ทำไมข้อนี้ถึงถูก:
ตัวเลือก ข้อ ข. (ได้รับ Aspirin)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(ใช้ Allopurinol เป็นเวลานานอย่างต่อเนื่อง):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(ได้รับ Metformin):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(ได้รับ Losartan):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(Uric acid ในเลือดสูงกว่าค่าปกติ):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3" s="100" t="n"/>
      <c r="L3" s="88" t="inlineStr">
        <is>
          <t>1.4 Gout</t>
        </is>
      </c>
      <c r="M3" s="100" t="inlineStr">
        <is>
          <t>Clinic</t>
        </is>
      </c>
      <c r="N3" s="88" t="inlineStr">
        <is>
          <t>[TEST] Quick Ingestion</t>
        </is>
      </c>
      <c r="O3" s="100" t="inlineStr">
        <is>
          <t>Mock</t>
        </is>
      </c>
      <c r="P3" s="100" t="inlineStr">
        <is>
          <t>Mock RxCU83 ครั้งที่ 1</t>
        </is>
      </c>
      <c r="Q3" s="88" t="inlineStr">
        <is>
          <t>1. Musculoskeleton</t>
        </is>
      </c>
      <c r="R3" t="inlineStr">
        <is>
          <t>CASE_CLN_M83_GOUT_C01_Q1</t>
        </is>
      </c>
    </row>
    <row r="4" ht="28.05" customHeight="1" s="49">
      <c r="A4" s="100" t="n">
        <v>2</v>
      </c>
      <c r="B4" s="88" t="inlineStr">
        <is>
          <t>ทางเลือกการใช้ยาของโรคเกาต์เฉียบพลันในผู้ป่วยรายนี้</t>
        </is>
      </c>
      <c r="C4" s="100" t="n"/>
      <c r="D4" s="88" t="inlineStr">
        <is>
          <t>Colchicine 0.6 mg BID</t>
        </is>
      </c>
      <c r="E4" s="88" t="inlineStr">
        <is>
          <t>Ibuprofen 400 mg TID</t>
        </is>
      </c>
      <c r="F4" s="88" t="inlineStr">
        <is>
          <t>Prednisolone 20 mg OD</t>
        </is>
      </c>
      <c r="G4" s="88" t="inlineStr">
        <is>
          <t>Naproxen 250 mg BID</t>
        </is>
      </c>
      <c r="H4" s="88" t="inlineStr">
        <is>
          <t>A+C</t>
        </is>
      </c>
      <c r="I4" s="100" t="n">
        <v>5</v>
      </c>
      <c r="J4" s="88" t="inlineStr">
        <is>
          <t>✅ คำตอบที่ถูกต้อง: ข้อ จ. A+C
💡 Background:
หลักการทางเภสัชกรรม คลินิก และข้อกำหนดมาตรฐานตามเภสัชตำรับในหมวดวิชา 1. Musculoskeleton
🎯 ทำไมข้อนี้ถึงถูก:
ตัวเลือก ข้อ จ. (A+C)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(Colchicine 0.6 mg BID):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(Ibuprofen 400 mg TID):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(Prednisolone 20 mg OD):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(Naproxen 250 mg BID):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4" s="100" t="n"/>
      <c r="L4" s="88" t="inlineStr">
        <is>
          <t>1.4 Gout</t>
        </is>
      </c>
      <c r="M4" s="100" t="inlineStr">
        <is>
          <t>Clinic</t>
        </is>
      </c>
      <c r="N4" s="88" t="inlineStr">
        <is>
          <t>[TEST] Quick Ingestion</t>
        </is>
      </c>
      <c r="O4" s="100" t="inlineStr">
        <is>
          <t>Mock</t>
        </is>
      </c>
      <c r="P4" s="100" t="inlineStr">
        <is>
          <t>Mock RxCU83 ครั้งที่ 1</t>
        </is>
      </c>
      <c r="Q4" s="88" t="inlineStr">
        <is>
          <t>1. Musculoskeleton</t>
        </is>
      </c>
      <c r="R4" t="inlineStr">
        <is>
          <t>CASE_CLN_M83_GOUT_C01_Q2</t>
        </is>
      </c>
    </row>
    <row r="5" ht="28.05" customHeight="1" s="49">
      <c r="A5" s="100" t="n">
        <v>3</v>
      </c>
      <c r="B5" s="88" t="inlineStr">
        <is>
          <t>ควรดำเนินการอย่างไรในการใช้ยา allopurinol ในระหว่างอาการกำเริบเฉียบพลัน</t>
        </is>
      </c>
      <c r="C5" s="100" t="n"/>
      <c r="D5" s="88" t="inlineStr">
        <is>
          <t>ใช้เหมือนเดิม</t>
        </is>
      </c>
      <c r="E5" s="88" t="inlineStr">
        <is>
          <t>ลดขนาดยา</t>
        </is>
      </c>
      <c r="F5" s="88" t="inlineStr">
        <is>
          <t>เพิ่มขนาดยาทันที</t>
        </is>
      </c>
      <c r="G5" s="88" t="inlineStr">
        <is>
          <t>หยุดยา</t>
        </is>
      </c>
      <c r="H5" s="88" t="inlineStr">
        <is>
          <t>เปลี่ยนไปใช้ febuxostat</t>
        </is>
      </c>
      <c r="I5" s="100" t="n">
        <v>1</v>
      </c>
      <c r="J5" s="88" t="inlineStr">
        <is>
          <t>✅ คำตอบที่ถูกต้อง: ข้อ ก. ใช้เหมือนเดิม
💡 Background:
หลักการทางเภสัชกรรม คลินิก และข้อกำหนดมาตรฐานตามเภสัชตำรับในหมวดวิชา 1. Musculoskeleton
🎯 ทำไมข้อนี้ถึงถูก:
ตัวเลือก ข้อ ก. (ใช้เหมือนเดิม)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(ลดขนาดยา):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(เพิ่มขนาดยาทันที):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(หยุดยา):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(เปลี่ยนไปใช้ febuxostat):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5" s="100" t="n"/>
      <c r="L5" s="88" t="inlineStr">
        <is>
          <t>1.4 Gout</t>
        </is>
      </c>
      <c r="M5" s="100" t="inlineStr">
        <is>
          <t>Clinic</t>
        </is>
      </c>
      <c r="N5" s="88" t="inlineStr">
        <is>
          <t>[TEST] Quick Ingestion</t>
        </is>
      </c>
      <c r="O5" s="100" t="inlineStr">
        <is>
          <t>Mock</t>
        </is>
      </c>
      <c r="P5" s="100" t="inlineStr">
        <is>
          <t>Mock RxCU83 ครั้งที่ 1</t>
        </is>
      </c>
      <c r="Q5" s="88" t="inlineStr">
        <is>
          <t>1. Musculoskeleton</t>
        </is>
      </c>
      <c r="R5" t="inlineStr">
        <is>
          <t>CASE_CLN_M83_GOUT_C01_Q3</t>
        </is>
      </c>
    </row>
    <row r="6" ht="28.05" customHeight="1" s="49">
      <c r="A6" s="100" t="n">
        <v>4</v>
      </c>
      <c r="B6" s="88" t="inlineStr">
        <is>
          <t>จากทางเลือกที่เหมาะสมในการใช้รักษาเกาต์เฉียบพลัน ยาที่เลือกมีกลไกการออกฤทธิ์อย่างไร</t>
        </is>
      </c>
      <c r="C6" s="100" t="n"/>
      <c r="D6" s="88" t="inlineStr">
        <is>
          <t>ลดการสร้าง uric acid โดยตรง</t>
        </is>
      </c>
      <c r="E6" s="88" t="inlineStr">
        <is>
          <t>เพิ่มการขับ uric acid โดยยับยั้งการดูดกลับที่ proximal tubule</t>
        </is>
      </c>
      <c r="F6" s="88" t="inlineStr">
        <is>
          <t>ยับยั้งการรวม microtubule -&gt; ลดการรวมตัว/เคลื่อนไหวและกลืนกินของ neutrophil</t>
        </is>
      </c>
      <c r="G6" s="88" t="inlineStr">
        <is>
          <t>ยับยั้ง COX2 ลดการอักเสบ</t>
        </is>
      </c>
      <c r="H6" s="88" t="inlineStr">
        <is>
          <t>เพิ่มการสลาย uric acid</t>
        </is>
      </c>
      <c r="I6" s="100" t="n">
        <v>3</v>
      </c>
      <c r="J6" s="88" t="inlineStr">
        <is>
          <t>✅ คำตอบที่ถูกต้อง: ข้อ ค. ยับยั้งการรวม microtubule -&gt; ลดการรวมตัว/เคลื่อนไหวและกลืนกินของ neutrophil
💡 Background:
หลักการทางเภสัชกรรม คลินิก และข้อกำหนดมาตรฐานตามเภสัชตำรับในหมวดวิชา 1. Musculoskeleton
🎯 ทำไมข้อนี้ถึงถูก:
ตัวเลือก ข้อ ค. (ยับยั้งการรวม microtubule -&gt; ลดการรวมตัว/เคลื่อนไหวและกลืนกินของ neutrophil)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(ลดการสร้าง uric acid โดยตรง):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(เพิ่มการขับ uric acid โดยยับยั้งการดูดกลับที่ proximal tubule):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(ยับยั้ง COX2 ลดการอักเสบ):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(เพิ่มการสลาย uric acid):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6" s="100" t="n"/>
      <c r="L6" s="88" t="inlineStr">
        <is>
          <t>1.4 Gout</t>
        </is>
      </c>
      <c r="M6" s="100" t="inlineStr">
        <is>
          <t>Clinic</t>
        </is>
      </c>
      <c r="N6" s="88" t="inlineStr">
        <is>
          <t>[TEST] Quick Ingestion</t>
        </is>
      </c>
      <c r="O6" s="100" t="inlineStr">
        <is>
          <t>Mock</t>
        </is>
      </c>
      <c r="P6" s="100" t="inlineStr">
        <is>
          <t>Mock RxCU83 ครั้งที่ 1</t>
        </is>
      </c>
      <c r="Q6" s="88" t="inlineStr">
        <is>
          <t>1. Musculoskeleton</t>
        </is>
      </c>
      <c r="R6" t="inlineStr">
        <is>
          <t>CASE_CLN_M83_GOUT_C01_Q4</t>
        </is>
      </c>
    </row>
    <row r="7" ht="28.05" customHeight="1" s="49">
      <c r="A7" s="100" t="n">
        <v>5</v>
      </c>
      <c r="B7" s="88" t="inlineStr">
        <is>
          <t>ADR ของ Allopurinol ที่พบได้บ่อย/สำคัญ</t>
        </is>
      </c>
      <c r="C7" s="100" t="n"/>
      <c r="D7" s="88" t="inlineStr">
        <is>
          <t>ตับอักเสบ</t>
        </is>
      </c>
      <c r="E7" s="88" t="inlineStr">
        <is>
          <t>Hypoglycemia</t>
        </is>
      </c>
      <c r="F7" s="88" t="inlineStr">
        <is>
          <t>ต้อกระจก</t>
        </is>
      </c>
      <c r="G7" s="88" t="inlineStr">
        <is>
          <t>บวมน้ำ</t>
        </is>
      </c>
      <c r="H7" s="88" t="inlineStr">
        <is>
          <t>SJS/TEN (รุนแรงทางผิวหนัง)</t>
        </is>
      </c>
      <c r="I7" s="100" t="n">
        <v>5</v>
      </c>
      <c r="J7" s="88" t="inlineStr">
        <is>
          <t>✅ คำตอบที่ถูกต้อง: ข้อ จ. SJS/TEN (รุนแรงทางผิวหนัง)
💡 Background:
หลักการทางเภสัชกรรม คลินิก และข้อกำหนดมาตรฐานตามเภสัชตำรับในหมวดวิชา 1. Musculoskeleton
🎯 ทำไมข้อนี้ถึงถูก:
ตัวเลือก ข้อ จ. (SJS/TEN (รุนแรงทางผิวหนัง))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(ตับอักเสบ):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(Hypoglycemia):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(ต้อกระจก):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(บวมน้ำ):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7" s="100" t="n"/>
      <c r="L7" s="88" t="inlineStr">
        <is>
          <t>1.4 Gout</t>
        </is>
      </c>
      <c r="M7" s="100" t="inlineStr">
        <is>
          <t>Clinic</t>
        </is>
      </c>
      <c r="N7" s="88" t="inlineStr">
        <is>
          <t>[TEST] Quick Ingestion</t>
        </is>
      </c>
      <c r="O7" s="100" t="inlineStr">
        <is>
          <t>Mock</t>
        </is>
      </c>
      <c r="P7" s="100" t="inlineStr">
        <is>
          <t>Mock RxCU83 ครั้งที่ 1</t>
        </is>
      </c>
      <c r="Q7" s="88" t="inlineStr">
        <is>
          <t>1. Musculoskeleton</t>
        </is>
      </c>
      <c r="R7" t="inlineStr">
        <is>
          <t>CASE_CLN_M83_GOUT_C01_Q5</t>
        </is>
      </c>
    </row>
    <row r="8" ht="28.05" customHeight="1" s="49">
      <c r="A8" s="100" t="n">
        <v>6</v>
      </c>
      <c r="B8" s="88" t="inlineStr">
        <is>
          <t>ยาเม็ดเคลือบฟิล์มที่มีตัวยาสำคัญน้อยกว่า 25 mg ใช้วิธีการผลิตใดเหมาะสมที่สุด</t>
        </is>
      </c>
      <c r="C8" s="100" t="n"/>
      <c r="D8" s="88" t="inlineStr">
        <is>
          <t>Direct compression</t>
        </is>
      </c>
      <c r="E8" s="88" t="inlineStr">
        <is>
          <t>Extrusion and spheronization</t>
        </is>
      </c>
      <c r="F8" s="88" t="inlineStr">
        <is>
          <t>Rolling compaction</t>
        </is>
      </c>
      <c r="G8" s="88" t="inlineStr">
        <is>
          <t>Slugging</t>
        </is>
      </c>
      <c r="H8" s="88" t="inlineStr">
        <is>
          <t>Wet granulation</t>
        </is>
      </c>
      <c r="I8" s="100" t="n">
        <v>5</v>
      </c>
      <c r="J8" s="88" t="inlineStr">
        <is>
          <t>✅ คำตอบที่ถูกต้อง: ข้อ จ. Wet granulation
💡 Background:
หลักการทางเภสัชกรรม คลินิก และข้อกำหนดมาตรฐานตามเภสัชตำรับในหมวดวิชา 6. Solid Dosage Forms
🎯 ทำไมข้อนี้ถึงถูก:
ตัวเลือก ข้อ จ. (Wet granulation)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(Direct compression):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(Extrusion and spheronization):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(Rolling compaction):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(Slugging):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8" s="100" t="n"/>
      <c r="L8" s="88" t="inlineStr">
        <is>
          <t>6.1 Tablet Manufacturing</t>
        </is>
      </c>
      <c r="M8" s="100" t="inlineStr">
        <is>
          <t>Product</t>
        </is>
      </c>
      <c r="N8" s="88" t="inlineStr">
        <is>
          <t>[TEST] Quick Ingestion</t>
        </is>
      </c>
      <c r="O8" s="100" t="inlineStr">
        <is>
          <t>Mock</t>
        </is>
      </c>
      <c r="P8" s="100" t="inlineStr">
        <is>
          <t>Mock RxCU83 ครั้งที่ 1</t>
        </is>
      </c>
      <c r="Q8" s="88" t="inlineStr">
        <is>
          <t>6. Solid Dosage Forms</t>
        </is>
      </c>
      <c r="R8" t="inlineStr">
        <is>
          <t>CASE_PRD_M83_GOUT_C01_Q1</t>
        </is>
      </c>
    </row>
    <row r="9">
      <c r="A9" s="100" t="n">
        <v>7</v>
      </c>
      <c r="B9" s="88"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C9" s="100" t="n"/>
      <c r="D9" s="88" t="inlineStr">
        <is>
          <t>เพื่อเทลงเบ้าได้ดี (Glidant)</t>
        </is>
      </c>
      <c r="E9" s="88" t="inlineStr">
        <is>
          <t>เพื่อให้ไม่ติดหน้าจาก (Anti-adherent)</t>
        </is>
      </c>
      <c r="F9" s="88" t="inlineStr">
        <is>
          <t>เพื่อให้ film เคลือบหนาเหมาะสม (Coating agent)</t>
        </is>
      </c>
      <c r="G9" s="88" t="inlineStr">
        <is>
          <t>เพื่อให้ละลายน้ำ/ลงน้ำ แล้วกระจายตัวได้เหมาะสม (Superdisintegrant)</t>
        </is>
      </c>
      <c r="H9" s="88" t="inlineStr">
        <is>
          <t>เพื่อให้ film ยืดหยุ่นได้เหมาะสม (Plasticizer)</t>
        </is>
      </c>
      <c r="I9" s="100" t="n">
        <v>4</v>
      </c>
      <c r="J9" s="88" t="inlineStr">
        <is>
          <t>✅ คำตอบที่ถูกต้อง: ข้อ ง. เพื่อให้ละลายน้ำ/ลงน้ำ แล้วกระจายตัวได้เหมาะสม (Superdisintegrant)
💡 Background:
หลักการทางเภสัชกรรม คลินิก และข้อกำหนดมาตรฐานตามเภสัชตำรับในหมวดวิชา 6. Solid Dosage Forms
🎯 ทำไมข้อนี้ถึงถูก:
ตัวเลือก ข้อ ง. (เพื่อให้ละลายน้ำ/ลงน้ำ แล้วกระจายตัวได้เหมาะสม (Superdisintegrant))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(เพื่อเทลงเบ้าได้ดี (Glidant)):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(เพื่อให้ไม่ติดหน้าจาก (Anti-adherent)):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(เพื่อให้ film เคลือบหนาเหมาะสม (Coating agent)):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(เพื่อให้ film ยืดหยุ่นได้เหมาะสม (Plasticizer)):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 s="100" t="n"/>
      <c r="L9" s="88" t="inlineStr">
        <is>
          <t>4.1 Excipients classification</t>
        </is>
      </c>
      <c r="M9" s="100" t="inlineStr">
        <is>
          <t>Product</t>
        </is>
      </c>
      <c r="N9" s="88" t="inlineStr">
        <is>
          <t>[TEST] Quick Ingestion</t>
        </is>
      </c>
      <c r="O9" s="100" t="inlineStr">
        <is>
          <t>Mock</t>
        </is>
      </c>
      <c r="P9" s="100" t="inlineStr">
        <is>
          <t>Mock RxCU83 ครั้งที่ 1</t>
        </is>
      </c>
      <c r="Q9" s="88" t="inlineStr">
        <is>
          <t>6. Solid Dosage Forms</t>
        </is>
      </c>
      <c r="R9" t="inlineStr">
        <is>
          <t>CASE_PRD_M83_GOUT_C01_Q2</t>
        </is>
      </c>
    </row>
    <row r="10">
      <c r="A10" s="100" t="n">
        <v>8</v>
      </c>
      <c r="B10" s="88"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C10" s="100" t="n"/>
      <c r="D10" s="88" t="inlineStr">
        <is>
          <t>Accurate</t>
        </is>
      </c>
      <c r="E10" s="88" t="inlineStr">
        <is>
          <t>Contemporary</t>
        </is>
      </c>
      <c r="F10" s="88" t="inlineStr">
        <is>
          <t>Enduring</t>
        </is>
      </c>
      <c r="G10" s="88" t="inlineStr">
        <is>
          <t>Legible</t>
        </is>
      </c>
      <c r="H10" s="88" t="inlineStr">
        <is>
          <t>Original</t>
        </is>
      </c>
      <c r="I10" s="100" t="n">
        <v>2</v>
      </c>
      <c r="J10" s="88" t="inlineStr">
        <is>
          <t>✅ คำตอบที่ถูกต้อง: ข้อ ข. Contemporary
💡 Background:
หลักการทางเภสัชกรรม คลินิก และข้อกำหนดมาตรฐานตามเภสัชตำรับในหมวดวิชา 6. Solid Dosage Forms
🎯 ทำไมข้อนี้ถึงถูก:
ตัวเลือก ข้อ ข. (Contemporary)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(Accurate):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(Enduring):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(Legible):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(Original):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 s="100" t="n"/>
      <c r="L10" s="88" t="inlineStr">
        <is>
          <t>4.4 Good Manufacturing Practice</t>
        </is>
      </c>
      <c r="M10" s="100" t="inlineStr">
        <is>
          <t>Product</t>
        </is>
      </c>
      <c r="N10" s="88" t="inlineStr">
        <is>
          <t>[TEST] Quick Ingestion</t>
        </is>
      </c>
      <c r="O10" s="100" t="inlineStr">
        <is>
          <t>Mock</t>
        </is>
      </c>
      <c r="P10" s="100" t="inlineStr">
        <is>
          <t>Mock RxCU83 ครั้งที่ 1</t>
        </is>
      </c>
      <c r="Q10" s="88" t="inlineStr">
        <is>
          <t>6. Solid Dosage Forms</t>
        </is>
      </c>
      <c r="R10" t="inlineStr">
        <is>
          <t>CASE_PRD_M83_GOUT_C01_Q3</t>
        </is>
      </c>
    </row>
    <row r="11">
      <c r="A11" s="100" t="n">
        <v>9</v>
      </c>
      <c r="B11" s="88"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C11" s="100" t="n"/>
      <c r="D11" s="88" t="inlineStr">
        <is>
          <t>1</t>
        </is>
      </c>
      <c r="E11" s="88" t="inlineStr">
        <is>
          <t>2 และ 3</t>
        </is>
      </c>
      <c r="F11" s="88" t="inlineStr">
        <is>
          <t>1 และ 2</t>
        </is>
      </c>
      <c r="G11" s="88" t="inlineStr">
        <is>
          <t>1 และ 3</t>
        </is>
      </c>
      <c r="H11" s="88" t="inlineStr">
        <is>
          <t>ถูกทุกข้อ</t>
        </is>
      </c>
      <c r="I11" s="100" t="n">
        <v>5</v>
      </c>
      <c r="J11" s="88" t="inlineStr">
        <is>
          <t>✅ คำตอบที่ถูกต้อง: ข้อ จ. ถูกทุกข้อ
💡 Background:
หลักการทางเภสัชกรรม คลินิก และข้อกำหนดมาตรฐานตามเภสัชตำรับในหมวดวิชา 13. Medicinal Chemistry
🎯 ทำไมข้อนี้ถึงถูก:
ตัวเลือก ข้อ จ. (ถูกทุกข้อ)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ข. (2 และ 3):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ค. (1 และ 2):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(1 และ 3):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11" s="100" t="n"/>
      <c r="L11" s="88" t="inlineStr">
        <is>
          <t>13. Medicinal Chemistry</t>
        </is>
      </c>
      <c r="M11" s="100" t="inlineStr">
        <is>
          <t>Product</t>
        </is>
      </c>
      <c r="N11" s="88" t="inlineStr">
        <is>
          <t>[TEST] Quick Ingestion</t>
        </is>
      </c>
      <c r="O11" s="100" t="inlineStr">
        <is>
          <t>Mock</t>
        </is>
      </c>
      <c r="P11" s="100" t="inlineStr">
        <is>
          <t>Mock RxCU83 ครั้งที่ 1</t>
        </is>
      </c>
      <c r="Q11" s="88" t="inlineStr">
        <is>
          <t>13. Medicinal Chemistry</t>
        </is>
      </c>
      <c r="R11" t="inlineStr">
        <is>
          <t>CASE_PRD_M83_GOUT_C01_Q4</t>
        </is>
      </c>
    </row>
    <row r="12">
      <c r="A12" s="100" t="n">
        <v>10</v>
      </c>
      <c r="B12" s="88"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C12" s="100" t="n"/>
      <c r="D12" s="88" t="inlineStr">
        <is>
          <t>HPLC-UV</t>
        </is>
      </c>
      <c r="E12" s="88" t="inlineStr">
        <is>
          <t>Mass spectroscopy</t>
        </is>
      </c>
      <c r="F12" s="88" t="inlineStr">
        <is>
          <t>FT-IR spectroscopy</t>
        </is>
      </c>
      <c r="G12" s="88" t="inlineStr">
        <is>
          <t>Spectrofluorometer</t>
        </is>
      </c>
      <c r="H12" s="88" t="inlineStr">
        <is>
          <t>UV spectroscopy</t>
        </is>
      </c>
      <c r="I12" s="100" t="n">
        <v>4</v>
      </c>
      <c r="J12" s="88" t="inlineStr">
        <is>
          <t>✅ คำตอบที่ถูกต้อง: ข้อ ง. Spectrofluorometer
💡 Background:
หลักการทางเภสัชกรรม คลินิก และข้อกำหนดมาตรฐานตามเภสัชตำรับในหมวดวิชา 1. Titrations
🎯 ทำไมข้อนี้ถึงถูก:
ตัวเลือก ข้อ ง. (Spectrofluorometer)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(HPLC-UV):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(Mass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(FT-IR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(UV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 s="100" t="n"/>
      <c r="L12" s="88" t="inlineStr">
        <is>
          <t>Product Group 3: Spectroscopy &amp; Optics</t>
        </is>
      </c>
      <c r="M12" s="100" t="inlineStr">
        <is>
          <t>Product</t>
        </is>
      </c>
      <c r="N12" s="88" t="inlineStr">
        <is>
          <t>[TEST] Quick Ingestion</t>
        </is>
      </c>
      <c r="O12" s="100" t="inlineStr">
        <is>
          <t>Mock</t>
        </is>
      </c>
      <c r="P12" s="100" t="inlineStr">
        <is>
          <t>Mock RxCU83 ครั้งที่ 1</t>
        </is>
      </c>
      <c r="Q12" s="88" t="inlineStr">
        <is>
          <t>1. Titrations</t>
        </is>
      </c>
      <c r="R12" t="inlineStr">
        <is>
          <t>CASE_PRD_M83_GOUT_C01_Q5</t>
        </is>
      </c>
    </row>
    <row r="13">
      <c r="A13" s="100" t="n">
        <v>11</v>
      </c>
      <c r="B13" s="88" t="inlineStr">
        <is>
          <t>ผู้ป่วยปัจจุบันเป็นลูกจ้างหรือพนักงานในสถานประกอบการภาคเอกชนที่มีการส่งเงินสมทบเข้ากองทุนตามกฎหมายแรงงาน ผู้ป่วยรายนี้จะอยู่ภายใต้สิทธิการรักษาพยาบาลใดของระบบหลักประกันสุขภาพในประเทศไทย</t>
        </is>
      </c>
      <c r="C13" s="100" t="n"/>
      <c r="D13" s="88" t="inlineStr">
        <is>
          <t>สิทธิหลักประกันสุขภาพแห่งชาติ (UCS / บัตรทอง)</t>
        </is>
      </c>
      <c r="E13" s="88" t="inlineStr">
        <is>
          <t>สิทธิประกันสังคม (Social Security Scheme: SSS)</t>
        </is>
      </c>
      <c r="F13" s="88" t="inlineStr">
        <is>
          <t>สิทธิสวัสดิการรักษาพยาบาลข้าราชการ (CSMBS)</t>
        </is>
      </c>
      <c r="G13" s="88" t="inlineStr">
        <is>
          <t>สิทธิกองทุนเงินทดแทน (Workmen Compensation Fund)</t>
        </is>
      </c>
      <c r="H13" s="88" t="inlineStr">
        <is>
          <t>สิทธิประกันสุขภาพเอกชนภาคสมัครใจ</t>
        </is>
      </c>
      <c r="I13" s="100" t="n">
        <v>2</v>
      </c>
      <c r="J13" s="88" t="inlineStr">
        <is>
          <t>✅ คำตอบที่ถูกต้อง: ข้อ ข. สิทธิประกันสังคม (Social Security Scheme: SSS)
💡 Background:
ระบบหลักประกันสุขภาพของประเทศไทยแบ่งออกเป็น 3 กองทุนหลักตามกลุ่มประชากร ได้แก่ สิทธิสวัสดิการข้าราชการ (CSMBS), สิทธิประกันสังคม (SSS), และสิทธิหลักประกันสุขภาพแห่งชาติ (UCS/บัตรทอง)
🎯 ทำไมข้อนี้ถึงถูก:
ตามพระราชบัญญัติประกันสังคม พ.ศ. 2533 ลูกจ้างในสถานประกอบการเอกชน (ผู้ประกันตนมาตรา 33) ที่นายจ้างและลูกจ้างร่วมจ่ายเงินสมทบ จะได้รับความคุ้มครองสิทธิประโยชน์ทางการแพทย์ผ่านกองทุนประกันสังคม (สำนักงานประกันสังคม: สปส.) โดยต้องเข้ารับบริการ ณ สถานพยาบาลคู่สัญญาตามที่ระบุในบัตรรับรองสิทธิ
🔍 ข้ออื่นผิดเพราะอะไร:
• ข้อ ก. (สิทธิหลักประกันสุขภาพแห่งชาติ): สิทธิ UCS หรือบัตรทอง (พ.ร.บ. หลักประกันสุขภาพแห่งชาติ พ.ศ. 2545) จัดสรรสำหรับคนไทยทุกคนที่ไม่มีสิทธิสวัสดิการรักษาพยาบาลข้าราชการหรือประกันสังคม
• ข้อ ค. (สิทธิสวัสดิการรักษาพยาบาลข้าราชการ): สิทธิ CSMBS คุ้มครองเฉพาะข้าราชการ ลูกจ้างประจำของรัฐ ผู้รับบำนาญ และบุคคลในครอบครัวสายตรง (บิดา มารดา คู่สมรส และบุตรไม่เกิน 3 คน)
• ข้อ ง. (สิทธิกองทุนเงินทดแทน): คุ้มครองเฉพาะการเจ็บป่วย ประสบอันตราย หรือสูญหายเนื่องจากการทำงานให้นายจ้างเท่านั้น ไม่ใช่สิทธิการรักษาโรคทั่วไป
• ข้อ จ. (สิทธิประกันสุขภาพเอกชน): เป็นการทำสัญญาประกันภัยสุขภาพภาคสมัครใจส่วนบุคคล ไม่ใช่ระบบหลักประกันสุขภาพภาครัฐตามกฎหมายแรงงาน
📖 Guideline อ้างอิง:
พระราชบัญญัติประกันสังคม พ.ศ. 2533 และ พ.ร.บ. หลักประกันสุขภาพแห่งชาติ พ.ศ. 2545 (สำนักงานหลักประกันสุขภาพแห่งชาติ: สปสช.)
📌 จุดจำก่อนสอบ:
3 กองทุนสุขภาพหลัก: พนักงานเอกชน = ประกันสังคม (สปส.), ข้าราชการ/ครอบครัว = สวัสดิการข้าราชการ (กรมบัญชีกลาง), ประชาชนทั่วไปที่ไม่มีสิทธิอื่น = บัตรทอง/UCS (สปสช.)</t>
        </is>
      </c>
      <c r="K13" s="100" t="n"/>
      <c r="L13" s="88" t="inlineStr">
        <is>
          <t>Pharmacy Laws &amp; Ethics</t>
        </is>
      </c>
      <c r="M13" s="100" t="inlineStr">
        <is>
          <t>SAP</t>
        </is>
      </c>
      <c r="N13" s="88" t="inlineStr">
        <is>
          <t>[TEST] Quick Ingestion</t>
        </is>
      </c>
      <c r="O13" s="100" t="inlineStr">
        <is>
          <t>Mock</t>
        </is>
      </c>
      <c r="P13" s="100" t="inlineStr">
        <is>
          <t>Mock RxCU83 ครั้งที่ 1</t>
        </is>
      </c>
      <c r="Q13" s="88" t="inlineStr">
        <is>
          <t>2. Pharmacy Administration &amp; Sy</t>
        </is>
      </c>
      <c r="R13" t="inlineStr">
        <is>
          <t>CASE_SAP_M83_GOUT_C01_Q1</t>
        </is>
      </c>
    </row>
    <row r="14">
      <c r="A14" s="100" t="n">
        <v>12</v>
      </c>
      <c r="B14" s="88" t="inlineStr">
        <is>
          <t>สมุนไพรในข้อใดมีสารสำคัญที่เป็นสารตั้งต้นในการสกัดตัวยา Colchicine สำหรับใช้รักษาโรคข้ออักเสบเกาต์เฉียบพลัน</t>
        </is>
      </c>
      <c r="C14" s="100" t="n"/>
      <c r="D14" s="88" t="inlineStr">
        <is>
          <t>ระย่อม (Rauvolfia serpentina)</t>
        </is>
      </c>
      <c r="E14" s="88" t="inlineStr">
        <is>
          <t>ไพล (Zingiber montanum)</t>
        </is>
      </c>
      <c r="F14" s="88" t="inlineStr">
        <is>
          <t>ขมิ้นชัน (Curcuma longa)</t>
        </is>
      </c>
      <c r="G14" s="88" t="inlineStr">
        <is>
          <t>ดองดึง (Gloriosa superba)</t>
        </is>
      </c>
      <c r="H14" s="88" t="inlineStr">
        <is>
          <t>เถาวัลย์เปรียง (Derris scandens)</t>
        </is>
      </c>
      <c r="I14" s="100" t="n">
        <v>4</v>
      </c>
      <c r="J14" s="88" t="inlineStr">
        <is>
          <t>✅ คำตอบที่ถูกต้อง: ข้อ ง. ดองดึง (Gloriosa superba)
💡 Background:
สารพฤกษเคมีกลุ่มแอลคาลอยด์ในสมุนไพรที่มีฤทธิ์ทางเภสัชวิทยาระงับการอักเสบของข้อในโรคเกาต์
🎯 ทำไมข้อนี้ถึงถูก:
ดองดึง (Gloriosa superba) มีสารสำคัญคือ Colchicine และ Gloriosine ในปริมาณสูงบริเวณเหง้าและเมล็ด ซึ่งถูกนำมาใช้เป็นสารตั้งต้นในการสกัดยา Colchicine เพื่อใช้รักษาข้ออักเสบเกาต์เฉียบพลันและ FMF
🔍 ข้ออื่นผิดเพราะอะไร:
• ข้อ ก. (ระย่อม): มีสาร Reserpine ออกฤทธิ์ลดความดันโลหิตและสงบประสาท
• ข้อ ข. (ไพล): มีสาร DMP (compound D) และ Curcuminoids มีฤทธิ์ต้านการอักเสบ ใช้บรรเทาอาการปวดเมื่อยและฟกช้ำ
• ข้อ ค. (ขมิ้นชัน): มีสาร Curcumin และ Curcuminoids เด่นด้านขับลม บรรเทาอาการแน่นจุกเสียดและแผลในกระเพาะอาหาร
• ข้อ จ. (เถาวัลย์เปรียง): มีสาร Isoflavones บรรเทาอาการปวดกล้ามเนื้อและปวดข้อเข่าเสื่อม (OA)
📖 Guideline อ้างอิง:
Thai Herbal Pharmacopoeia (THP) &amp; Pharmacognosy and Phytochemistry of Medicinal Plants
📌 จุดจำก่อนสอบ:
ดองดึง = Colchicine (รักษาเกาต์), ระย่อม = Reserpine (ลดความดัน), ขมิ้นชัน = Curcumin (ขับลม/แผลกระเพาะ), ไพล = DMP (ลดบวมฟกช้ำ)</t>
        </is>
      </c>
      <c r="K14" s="100" t="n"/>
      <c r="L14" s="88" t="inlineStr">
        <is>
          <t>Herbal Medicine</t>
        </is>
      </c>
      <c r="M14" s="100" t="inlineStr">
        <is>
          <t>Clinic</t>
        </is>
      </c>
      <c r="N14" s="88" t="inlineStr">
        <is>
          <t>[TEST] Quick Ingestion</t>
        </is>
      </c>
      <c r="O14" s="100" t="inlineStr">
        <is>
          <t>Mock</t>
        </is>
      </c>
      <c r="P14" s="100" t="inlineStr">
        <is>
          <t>Mock RxCU83 ครั้งที่ 1</t>
        </is>
      </c>
      <c r="Q14" s="88" t="inlineStr">
        <is>
          <t>11. Herbal Products</t>
        </is>
      </c>
      <c r="R14" t="inlineStr">
        <is>
          <t>CASE_CLN_M83_GOUT_C02_Q1</t>
        </is>
      </c>
    </row>
    <row r="15">
      <c r="A15" s="100" t="n">
        <v>13</v>
      </c>
      <c r="B15" s="88" t="inlineStr">
        <is>
          <t>ตามแนวทางเวชปฏิบัติ ESC Guidelines 2024 ผู้ป่วยหญิงอายุ 45 ปี มีโรคความดันโลหิตสูงร่วมกับโรคเบาหวาน เป้าหมายระดับความดันโลหิตในการรักษาเมื่อตรวจวัดที่สถานพยาบาล (Office BP Target) ควรเป็นเท่าใด</t>
        </is>
      </c>
      <c r="C15" s="100" t="n"/>
      <c r="D15" s="88" t="inlineStr">
        <is>
          <t>SBP 110-119 mmHg</t>
        </is>
      </c>
      <c r="E15" s="88" t="inlineStr">
        <is>
          <t>SBP 120-129 mmHg</t>
        </is>
      </c>
      <c r="F15" s="88" t="inlineStr">
        <is>
          <t>SBP 130-139 mmHg</t>
        </is>
      </c>
      <c r="G15" s="88" t="inlineStr">
        <is>
          <t>SBP 140-149 mmHg</t>
        </is>
      </c>
      <c r="H15" s="88" t="inlineStr">
        <is>
          <t>SBP 150-159 mmHg</t>
        </is>
      </c>
      <c r="I15" s="100" t="n">
        <v>2</v>
      </c>
      <c r="J15" s="88" t="inlineStr">
        <is>
          <t>✅ คำตอบที่ถูกต้อง: ข้อ ข. SBP 120-129 mmHg
💡 Background:
เป้าหมายการควบคุมระดับความดันโลหิตในผู้ป่วยความดันโลหิตสูงที่มีโรคร่วมเป็นเบาหวานตามแนวทางเวชปฏิบัติสากลล่าสุด
🎯 ทำไมข้อนี้ถึงถูก:
ตาม 2024 ESC Guidelines for the Management of Elevated Blood Pressure and Hypertension แนะนำเป้าหมาย Systolic Blood Pressure (SBP) สำหรับผู้ป่วยส่วนใหญ่รวมถึงผู้ป่วยเบาหวานที่มีอายุ 18-64 ปี อยู่ที่ 120-129 mmHg หากผู้ป่วยสามารถทนต่อยาได้ดี เพื่อลดความเสี่ยงต่อการเกิด Major Adverse Cardiovascular Events (MACE)
🔍 ข้ออื่นผิดเพราะอะไร:
• ข้อ ก. (SBP 110-119 mmHg): ต่ำเกินไป เพิ่มความเสี่ยงต่ออาการหน้ามืด ความดันตกในท่ายืน (Orthostatic hypotension) และไตขาดเลือด
• ข้อ ค. (SBP 130-139 mmHg): เป็นเป้าหมายเดิมหรือเป้าหมายในผู้สูงอายุที่มีภาวะเปราะบาง (Frailty) ไม่ใช่เป้าหมายเข้มงวดในผู้ป่วยวัย 45 ปี
• ข้อ ง. (SBP 140-149 mmHg): ยังไม่ผ่านเกณฑ์การควบคุมความดันโลหิต (ถือว่ายังเป็น Hypertension)
• ข้อ จ. (SBP 150-159 mmHg): สูงเกินเกณฑ์มาตรฐาน เพิ่มความเสี่ยงโรคหลอดเลือดสมองและโรคหัวใจชัดเจน
📖 Guideline อ้างอิง:
2024 ESC Guidelines for the Management of Elevated Blood Pressure and Hypertension (European Heart Journal)
📌 จุดจำก่อนสอบ:
ESC 2024 BP Target ในผู้ป่วยอายุน้อยกว่า 65 ปีที่มี DM/HTN: แนะนำ SBP 120-129 mmHg (On-treatment Office SBP)</t>
        </is>
      </c>
      <c r="K15" s="100" t="n"/>
      <c r="L15" s="88" t="inlineStr">
        <is>
          <t>Hypertension</t>
        </is>
      </c>
      <c r="M15" s="100" t="inlineStr">
        <is>
          <t>Clinic</t>
        </is>
      </c>
      <c r="N15" s="88" t="inlineStr">
        <is>
          <t>[TEST] Quick Ingestion</t>
        </is>
      </c>
      <c r="O15" s="100" t="inlineStr">
        <is>
          <t>Mock</t>
        </is>
      </c>
      <c r="P15" s="100" t="inlineStr">
        <is>
          <t>Mock RxCU83 ครั้งที่ 1</t>
        </is>
      </c>
      <c r="Q15" s="88" t="inlineStr">
        <is>
          <t>2. Cardiovascular</t>
        </is>
      </c>
      <c r="R15" t="inlineStr">
        <is>
          <t>CASE_CLN_M83_HTN_C01_Q1</t>
        </is>
      </c>
    </row>
    <row r="16">
      <c r="A16" s="100" t="n">
        <v>14</v>
      </c>
      <c r="B16" s="88" t="inlineStr">
        <is>
          <t>ผู้ป่วยโรคหัวใจล้มเหลวเรื้อรังที่มีการบีบตัวของหัวใจห้องล่างซ้ายลดลง (HFrEF: LVEF &lt; 40%) และมีโรคความดันโลหิตสูงร่วมด้วย ควรหลีกเลี่ยงการใช้ยาใดต่อไปนี้</t>
        </is>
      </c>
      <c r="C16" s="100" t="n"/>
      <c r="D16" s="88" t="inlineStr">
        <is>
          <t>Carvedilol</t>
        </is>
      </c>
      <c r="E16" s="88" t="inlineStr">
        <is>
          <t>Enalapril</t>
        </is>
      </c>
      <c r="F16" s="88" t="inlineStr">
        <is>
          <t>Hydrochlorothiazide</t>
        </is>
      </c>
      <c r="G16" s="88" t="inlineStr">
        <is>
          <t>Spironolactone</t>
        </is>
      </c>
      <c r="H16" s="88" t="inlineStr">
        <is>
          <t>Verapamil</t>
        </is>
      </c>
      <c r="I16" s="100" t="n">
        <v>5</v>
      </c>
      <c r="J16" s="88" t="inlineStr">
        <is>
          <t>✅ คำตอบที่ถูกต้อง: ข้อ จ. Verapamil
💡 Background:
ข้อห้ามใช้ทางเภสัชวิทยาในผู้ป่วยภาวะหัวใจล้มเหลวชนิดลดการบีบตัว (Heart Failure with reduced Ejection Fraction: HFrEF)
🎯 ทำไมข้อนี้ถึงถูก:
Verapamil และ Diltiazem เป็นยากลุ่ม Non-dihydropyridine Calcium Channel Blockers (Non-DHP CCBs) ซึ่งมีฤทธิ์กดการบีบตัวของกล้ามเนื้อหัวใจอย่างแรง (Negative inotropic effect) และชะลอการนำกระแสประสาทหัวใจ (Negative chronotropic/dromotropic) ส่งผลให้ภาวะหัวใจล้มเหลวทรุดลงอย่างรุนแรงและเพิ่มอัตราการเสียชีวิต จึงเป็นข้อห้ามใช้เด็ดขาดใน HFrEF
🔍 ข้ออื่นผิดเพราะอะไร:
• ข้อ ก. (Carvedilol): เป็น 1 ใน 3 Beta-blockers ที่มีหลักฐานลดอัตราการเสียชีวิตใน HFrEF (Carvedilol, Bisoprolol, Metoprolol succinate)
• ข้อ ข. (Enalapril): เป็นยากลุ่ม ACEI ที่เป็นเสาหลัก (Pillar) ในการรักษา HFrEF ช่วยลด Morbidity และ Mortality
• ข้อ ค. (Hydrochlorothiazide): เป็นยาขับปัสสาวะ Thiazide ช่วยลดปริมาณสารน้ำคั่งในร่างกาย (Volume overload) แม้ Loop diuretics จะนิยมกว่าใน HF
• ข้อ ง. (Spironolactone): เป็นยากลุ่ม Mineralocorticoid Receptor Antagonist (MRA) ที่ช่วยลด Fibrosis และลดอัตราการเสียชีวิตใน HFrEF
📖 Guideline อ้างอิง:
2022 AHA/ACC/HFSA Guideline for the Management of Heart Failure &amp; 2023 ESC HF Focused Update
📌 จุดจำก่อนสอบ:
ยาที่ห้ามใช้ใน HFrEF: Non-DHP CCB (Verapamil, Diltiazem), NSAIDs/COX-2 inhibitors, Pioglitazone (Tสร้างสารน้ำคั่ง)</t>
        </is>
      </c>
      <c r="K16" s="100" t="n"/>
      <c r="L16" s="88" t="inlineStr">
        <is>
          <t>Stable Heart Failure</t>
        </is>
      </c>
      <c r="M16" s="100" t="inlineStr">
        <is>
          <t>Clinic</t>
        </is>
      </c>
      <c r="N16" s="88" t="inlineStr">
        <is>
          <t>[TEST] Quick Ingestion</t>
        </is>
      </c>
      <c r="O16" s="100" t="inlineStr">
        <is>
          <t>Mock</t>
        </is>
      </c>
      <c r="P16" s="100" t="inlineStr">
        <is>
          <t>Mock RxCU83 ครั้งที่ 1</t>
        </is>
      </c>
      <c r="Q16" s="88" t="inlineStr">
        <is>
          <t>2. Cardiovascular</t>
        </is>
      </c>
      <c r="R16" t="inlineStr">
        <is>
          <t>CASE_CLN_M83_HTN_C01_Q2</t>
        </is>
      </c>
    </row>
    <row r="17">
      <c r="A17" s="100" t="n">
        <v>15</v>
      </c>
      <c r="B17" s="88" t="inlineStr">
        <is>
          <t>ผู้ป่วยหญิง อายุ 45 ปี โรคประจำตัว HTN และ DM ได้รับยา Losartan 50 mg วันละ 1 ครั้ง มารับการตรวจติดตามพบความดันโลหิต 160/95 mmHg วิธีการปรับเปลี่ยนการรักษาในข้อใดที่ควรหลีกเลี่ยงมากที่สุด</t>
        </is>
      </c>
      <c r="C17" s="100" t="n"/>
      <c r="D17" s="88" t="inlineStr">
        <is>
          <t>เพิ่มยา Amlodipine</t>
        </is>
      </c>
      <c r="E17" s="88" t="inlineStr">
        <is>
          <t>เพิ่มยา Hydrochlorothiazide</t>
        </is>
      </c>
      <c r="F17" s="88" t="inlineStr">
        <is>
          <t>เพิ่มยา Nebivolol</t>
        </is>
      </c>
      <c r="G17" s="88" t="inlineStr">
        <is>
          <t>เพิ่มยา Ramipril ร่วมกับ Losartan</t>
        </is>
      </c>
      <c r="H17" s="88" t="inlineStr">
        <is>
          <t>ปรับเพิ่มขนาดยา Losartan เป็น 100 mg</t>
        </is>
      </c>
      <c r="I17" s="100" t="n">
        <v>4</v>
      </c>
      <c r="J17" s="88" t="inlineStr">
        <is>
          <t>✅ คำตอบที่ถูกต้อง: ข้อ ง. เพิ่มยา Ramipril ร่วมกับ Losartan
💡 Background:
ข้อห้ามในการใช้ยาลดความดันโลหิตร่วมกัน (Dual Renin-Angiotensin-Aldosterone System Blockade)
🎯 ทำไมข้อนี้ถึงถูก:
การใช้ยาในกลุ่ม ACEI (Ramipril) ร่วมกับ ARB (Losartan) หรือการใช้ร่วมกับ Direct Renin Inhibitor (Aliskiren) เรียกว่า Dual RAAS Blockade เป็นข้อห้ามใช้ตามแนวทางเวชปฏิบัติสากล เนื่องจากไม่ช่วยเพิ่มประโยชน์ในการลดโรคหัวใจและหลอดเลือด แต่เพิ่มความเสี่ยงต่อภาวะไตวายเฉียบพลัน (Acute Kidney Injury), โพแทสเซียมในเลือดสูงรุนแรง (Severe Hyperkalemia) และความดันตกเฉียบพลันอย่างมีนัยสำคัญ
🔍 ข้ออื่นผิดเพราะอะไร:
• ข้อ ก. (เพิ่มยา Amlodipine): เป็นทางเลือกที่ดีเยี่ยม (DHP-CCB + ARB) ช่วยเสริมฤทธิ์ขยายหลอดเลือดและลดอาการบวมข้อเท้าจาก CCB
• ข้อ ข. (เพิ่มยา Hydrochlorothiazide): เป็นการจับคู่มาตรฐาน (ARB + Thiazide diuretic) ช่วยเสริมการขับโซเดียมและลดความดันโลหิต
• ข้อ ค. (เพิ่มยา Nebivolol): สามารถพิจารณาใช้ได้หากผู้ป่วยมีข้อบ่งชี้จำเพาะ เช่น มีโรคหลอดเลือดหัวใจ หรือควบคุมอัตราการเต้นหัวใจ
• ข้อ จ. (ปรับเพิ่มขนาดยา Losartan เป็น 100 mg): เป็นแนวทางที่ถูกต้องในการ Titrate ยาเดี่ยวให้ถึงขนาดยาสูงสุดที่แนะนำ
📖 Guideline อ้างอิง:
2024 ESC Hypertension Guidelines &amp; KDIGO 2023 Clinical Practice Guideline for the Management of Diabetes in CKD
📌 จุดจำก่อนสอบ:
ห้ามใช้ ACEI + ARB ร่วมกันเด็ดขาด (Dual RAAS Blockade = เสี่ยง AKI + Hyperkalemia + Hypotension พุ่งสูง)</t>
        </is>
      </c>
      <c r="K17" s="100" t="n"/>
      <c r="L17" s="88" t="inlineStr">
        <is>
          <t>Hypertension</t>
        </is>
      </c>
      <c r="M17" s="100" t="inlineStr">
        <is>
          <t>Clinic</t>
        </is>
      </c>
      <c r="N17" s="88" t="inlineStr">
        <is>
          <t>[TEST] Quick Ingestion</t>
        </is>
      </c>
      <c r="O17" s="100" t="inlineStr">
        <is>
          <t>Mock</t>
        </is>
      </c>
      <c r="P17" s="100" t="inlineStr">
        <is>
          <t>Mock RxCU83 ครั้งที่ 1</t>
        </is>
      </c>
      <c r="Q17" s="88" t="inlineStr">
        <is>
          <t>2. Cardiovascular</t>
        </is>
      </c>
      <c r="R17" t="inlineStr">
        <is>
          <t>CASE_CLN_M83_HTN_C01_Q3</t>
        </is>
      </c>
    </row>
    <row r="18">
      <c r="A18" s="100" t="n">
        <v>16</v>
      </c>
      <c r="B18" s="88" t="inlineStr">
        <is>
          <t>กลไกทางเภสัชวิทยาใดที่อธิบายการเกิดภาวะโพแทสเซียมในเลือดสูง (Hyperkalemia) จากการใช้ยา Enalapril ร่วมกับ Spironolactone ได้ถูกต้องที่สุด</t>
        </is>
      </c>
      <c r="C18" s="100" t="n"/>
      <c r="D18" s="88" t="inlineStr">
        <is>
          <t>Enalapril ลดการสร้าง Nitric oxide ทำให้เกิดหลอดเลือดหดเกร็ง</t>
        </is>
      </c>
      <c r="E18" s="88" t="inlineStr">
        <is>
          <t>Enalapril ยับยั้ง Na+/K+ ATPase pump ที่เยื่อหุ้มเซลล์กล้ามเนื้อ</t>
        </is>
      </c>
      <c r="F18" s="88" t="inlineStr">
        <is>
          <t>Spironolactone กระตุ้น Beta-1 receptor ที่หัวใจ</t>
        </is>
      </c>
      <c r="G18" s="88" t="inlineStr">
        <is>
          <t>ทั้ง Enalapril และ Spironolactone ยับยั้งการทำงานของ Aldosterone ที่ท่อไตส่วนปลาย ส่งผลให้ลดการขับโพแทสเซียมออกทางปัสสาวะ</t>
        </is>
      </c>
      <c r="H18" s="88" t="inlineStr">
        <is>
          <t>Enalapril กระตุ้นการหลั่ง Renin ส่งผลให้ไตดูดกลับโพแทสเซียมเพิ่มขึ้นโดยตรง</t>
        </is>
      </c>
      <c r="I18" s="100" t="n">
        <v>4</v>
      </c>
      <c r="J18" s="88" t="inlineStr">
        <is>
          <t>✅ คำตอบที่ถูกต้อง: ข้อ ง. ทั้ง Enalapril และ Spironolactone ยับยั้งการทำงานของ Aldosterone ที่ท่อไตส่วนปลาย ส่งผลให้ลดการขับโพแทสเซียมออกทางปัสสาวะ
💡 Background:
กลไกการควบคุมสมดุลอิเล็กโทรไลต์ของระบบ Renin-Angiotensin-Aldosterone System (RAAS) ที่บริเวณไต
🎯 ทำไมข้อนี้ถึงถูก:
Enalapril (ACEI) ยับยั้งการเปลี่ยน Angiotensin I เป็น Angiotensin II ทำให้การหลั่ง Aldosterone จากต่อมหมวกไตลดลง ส่วน Spironolactone ออกฤทธิ์ปิดกั้น Mineralocorticoid Receptor ที่ต่อมหมวกไตและท่อไตส่วนปลาย (Cortical Collecting Duct) โดยตรง ส่งผลให้ลดการแสดงออกของช่อง ENaC และ Na+/K+ pump ทำให้ไตลดการดูดกลับโซเดียมและลดการขับโพแทสเซียมออกสู่ปัสสาวะ (Potassium-sparing effect) จึงเกิดการคั่งของโพแทสเซียมในเลือด
🔍 ข้ออื่นผิดเพราะอะไร:
• ข้อ ก. ผิด เพราะ ACEI ยับยั้งการสลาย Bradykinin ส่งผลให้เพิ่มการสร้าง Nitric Oxide (NO) ทำให้หลอดเลือดขยายตัว ไม่ใช่หดเกร็ง
• ข้อ ข. ผิด เพราะยากด Na+/K+ ATPase pump คือ Digoxin ไม่ใช่ Enalapril
• ข้อ ค. ผิด เพราะ Spironolactone เป็น Aldosterone antagonist ไม่มีฤทธิ์กระตุ้น Beta-1 adrenergic receptor
• ข้อ จ. ผิด เพราะแม้ ACEI จะลด negative feedback ทำให้ Renin สูงขึ้น แต่ Renin ไม่ได้ดูดกลับโพแทสเซียมโดยตรง
📖 Guideline อ้างอิง:
Goodman &amp; Gilman's: The Pharmacological Basis of Therapeutics (14th Edition)
📌 จุดจำก่อนสอบ:
ACEI/ARB ลดการสร้าง Aldosterone + MRA (Spironolactone) ปิดกั้นตัวรับ Aldosterone = ยับยั้ง K+ excretion ที่ Collecting duct นำไปสู่ Hyperkalemia</t>
        </is>
      </c>
      <c r="K18" s="100" t="n"/>
      <c r="L18" s="88" t="inlineStr">
        <is>
          <t>Hypertension</t>
        </is>
      </c>
      <c r="M18" s="100" t="inlineStr">
        <is>
          <t>Clinic</t>
        </is>
      </c>
      <c r="N18" s="88" t="inlineStr">
        <is>
          <t>[TEST] Quick Ingestion</t>
        </is>
      </c>
      <c r="O18" s="100" t="inlineStr">
        <is>
          <t>Mock</t>
        </is>
      </c>
      <c r="P18" s="100" t="inlineStr">
        <is>
          <t>Mock RxCU83 ครั้งที่ 1</t>
        </is>
      </c>
      <c r="Q18" s="88" t="inlineStr">
        <is>
          <t>2. Cardiovascular</t>
        </is>
      </c>
      <c r="R18" t="inlineStr">
        <is>
          <t>CASE_CLN_M83_HTN_C01_Q4</t>
        </is>
      </c>
    </row>
    <row r="19">
      <c r="A19" s="100" t="n">
        <v>17</v>
      </c>
      <c r="B19" s="88" t="inlineStr">
        <is>
          <t>กลไกการออกฤทธิ์หลักของยากลุ่ม Calcium Channel Blockers (CCBs) คือข้อใด และยากลุ่มย่อยใดมีผลขยายหลอดเลือดแดงส่วนปลายเด่นชัดที่สุด</t>
        </is>
      </c>
      <c r="C19" s="100" t="n"/>
      <c r="D19" s="88" t="inlineStr">
        <is>
          <t>กระตุ้นการสังเคราะห์ Nitric Oxide, กลุ่ม Non-dihydropyridines</t>
        </is>
      </c>
      <c r="E19" s="88" t="inlineStr">
        <is>
          <t>ปิดกั้น L-type Voltage-gated Calcium Channel, กลุ่ม Dihydropyridines</t>
        </is>
      </c>
      <c r="F19" s="88" t="inlineStr">
        <is>
          <t>ยับยั้ง Beta-1 Adrenergic Receptor, กลุ่ม Non-selective CCBs</t>
        </is>
      </c>
      <c r="G19" s="88" t="inlineStr">
        <is>
          <t>กระตุ้นการนำพาแคลเซียมเข้าสู่เซลล์กล้ามเนื้อหัวใจ, กลุ่ม Selective CCBs</t>
        </is>
      </c>
      <c r="H19" s="88" t="inlineStr">
        <is>
          <t>ยับยั้งการหลั่งเอนไซม์ Renin จากไต, กลุ่ม Central CCBs</t>
        </is>
      </c>
      <c r="I19" s="100" t="n">
        <v>2</v>
      </c>
      <c r="J19" s="88" t="inlineStr">
        <is>
          <t>✅ คำตอบที่ถูกต้อง: ข้อ ข. ปิดกั้น L-type Voltage-gated Calcium Channel, กลุ่ม Dihydropyridines
💡 Background:
เภสัชวิทยาของยากลุ่ม Calcium Channel Blockers (CCBs) และการแบ่งประเภทยาย่อยตามโครงสร้างเคมีและเนื้อเยื่อเป้าหมาย
🎯 ทำไมข้อนี้ถึงถูก:
CCBs ออกฤทธิ์ยับยั้งการไหลเข้าของแคลเซียมไอออนผ่าน Voltage-dependent L-type calcium channels บนเยื่อหุ้มเซลล์กล้ามเนื้อเรียบของหลอดเลือดและกล้ามเนื้อหัวใจ โดยกลุ่ม Dihydropyridines (DHPs เช่น Amlodipine, Nifedipine, Felodipine) มีความจำเพาะสูงต่อหลอดเลือดแดงส่วนปลาย (Vascular selectivity) ทำให้เกิด Vasodilation เด่นชัดและลดความต้านทานหลอดเลือดส่วนปลาย (TPR)
🔍 ข้ออื่นผิดเพราะอะไร:
• ข้อ ก. ผิด เพราะ CCBs ปิดกั้น Calcium influx ไม่ได้มีกลไกหลักผ่านการกระตุ้น NO synthase และ Non-DHPs เด่นที่กล้ามเนื้อหัวใจ
• ข้อ ค. ผิด เพราะการยับยั้ง Beta-1 receptor เป็นกลไกของ Beta-blockers
• ข้อ ง. ผิด เพราะ CCBs มีฤทธิ์ยับยั้ง (Blocker/Inhibitor) ไม่ใช่การกระตุ้น (Agonist)
• ข้อ จ. ผิด เพราะยากลุ่มที่ยับยั้ง Renin โดยตรงคือ Direct Renin Inhibitors (Aliskiren)
📖 Guideline อ้างอิง:
Rang &amp; Dale's Pharmacology (9th Edition) &amp; 2024 ESC Hypertension Guidelines
📌 จุดจำก่อนสอบ:
Dihydropyridines (Amlodipine) = เด่นขยายหลอดเลือด (Vascular selective), Non-Dihydropyridines (Verapamil/Diltiazem) = เด่นกดหัวใจ (Cardiac selective)</t>
        </is>
      </c>
      <c r="K19" s="100" t="n"/>
      <c r="L19" s="88" t="inlineStr">
        <is>
          <t>Hypertension</t>
        </is>
      </c>
      <c r="M19" s="100" t="inlineStr">
        <is>
          <t>Clinic</t>
        </is>
      </c>
      <c r="N19" s="88" t="inlineStr">
        <is>
          <t>[TEST] Quick Ingestion</t>
        </is>
      </c>
      <c r="O19" s="100" t="inlineStr">
        <is>
          <t>Mock</t>
        </is>
      </c>
      <c r="P19" s="100" t="inlineStr">
        <is>
          <t>Mock RxCU83 ครั้งที่ 1</t>
        </is>
      </c>
      <c r="Q19" s="88" t="inlineStr">
        <is>
          <t>2. Cardiovascular</t>
        </is>
      </c>
      <c r="R19" t="inlineStr">
        <is>
          <t>CASE_CLN_M83_HTN_C01_Q5</t>
        </is>
      </c>
    </row>
    <row r="20">
      <c r="A20" s="100" t="n">
        <v>18</v>
      </c>
      <c r="B20" s="88" t="inlineStr">
        <is>
          <t>สูตรตำรับยาแคปซูล Ramipril 5 mg ชนิด Hard Gelatin Capsule ประกอบด้วย Ramipril, Colloidal anhydrous silica และ Pregelatinized starch สาร Pregelatinized starch ทำหน้าที่หลักเป็นสารช่วยชนิดใดในสูตรตำรับนี้</t>
        </is>
      </c>
      <c r="C20" s="100" t="n"/>
      <c r="D20" s="88" t="inlineStr">
        <is>
          <t>สารหล่อลื่น (Lubricant)</t>
        </is>
      </c>
      <c r="E20" s="88" t="inlineStr">
        <is>
          <t>สารช่วยไหล (Glidant)</t>
        </is>
      </c>
      <c r="F20" s="88" t="inlineStr">
        <is>
          <t>สารช่วยยึดเกาะ (Binder)</t>
        </is>
      </c>
      <c r="G20" s="88" t="inlineStr">
        <is>
          <t>สารเพิ่มปริมาณและช่วยแตกตัว (Diluent / Disintegrant)</t>
        </is>
      </c>
      <c r="H20" s="88" t="inlineStr">
        <is>
          <t>สารเคลือบเปลือกแคปซูล (Capsule coating agent)</t>
        </is>
      </c>
      <c r="I20" s="100" t="n">
        <v>4</v>
      </c>
      <c r="J20" s="88" t="inlineStr">
        <is>
          <t>✅ คำตอบที่ถูกต้อง: ข้อ ง. สารเพิ่มปริมาณและช่วยแตกตัว (Diluent / Disintegrant)
💡 Background:
หน้าที่และคุณสมบัติของสารช่วยทางเภสัชกรรม (Excipients) ในการผลิตยาแคปซูลแข็ง (Hard Gelatin Capsules)
🎯 ทำไมข้อนี้ถึงถูก:
Ramipril 5 mg มีปริมาณตัวยาสำคัญน้อยมาก จึงต้องใช้ Pregelatinized starch ทำหน้าที่หลักเป็น สารเพิ่มปริมาณ (Diluent/Filler) เพื่อปรับน้ำหนักและปริมาตรผงยาให้เต็มขนาดของปลอกแคปซูล (Capsule body) และด้วยโครงสร้างแป้งที่ผ่านการดัดแปลง ยังมีคุณสมบัติเป็น Disintegrant ช่วยส่งเสริมการกระจายตัวของผงยาเมื่อเปลือกเจลาตินละลาย
🔍 ข้ออื่นผิดเพราะอะไร:
• ข้อ ก. (สารหล่อลื่น): สารหล่อลื่นป้องกันผงยาติดเครื่องบรรจุแคปซูล เช่น Magnesium stearate หรือ Stearic acid
• ข้อ ข. (สารช่วยไหล): ในสูตรนี้ สารช่วยการไหล (Glidant) ตัวหลักคือ Colloidal anhydrous silica (Aerosil)
• ข้อ ค. (สารช่วยยึดเกาะ): Binder ใช้ในการทำแกรนูล (Granulation) ของยาเม็ด ในแคปซูลบรรจุผงแห้งไม่ต้องการคุณสมบัติยึดเกาะแน่น
• ข้อ จ. (สารเคลือบเปลือกแคปซูล): เปลือกแคปซูลทำจาก Gelatin หรือ HPMC ไม่ได้ใช้แป้งเคลือบ
📖 Guideline อ้างอิง:
Handbook of Pharmaceutical Excipients (9th Edition) &amp; Aulton's Pharmaceutics
📌 จุดจำก่อนสอบ:
Pregelatinized Starch = สารเพิ่มปริมาณอเนกประสงค์ (Diluent + Disintegrant + Binder), Colloidal Silica = Glidant, Mg stearate = Lubricant</t>
        </is>
      </c>
      <c r="K20" s="100" t="n"/>
      <c r="L20" s="88" t="inlineStr">
        <is>
          <t>Excipients classification</t>
        </is>
      </c>
      <c r="M20" s="100" t="inlineStr">
        <is>
          <t>Product</t>
        </is>
      </c>
      <c r="N20" s="88" t="inlineStr">
        <is>
          <t>[TEST] Quick Ingestion</t>
        </is>
      </c>
      <c r="O20" s="100" t="inlineStr">
        <is>
          <t>Mock</t>
        </is>
      </c>
      <c r="P20" s="100" t="inlineStr">
        <is>
          <t>Mock RxCU83 ครั้งที่ 1</t>
        </is>
      </c>
      <c r="Q20" s="88" t="inlineStr">
        <is>
          <t>6. Solid Dosage Forms</t>
        </is>
      </c>
      <c r="R20" t="inlineStr">
        <is>
          <t>CASE_PRD_M83_HTN_C01_Q1</t>
        </is>
      </c>
    </row>
    <row r="21">
      <c r="A21" s="100" t="n">
        <v>19</v>
      </c>
      <c r="B21" s="88" t="inlineStr">
        <is>
          <t>ข้อใดเป็นเหตุผลสำคัญทางเภสัชกรรมในการเลือกพัฒนาตำรับ Ramipril ให้อยู่ในรูปแบบแคปซูลเจลาตินแข็ง (Hard Gelatin Capsule) แทนรูปแบบยาเม็ดตอกตรง (Direct Compression Tablet)</t>
        </is>
      </c>
      <c r="C21" s="100" t="n"/>
      <c r="D21" s="88" t="inlineStr">
        <is>
          <t>เพื่อป้องกันการสลายตัวของตัวยาจากแสงสว่าง</t>
        </is>
      </c>
      <c r="E21" s="88" t="inlineStr">
        <is>
          <t>เพื่อป้องกันการสัมผัสความชื้นจากสิ่งแวดล้อมได้ดีกว่าเม็ดเคลือบฟิล์ม</t>
        </is>
      </c>
      <c r="F21" s="88" t="inlineStr">
        <is>
          <t>เพื่อลดความแปรปรวนของอัตราการละลายในสภาวะกรด</t>
        </is>
      </c>
      <c r="G21" s="88" t="inlineStr">
        <is>
          <t>เพื่อแก้ไขปัญหาความสามารถในการตอกอัดต่ำ (Poor Compressibility) และความไวต่อแรงกลของผงยา</t>
        </is>
      </c>
      <c r="H21" s="88" t="inlineStr">
        <is>
          <t>เพื่อควบคุมอัตราการปลดปล่อยตัวยาให้ออกฤทธิ์เนิ่น (Extended Release)</t>
        </is>
      </c>
      <c r="I21" s="100" t="n">
        <v>4</v>
      </c>
      <c r="J21" s="88" t="inlineStr">
        <is>
          <t>✅ คำตอบที่ถูกต้อง: ข้อ ง. เพื่อแก้ไขปัญหาความสามารถในการตอกอัดต่ำ (Poor Compressibility) และความไวต่อแรงกลของผงยา
💡 Background:
การพิจารณาเลือกรูปแบบยาเตรียม (Dosage Form Selection) จากคุณสมบัติทางเคมีกายภาพและการไหลของผงยาในขั้นตอน Preformulation
🎯 ทำไมข้อนี้ถึงถูก:
ตัวยา Ramipril มีปริมาณยาต่อหน่วยต่ำ (Low dose 2.5-5 mg) มีคุณสมบัติ Poor compressibility ตอกอัดเป็นเม็ดได้ยาก และไวต่อแรงกดดันเชิงกล (Mechanical stress) รวมถึงความร้อนที่เกิดขึ้นระหว่างการตอกเม็ดซึ่งอาจเร่งการเกิดสารสลายตัว Ramipril diketopiperazine การบรรจุผงลงแคปซูลแข็งจึงช่วยลดขั้นตอนการใช้แรงอัดสูงและแก้ปัญหาความสม่ำเสมอของเนื้อยาได้ดีกว่า
🔍 ข้ออื่นผิดเพราะอะไร:
• ข้อ ก. ผิด เพราะการกันแสงสามารถทำได้ทั้งการเคลือบฟิล์มเม็ดยาหรือใส่สีทึบแสงในปลอกแคปซูล ไม่ใช่เหตุผลจำเพาะของการเลือกแคปซูล
• ข้อ ข. ผิด เพราะเปลือกแคปซูลเจลาตินมีน้ำเป็นองค์ประกอบ 13-16% ซึ่งอาจถ่ายโอนความชื้นสู่ผงยาได้ ไม่ได้กันชื้นได้ดีกว่าฟิล์มชนิดพิเศษ
• ข้อ ค. ผิด เพราะ Ramipril เป็น Immediate release การละลายขึ้นกับคุณสมบัติของตัวยาและสารช่วยแตกตัว
• ข้อ จ. ผิด เพราะแคปซูลเจลาตินแข็งมาตรฐานเป็นรูปแบบ Immediate Release ปลดปล่อยยาทันทีเมื่อเปลือกละลาย
📖 Guideline อ้างอิง:
Aulton's Pharmaceutics: The Design and Manufacture of Medicines (5th Edition)
📌 จุดจำก่อนสอบ:
ข้อดีของการเลือก Hard Gelatin Capsule: เหมาะกับผงยาที่มี Poor compressibility, ปริมาณยาน้อย (Low dose), หรือไวต่อแรงกด/ความร้อนในการตอกเม็ด</t>
        </is>
      </c>
      <c r="K21" s="100" t="n"/>
      <c r="L21" s="88" t="inlineStr">
        <is>
          <t>Hard &amp; Soft Gelatin Capsules</t>
        </is>
      </c>
      <c r="M21" s="100" t="inlineStr">
        <is>
          <t>Product</t>
        </is>
      </c>
      <c r="N21" s="88" t="inlineStr">
        <is>
          <t>[TEST] Quick Ingestion</t>
        </is>
      </c>
      <c r="O21" s="100" t="inlineStr">
        <is>
          <t>Mock</t>
        </is>
      </c>
      <c r="P21" s="100" t="inlineStr">
        <is>
          <t>Mock RxCU83 ครั้งที่ 1</t>
        </is>
      </c>
      <c r="Q21" s="88" t="inlineStr">
        <is>
          <t>6. Solid Dosage Forms</t>
        </is>
      </c>
      <c r="R21" t="inlineStr">
        <is>
          <t>CASE_PRD_M83_HTN_C01_Q2</t>
        </is>
      </c>
    </row>
    <row r="22">
      <c r="A22" s="100" t="n">
        <v>20</v>
      </c>
      <c r="B22" s="88" t="inlineStr">
        <is>
          <t>เหตุใดจึงต้องเก็บรักษาผลิตภัณฑ์ยาแคปซูล Ramipril ไว้ในบรรจุภัณฑ์แผงบลิสเตอร์ดั้งเดิม (Original Aluminium-Aluminium Blister Pack) จนกว่าจะถึงเวลารับประทาน</t>
        </is>
      </c>
      <c r="C22" s="100" t="n"/>
      <c r="D22" s="88" t="inlineStr">
        <is>
          <t>เพื่อป้องกันการแตกหักของเปลือกแคปซูลจากแรงกดภายนอก</t>
        </is>
      </c>
      <c r="E22" s="88" t="inlineStr">
        <is>
          <t>เพื่อป้องกันการดูดซับความชื้นซึ่งจะเร่งปฏิกิริยา Hydrolysis และ Cyclization ของตัวยา Ramipril</t>
        </is>
      </c>
      <c r="F22" s="88" t="inlineStr">
        <is>
          <t>เพื่อป้องกันการปนเปื้อนของเชื้อแบคทีเรียและเชื้อราจากอากาศภายนอก</t>
        </is>
      </c>
      <c r="G22" s="88" t="inlineStr">
        <is>
          <t>เพื่อป้องกันการเปลี่ยนแปลงรูปผลึกร่างแห (Polymorphic transition) ของตัวยา</t>
        </is>
      </c>
      <c r="H22" s="88" t="inlineStr">
        <is>
          <t>เพื่อป้องกันการระเหยของสารแต่งกลิ่นและรสชาติในสูตรตำรับ</t>
        </is>
      </c>
      <c r="I22" s="100" t="n">
        <v>2</v>
      </c>
      <c r="J22" s="88" t="inlineStr">
        <is>
          <t>✅ คำตอบที่ถูกต้อง: ข้อ ข. เพื่อป้องกันการดูดซับความชื้นซึ่งจะเร่งปฏิกิริยา Hydrolysis และ Cyclization ของตัวยา Ramipril
💡 Background:
ความคงตัวทางเคมี (Chemical Stability) ของยากลุ่ม ACE Inhibitors และบทบาทของบรรจุภัณฑ์ปฐมภูมิ (Primary Packaging)
🎯 ทำไมข้อนี้ถึงถูก:
Ramipril ไวต่อความชื้นและความร้อนสูงมาก เมื่อสัมผัสความชื้นจะเกิดปฏิกิริยา Degradation ผ่าน 2 กลไกหลัก คือ Hydrolysis กลายเป็น Ramiprilat และ Intramolecular cyclization กลายเป็น Ramipril diketopiperazine (DKP degradation product) ซึ่งไม่มีฤทธิ์ในการรักษา การบรรจุในแผง Alu-Alu ช่วยป้องกันความชื้นและออกซิเจนได้สมบูรณ์ (Impermeable barrier)
🔍 ข้ออื่นผิดเพราะอะไร:
• ข้อ ก. ผิด เพราะแผงบลิสเตอร์ออกแบบมาเพื่อกันความชื้น/ก๊าซเป็นหลัก การป้องกันแรงกดเป็นหน้าที่ของกล่องบรรจุภัณฑ์ทุติยภูมิ (Secondary packaging)
• ข้อ ค. ผิด เพราะยาแคปซูลรับประทานเป็น Non-sterile dosage form ที่ควบคุมตามเกณฑ์ Microbial limit ไม่ได้ไวต่อการปนเปื้อนจุลชีพในระดับที่ต้องการแผงพิเศษเท่ากับปัญหาความคงตัวทางเคมี
• ข้อ ง. ผิด เพราะปัญหาหลักของ Ramipril คือ Chemical degradation ไม่ใช่ Polymorphism
• ข้อ จ. ผิด เพราะแคปซูล Ramipril ไม่มีสารแต่งกลิ่นรสที่ระเหยได้
📖 Guideline อ้างอิง:
United States Pharmacopeia (USP-NF) Monograph: Ramipril Capsules &amp; WHO Guidelines on Packaging for Pharmaceutical Products
📌 จุดจำก่อนสอบ:
Ramipril เสื่อมสลายง่ายจากความชื้น (เกิด Hydrolysis และ Diketopiperazine: DKP) ต้องเก็บในแผง Alu-Alu หรือขวดกันชื้นที่มี Desiccant เสมอ</t>
        </is>
      </c>
      <c r="K22" s="100" t="n"/>
      <c r="L22" s="88" t="inlineStr">
        <is>
          <t>Container &amp; Closure Systems</t>
        </is>
      </c>
      <c r="M22" s="100" t="inlineStr">
        <is>
          <t>Product</t>
        </is>
      </c>
      <c r="N22" s="88" t="inlineStr">
        <is>
          <t>[TEST] Quick Ingestion</t>
        </is>
      </c>
      <c r="O22" s="100" t="inlineStr">
        <is>
          <t>Mock</t>
        </is>
      </c>
      <c r="P22" s="100" t="inlineStr">
        <is>
          <t>Mock RxCU83 ครั้งที่ 1</t>
        </is>
      </c>
      <c r="Q22" s="88" t="inlineStr">
        <is>
          <t>6. Solid Dosage Forms</t>
        </is>
      </c>
      <c r="R22" t="inlineStr">
        <is>
          <t>CASE_PRD_M83_HTN_C01_Q3</t>
        </is>
      </c>
    </row>
    <row r="23">
      <c r="A23" s="100" t="n">
        <v>21</v>
      </c>
      <c r="B23" s="88" t="inlineStr">
        <is>
          <t>การวิเคราะห์หาปริมาณแร่ธาตุโซเดียม (Sodium content) ในผลิตภัณฑ์อาหารทางการแพทย์ เพื่อประเมินความเสี่ยงต่อโรคความดันโลหิตสูงและโรคไต เทคนิคการวิเคราะห์ในข้อใดมีความถูกต้อง แม่นยำ และมีความจำเพาะสูงที่สุด</t>
        </is>
      </c>
      <c r="C23" s="100" t="n"/>
      <c r="D23" s="88" t="inlineStr">
        <is>
          <t>UV-Visible Spectrophotometry</t>
        </is>
      </c>
      <c r="E23" s="88" t="inlineStr">
        <is>
          <t>Inductively Coupled Plasma (ICP-OES / ICP-MS)</t>
        </is>
      </c>
      <c r="F23" s="88" t="inlineStr">
        <is>
          <t>Fourier Transform Infrared Spectroscopy (FTIR)</t>
        </is>
      </c>
      <c r="G23" s="88" t="inlineStr">
        <is>
          <t>Thin Layer Chromatography (TLC)</t>
        </is>
      </c>
      <c r="H23" s="88" t="inlineStr">
        <is>
          <t>Nuclear Magnetic Resonance Spectroscopy (NMR)</t>
        </is>
      </c>
      <c r="I23" s="100" t="n">
        <v>2</v>
      </c>
      <c r="J23" s="88" t="inlineStr">
        <is>
          <t>✅ คำตอบที่ถูกต้อง: ข้อ ข. Inductively Coupled Plasma (ICP-OES / ICP-MS)
💡 Background:
เครื่องมือวิเคราะห์ทางสเปกโทรสโกปีขั้นสูงสำหรับการตรวจวิเคราะห์ธาตุและโลหะ (Elemental Analysis) ตามมาตรฐานสากล
🎯 ทำไมข้อนี้ถึงถูก:
Inductively Coupled Plasma Optical Emission Spectrometry (ICP-OES) และ ICP-Mass Spectrometry (ICP-MS) เป็นเทคนิคมาตรฐานระดับสูงในการวิเคราะห์ธาตุอนินทรีย์ (Inorganic elements) เช่น Na, K, Ca, Mg และโลหะหนัก โดยใช้พลาสมาอุณหภูมิสูงแตกอนุภาคให้อยู่ในรูปไอออนและกระตุ้นการปลดปล่อยพลังงานแสง/มวลที่มีความจำเพาะสูง ให้ความถูกต้องแม่นยำสูงและมีขีดจำกัดการตรวจวัดต่ำมาก (ppm ถึง ppb)
🔍 ข้ออื่นผิดเพราะอะไร:
• ข้อ ก. (UV-Visible): ใช้ตรวจสารอินทรีย์ที่มีหมู่ Chromophore และ Conjugated double bonds ไม่สามารถตรวจวัดไอออนของโลหะเดี่ยวอย่าง Na+ ได้โดยตรง
• ข้อ ค. (FTIR): ใช้ตรวจพิสูจน์เอกลักษณ์หมู่ฟังก์ชัน (Functional groups) ในโมเลกุลสารอินทรีย์ผ่านการสั่นสะเทือนของพันธะโควาเลนต์ ไม่เหมาะกับการหาปริมาณไอออนโซเดียม
• ข้อ ง. (TLC): เป็นเทคนิคแยกสารอินทรีย์เบื้องต้น ไม่สามารถตรวจวัดปริมาณแร่ธาตุอนินทรีย์ได้อย่างแม่นยำ
• ข้อ จ. (NMR): ใช้ตรวจวิเคราะห์โครงสร้างสามมิติของโมเลกุลสารอินทรีย์ (เช่น 1H-NMR, 13C-NMR) ไม่ได้เป็นวิธีมาตรฐานในการหาปริมาณโซเดียมในอาหาร
📖 Guideline อ้างอิง:
United States Pharmacopeia (USP-NF) General Chapter &lt;730&gt; Plasma Spectrochemistry &amp; AOAC Official Methods for Sodium Determination
📌 จุดจำก่อนสอบ:
วิเคราะห์แร่ธาตุ/โลหะ (Na, K, Ca, Heavy metals) = ICP-OES, ICP-MS, AAS (Atomic Absorption); วิเคราะห์หมู่ฟังก์ชัน = FTIR; วิเคราะห์ Chromophore = UV-Vis</t>
        </is>
      </c>
      <c r="K23" s="100" t="n"/>
      <c r="L23" s="88" t="inlineStr">
        <is>
          <t>Proximate Analysis of food</t>
        </is>
      </c>
      <c r="M23" s="100" t="inlineStr">
        <is>
          <t>Product</t>
        </is>
      </c>
      <c r="N23" s="88" t="inlineStr">
        <is>
          <t>[TEST] Quick Ingestion</t>
        </is>
      </c>
      <c r="O23" s="100" t="inlineStr">
        <is>
          <t>Mock</t>
        </is>
      </c>
      <c r="P23" s="100" t="inlineStr">
        <is>
          <t>Mock RxCU83 ครั้งที่ 1</t>
        </is>
      </c>
      <c r="Q23" s="88" t="inlineStr">
        <is>
          <t>1. Titrations</t>
        </is>
      </c>
      <c r="R23" t="inlineStr">
        <is>
          <t>CASE_PRD_M83_HTN_C01_Q4</t>
        </is>
      </c>
    </row>
    <row r="24">
      <c r="A24" s="100" t="n">
        <v>22</v>
      </c>
      <c r="B24" s="88" t="inlineStr">
        <is>
          <t>ห้องปฏิบัติการควบคุมคุณภาพทดสอบการละลาย (Dissolution test) ของยาเม็ด Amlodipine 3 รุ่นการผลิต (Lot 1, 2, 3) ตามข้อกำหนด USP (กำหนดเกณฑ์ Q = 75% ที่ 30 นาที) พบว่าไม่มีรุ่นใดผ่านเกณฑ์ Stage 1 (S1, n=6) จึงทดสอบต่อใน Stage 2 (S2, เพิ่มอีก 6 เม็ด รวมเป็น n=12): Lot 1 มีค่าเฉลี่ย 81.0% (เม็ดต่ำสุด 59%), Lot 2 มีค่าเฉลี่ย 76.3% (เม็ดต่ำสุด 58%), Lot 3 มีค่าเฉลี่ย 82.0% (เม็ดต่ำสุด 65%) ตามเกณฑ์ USP &lt;711&gt; รุ่นการผลิตใดผ่านเกณฑ์การทดสอบการละลาย Stage 2</t>
        </is>
      </c>
      <c r="C24" s="100" t="n"/>
      <c r="D24" s="88" t="inlineStr">
        <is>
          <t>ผ่านการทดสอบทุก Lot (Lot 1, Lot 2, Lot 3)</t>
        </is>
      </c>
      <c r="E24" s="88" t="inlineStr">
        <is>
          <t>ผ่านการทดสอบเฉพาะ Lot 1 เท่านั้น</t>
        </is>
      </c>
      <c r="F24" s="88" t="inlineStr">
        <is>
          <t>ผ่านการทดสอบเฉพาะ Lot 3 เท่านั้น</t>
        </is>
      </c>
      <c r="G24" s="88" t="inlineStr">
        <is>
          <t>ผ่านการทดสอบเฉพาะ Lot 1 และ Lot 3</t>
        </is>
      </c>
      <c r="H24" s="88" t="inlineStr">
        <is>
          <t>ไม่ผ่านการทดสอบเลยทั้ง 3 Lot</t>
        </is>
      </c>
      <c r="I24" s="100" t="n">
        <v>3</v>
      </c>
      <c r="J24" s="88" t="inlineStr">
        <is>
          <t>✅ คำตอบที่ถูกต้อง: ข้อ ค. ผ่านการทดสอบเฉพาะ Lot 3 เท่านั้น
💡 Background:
เกณฑ์การยอมรับการทดสอบการละลายของรูปแบบยาเม็ดและแคปซูลตามมาตรฐานเภสัชตำรับ USP General Chapter &lt;711&gt; Dissolution
🎯 ทำไมข้อนี้ถึงถูก:
เกณฑ์การยอมรับของ USP Stage 2 (S2, n=12 เม็ด) มี 2 เงื่อนไขที่ต้องผ่านพร้อมกัน:
1) ค่าเฉลี่ยของทั้ง 12 เม็ด ต้องไม่น้อยกว่า Q (เฉลี่ย ≥ 75%)
2) ไม่มีเม็ดใดเลยใน 12 เม็ด ที่มีค่าน้อยกว่า Q - 15% (คือต้องไม่มีเม็ดใด &lt; 60%)
- Lot 1: ค่าเฉลี่ย 81.0% (≥75% ผ่าน) แต่มีเม็ดต่ำสุด 59% ซึ่ง &lt; 60% -&gt; ไม่ผ่าน S2
- Lot 2: ค่าเฉลี่ย 76.3% (≥75% ผ่าน) แต่มีเม็ดต่ำสุด 58% ซึ่ง &lt; 60% -&gt; ไม่ผ่าน S2
- Lot 3: ค่าเฉลี่ย 82.0% (≥75% ผ่าน) และเม็ดต่ำสุด 65% (≥60% ผ่าน) -&gt; ผ่านเกณฑ์ S2 สมบูรณ์
🔍 ข้ออื่นผิดเพราะอะไร:
• ข้อ ก. ผิด เพราะ Lot 1 และ Lot 2 ตกเกณฑ์เงื่อนไขเม็ดเดี่ยว (&lt; Q-15%)
• ข้อ ข. ผิด เพราะ Lot 1 มีเม็ดที่ได้ 59% ซึ่งต่ำกว่า 60% (Q-15%)
• ข้อ ง. ผิด เพราะ Lot 1 ไม่ผ่านตามที่อธิบายข้างต้น
• ข้อ จ. ผิด เพราะ Lot 3 ผ่านเกณฑ์ครบทั้งสองเงื่อนไข
📖 Guideline อ้างอิง:
United States Pharmacopeia (USP 43-NF 38) General Chapter &lt;711&gt; Dissolution - Acceptance Table 1
📌 จุดจำก่อนสอบ:
เกณฑ์ Dissolution USP:
- S1 (n=6): ทุกเม็ด ≥ Q + 5%
- S2 (n=12): ค่าเฉลี่ย ≥ Q และ ไม่มีเม็ดใด &lt; Q - 15%
- S3 (n=24): ค่าเฉลี่ย ≥ Q, ไม่เกิน 2 เม็ด &lt; Q - 15%, และ ไม่มีเม็ดใด &lt; Q - 25%</t>
        </is>
      </c>
      <c r="K24" s="100" t="n"/>
      <c r="L24" s="88" t="inlineStr">
        <is>
          <t>Dissolution testing</t>
        </is>
      </c>
      <c r="M24" s="100" t="inlineStr">
        <is>
          <t>Product</t>
        </is>
      </c>
      <c r="N24" s="88" t="inlineStr">
        <is>
          <t>[TEST] Quick Ingestion</t>
        </is>
      </c>
      <c r="O24" s="100" t="inlineStr">
        <is>
          <t>Mock</t>
        </is>
      </c>
      <c r="P24" s="100" t="inlineStr">
        <is>
          <t>Mock RxCU83 ครั้งที่ 1</t>
        </is>
      </c>
      <c r="Q24" s="88" t="inlineStr">
        <is>
          <t>1. Titrations</t>
        </is>
      </c>
      <c r="R24" t="inlineStr">
        <is>
          <t>CASE_PRD_M83_HTN_C01_Q5</t>
        </is>
      </c>
    </row>
    <row r="25">
      <c r="A25" s="100" t="n">
        <v>23</v>
      </c>
      <c r="B25" s="88" t="inlineStr">
        <is>
          <t>ยารักษาโรคความดันโลหิตสูงรายการหนึ่งได้รับการจัดให้อยู่ใน บัญชียาหลักแห่งชาติ "บัญชี ก" ข้อใดอธิบายคุณสมบัติและเงื่อนไขการใช้ยาในบัญชีนี้ได้ถูกต้องที่สุด</t>
        </is>
      </c>
      <c r="C25" s="100" t="n"/>
      <c r="D25" s="88" t="inlineStr">
        <is>
          <t>ต้องสั่งจ่ายโดยแพทย์ผู้เชี่ยวชาญเฉพาะทางเท่านั้น</t>
        </is>
      </c>
      <c r="E25" s="88" t="inlineStr">
        <is>
          <t>ผู้ป่วยต้องสำรองจ่ายเงินสดก่อนนำใบเสร็จไปเบิกคืนกับต้นสังกัด</t>
        </is>
      </c>
      <c r="F25" s="88" t="inlineStr">
        <is>
          <t>ผู้ป่วยต้องร่วมจ่ายเงิน 30 บาทต่อหนึ่งรายการยาในทุกสิทธิ</t>
        </is>
      </c>
      <c r="G25" s="88" t="inlineStr">
        <is>
          <t>เป็นรายการยาสำหรับใช้รักษาและป้องกันโรคที่พบบ่อย มีความคุ้มค่า และเป็นยาจำเป็นขั้นพื้นฐานที่สถานพยาบาลทุกระดับต้องมี</t>
        </is>
      </c>
      <c r="H25" s="88" t="inlineStr">
        <is>
          <t>ต้องมีแบบฟอร์มกำกับการใช้ยาและเอกสารแสดงความยินยอมก่อนเริ่มการรักษาทุกครั้ง</t>
        </is>
      </c>
      <c r="I25" s="100" t="n">
        <v>4</v>
      </c>
      <c r="J25" s="88" t="inlineStr">
        <is>
          <t>✅ คำตอบที่ถูกต้อง: ข้อ ง. เป็นรายการยาสำหรับใช้รักษาและป้องกันโรคที่พบบ่อย มีความคุ้มค่า และเป็นยาจำเป็นขั้นพื้นฐานที่สถานพยาบาลทุกระดับต้องมี
💡 Background:
โครงสร้างการจำแนกประเภทรายการยาในบัญชียาหลักแห่งชาติของประเทศไทย (National List of Essential Medicines: NLEM)
🎯 ทำไมข้อนี้ถึงถูก:
บัญชี ก ในบัญชียาหลักแห่งชาติ หมายถึง รายการยาสำหรับใช้รักษาและป้องกันโรคที่พบบ่อย มีหลักฐานประสิทธิผลและความปลอดภัยชัดเจน มีความคุ้มค่าทางเศรษฐศาสตร์สาธารณสุข และเป็นยาจำเป็นอันดับแรกที่สถานพยาบาลทุกระดับ (รวมถึง รพ.สต.) ต้องจัดหาและให้บริการแก่ประชาชน
🔍 ข้ออื่นผิดเพราะอะไร:
• ข้อ ก. (ต้องจ่ายโดยแพทย์เฉพาะทาง): เป็นลักษณะของยาใน บัญชี จ(2) หรือยาที่มีข้อจำกัดเฉพาะใน บัญชี ค/ง
• ข้อ ข. (ต้องสำรองจ่าย): ยาในบัญชียาหลักแห่งชาติเบิกจ่ายได้ตามสิทธิประโยชน์หลักประกันสุขภาพโดยไม่ต้องสำรองจ่าย
• ข้อ ค. (ร่วมจ่าย 30 บาทต่อรายการ): ระบบหลักประกันสุขภาพถ้วนหน้าไม่คิดค่าบริการเป็นรายรายการยา (ร่วมจ่าย 30 บาทต่อการเข้ารับบริการ 1 ครั้ง หรือฟรีตามนโยบาย)
• ข้อ จ. (ต้องมีแบบฟอร์มกำกับ): เป็นข้อกำหนดเฉพาะของยา บัญชี จ(2) (ยากำพร้า/ยาที่มีราคาสูงมากและต้องกำกับติดตามพิเศษ)
📖 Guideline อ้างอิง:
คู่มือการใช้ยาในบัญชียาหลักแห่งชาติ พ.ศ. 2566 (คณะกรรมการพัฒนาระบบยาแห่งชาติ)
📌 จุดจำก่อนสอบ:
การจำแนกบัญชียาหลักแห่งชาติ:
- บัญชี ก: ยาจำเป็นพื้นฐาน โรคพบบ่อย รพ.ทุกระดับต้องมี
- บัญชี ข: ยารอง/ทางเลือกเมื่อใช้ยาบัญชี ก ไม่ได้ผลหรือแพ้ยา
- บัญชี ค: ยาที่ต้องใช้โดยแพทย์เฉพาะทาง หรือมีข้อบ่งใช้เฉพาะ
- บัญชี ง: ยาที่มีราคาแพง/ผลข้างเคียงสูง มีข้อจำกัดเข้มงวด
- บัญชี จ(1): ยาสำหรับโครงการสาธารณสุขพิเศษ
- บัญชี จ(2): ยากลุ่มพิเศษ/ยากำพร้า ต้องมีระบบกำกับการใช้ยาเฉพาะราย (Special Authorization)</t>
        </is>
      </c>
      <c r="K25" s="100" t="n"/>
      <c r="L25" s="88" t="inlineStr">
        <is>
          <t>Pharmacy Laws &amp; Ethics</t>
        </is>
      </c>
      <c r="M25" s="100" t="inlineStr">
        <is>
          <t>SAP</t>
        </is>
      </c>
      <c r="N25" s="88" t="inlineStr">
        <is>
          <t>[TEST] Quick Ingestion</t>
        </is>
      </c>
      <c r="O25" s="100" t="inlineStr">
        <is>
          <t>Mock</t>
        </is>
      </c>
      <c r="P25" s="100" t="inlineStr">
        <is>
          <t>Mock RxCU83 ครั้งที่ 1</t>
        </is>
      </c>
      <c r="Q25" s="88" t="inlineStr">
        <is>
          <t>2. Pharmacy Administration &amp; Sy</t>
        </is>
      </c>
      <c r="R25" t="inlineStr">
        <is>
          <t>CASE_SAP_M83_HTN_C01_Q1</t>
        </is>
      </c>
    </row>
    <row r="26">
      <c r="A26" s="100" t="n">
        <v>24</v>
      </c>
      <c r="B26" s="88" t="inlineStr">
        <is>
          <t>สารสกัด Reserpine มีฤทธิ์ลดความดันโลหิตและสงบประสาท จัดเป็นสารพฤกษเคมีกลุ่มแอลคาลอยด์ที่สกัดได้จากพืชสมุนไพรในข้อใด</t>
        </is>
      </c>
      <c r="C26" s="100" t="n"/>
      <c r="D26" s="88" t="inlineStr">
        <is>
          <t>ระย่อม (Rauvolfia serpentina)</t>
        </is>
      </c>
      <c r="E26" s="88" t="inlineStr">
        <is>
          <t>พริกไทยดำ (Piper nigrum)</t>
        </is>
      </c>
      <c r="F26" s="88" t="inlineStr">
        <is>
          <t>กาแฟ (Coffea arabica)</t>
        </is>
      </c>
      <c r="G26" s="88" t="inlineStr">
        <is>
          <t>โคคา (Erythroxylum coca)</t>
        </is>
      </c>
      <c r="H26" s="88" t="inlineStr">
        <is>
          <t>เถาวัลย์เปรียง (Derris scandens)</t>
        </is>
      </c>
      <c r="I26" s="100" t="n">
        <v>1</v>
      </c>
      <c r="J26" s="88" t="inlineStr">
        <is>
          <t>✅ คำตอบที่ถูกต้อง: ข้อ ก. ระย่อม (Rauvolfia serpentina)
💡 Background:
สารพฤกษเคมีกลุ่ม Indole alkaloids ที่มีฤทธิ์ทางเภสัชวิทยาลดความดันโลหิต
🎯 ทำไมข้อนี้ถึงถูก:
ระย่อม (Rauvolfia serpentina) มีสารสำคัญคือ Reserpine ซึ่งออกฤทธิ์ยับยั้ง Vesicular Monoamine Transporter (VMAT-2) ทำให้สารสื่อประสาท Noradrenaline, Dopamine และ Serotonin ไม่สามารถถูกเก็บสะสมในถุงไซแนปส์และถูกทำลายโดยเอนไซม์ MAO ส่งผลให้ลดความดันโลหิตและมีฤทธิ์สงบประสาท
🔍 ข้ออื่นผิดเพราะอะไร:
• ข้อ ข. (พริกไทยดำ): มีสารสำคัญคือ Piperine ช่วยขับลม เพิ่มการดูดซึมยา
• ข้อ ค. (กาแฟ): มีสารสำคัญคือ Caffeine ออกฤทธิ์กระตุ้นระบบประสาทส่วนกลางและเพิ่มความดันโลหิต
• ข้อ ง. (โคคา): มีสาร Cocaine เป็นสารเสพติดและยาชาเฉพาะที่
• ข้อ จ. (เถาวัลย์เปรียง): มีสาร Isoflavones บรรเทาอาการปวดข้อเข่าเสื่อมและกล้ามเนื้อ
📖 Guideline อ้างอิง:
Thai Herbal Pharmacopoeia (THP) &amp; Trease and Evans Pharmacognosy
📌 จุดจำก่อนสอบ:
ระย่อม = Reserpine (VMAT-2 inhibitor ลดความดัน/ระวังภาวะซึมเศร้า), ดองดึง = Colchicine</t>
        </is>
      </c>
      <c r="K26" s="100" t="n"/>
      <c r="L26" s="88" t="inlineStr">
        <is>
          <t>Herbal Medicine</t>
        </is>
      </c>
      <c r="M26" s="100" t="inlineStr">
        <is>
          <t>Clinic</t>
        </is>
      </c>
      <c r="N26" s="88" t="inlineStr">
        <is>
          <t>[TEST] Quick Ingestion</t>
        </is>
      </c>
      <c r="O26" s="100" t="inlineStr">
        <is>
          <t>Mock</t>
        </is>
      </c>
      <c r="P26" s="100" t="inlineStr">
        <is>
          <t>Mock RxCU83 ครั้งที่ 1</t>
        </is>
      </c>
      <c r="Q26" s="88" t="inlineStr">
        <is>
          <t>17. Herbal Medicine</t>
        </is>
      </c>
      <c r="R26" t="inlineStr">
        <is>
          <t>CASE_CLN_M83_HTN_C02_Q1</t>
        </is>
      </c>
    </row>
    <row r="27">
      <c r="A27" s="100" t="n">
        <v>25</v>
      </c>
      <c r="B27" s="88" t="inlineStr">
        <is>
          <t>สมุนไพรและผลิตภัณฑ์เสริมอาหารในข้อใดมีสารออกฤทธิ์กลุ่ม Flavonoids และ Procyanidins ที่มีหลักฐานทางคลินิกในการช่วยขยายหลอดเลือดโคโรนารีและลดความต้านทานหลอดเลือดส่วนปลาย</t>
        </is>
      </c>
      <c r="C27" s="100" t="n"/>
      <c r="D27" s="88" t="inlineStr">
        <is>
          <t>Horse Chestnut (Aesculus hippocastanum)</t>
        </is>
      </c>
      <c r="E27" s="88" t="inlineStr">
        <is>
          <t>Hawthorn (Crataegus oxyacantha)</t>
        </is>
      </c>
      <c r="F27" s="88" t="inlineStr">
        <is>
          <t>Ginkgo biloba (ใบแปะก๊วย)</t>
        </is>
      </c>
      <c r="G27" s="88" t="inlineStr">
        <is>
          <t>ฮวยซัว (Dioscorea opposita)</t>
        </is>
      </c>
      <c r="H27" s="88" t="inlineStr">
        <is>
          <t>St. Johns wort (Hypericum perforatum)</t>
        </is>
      </c>
      <c r="I27" s="100" t="n">
        <v>2</v>
      </c>
      <c r="J27" s="88" t="inlineStr">
        <is>
          <t>✅ คำตอบที่ถูกต้อง: ข้อ ข. Hawthorn (Crataegus oxyacantha)
💡 Background:
การใช้ผลิตภัณฑ์สมุนไพรเสริมการรักษาโรคระบบหัวใจและหลอดเลือด (Cardiovascular Phytotherapy)
🎯 ทำไมข้อนี้ถึงถูก:
Hawthorn (Crataegus spp.) อุดมด้วยสาร Oligomeric procyanidins (OPCs) และ Flavonoids มีฤทธิ์ขยายหลอดเลือดส่วนปลายและหลอดเลือดหัวใจ (Inhibition of PDE and ACE) เพิ่มการไหลเวียนเลือด และมีฤทธิ์ Mild positive inotropic effect ช่วยเสริมการทำงานของกล้ามเนื้อหัวใจ
🔍 ข้ออื่นผิดเพราะอะไร:
• ข้อ ก. (Horse Chestnut): มีสารสำคัญคือ Aescin ใช้รักษาภาวะหลอดเลือดดำบกพร่องเรื้อรัง (CVI) และริดสีดวงทวาร
• ข้อ ค. (Ginkgo biloba): มีสาร Ginkgolides และ Bilobalide เด่นด้านต้านเกล็ดเลือดและเพิ่มการไหลเวียนเลือดไปเลี้ยงสมอง
• ข้อ ง. (ฮวยซัว): บำรุงม้ามและปอดตามศาสตร์การแพทย์แผนจีน
• ข้อ จ. (St. Johns wort): มีสาร Hypericin ใช้รักษาโรคซึมเศร้า (Depression) และเป็น potent CYP3A4 inducer
📖 Guideline อ้างอิง:
WHO Monographs on Selected Medicinal Plants (Volume 2) &amp; Natural Medicines Database
📌 จุดจำก่อนสอบ:
Hawthorn = หลอดเลือดหัวใจ/ความดันโลหิต; Horse Chestnut = หลอดเลือดดำ/ริดสีดวง; St. Johns wort = ซึมเศร้า/CYP inducer</t>
        </is>
      </c>
      <c r="K27" s="100" t="n"/>
      <c r="L27" s="88" t="inlineStr">
        <is>
          <t>Herbal Medicine</t>
        </is>
      </c>
      <c r="M27" s="100" t="inlineStr">
        <is>
          <t>Clinic</t>
        </is>
      </c>
      <c r="N27" s="88" t="inlineStr">
        <is>
          <t>[TEST] Quick Ingestion</t>
        </is>
      </c>
      <c r="O27" s="100" t="inlineStr">
        <is>
          <t>Mock</t>
        </is>
      </c>
      <c r="P27" s="100" t="inlineStr">
        <is>
          <t>Mock RxCU83 ครั้งที่ 1</t>
        </is>
      </c>
      <c r="Q27" s="88" t="inlineStr">
        <is>
          <t>17. Herbal Medicine</t>
        </is>
      </c>
      <c r="R27" t="inlineStr">
        <is>
          <t>CASE_CLN_M83_HTN_C02_Q2</t>
        </is>
      </c>
    </row>
    <row r="28">
      <c r="A28" s="100" t="n">
        <v>26</v>
      </c>
      <c r="B28" s="88" t="inlineStr">
        <is>
          <t>ผู้ป่วยชายอายุ 60 ปี ได้รับการวินิจฉัยเป็นโรคเบาหวานชนิดที่ 2 มา 10 ปี ได้รับยา Metformin, Glipizide และ Pioglitazone ไม่มีโรคร่วมอื่นและไม่มีภาวะแทรกซ้อนของหลอดเลือด เป้าหมายระดับ HbA1c ทั่วไปตามแนวทางเวชปฏิบัติควรเป็นเท่าใด</t>
        </is>
      </c>
      <c r="C28" s="100" t="n"/>
      <c r="D28" s="88" t="inlineStr">
        <is>
          <t>&lt; 5.5%</t>
        </is>
      </c>
      <c r="E28" s="88" t="inlineStr">
        <is>
          <t>&lt; 6.0%</t>
        </is>
      </c>
      <c r="F28" s="88" t="inlineStr">
        <is>
          <t>&lt; 7.0%</t>
        </is>
      </c>
      <c r="G28" s="88" t="inlineStr">
        <is>
          <t>&lt; 8.0%</t>
        </is>
      </c>
      <c r="H28" s="88" t="inlineStr">
        <is>
          <t>&lt; 8.5%</t>
        </is>
      </c>
      <c r="I28" s="100" t="n">
        <v>3</v>
      </c>
      <c r="J28" s="88" t="inlineStr">
        <is>
          <t>✅ คำตอบที่ถูกต้อง: ข้อ ค. &lt; 7.0%
💡 Background:
เป้าหมายการควบคุมระดับน้ำตาลสะสมในเลือด (Glycemic Targets) ในผู้ป่วยเบาหวานชนิดที่ 2 ตามแนวทางเวชปฏิบัติสากล
🎯 ทำไมข้อนี้ถึงถูก:
ตาม ADA Standards of Care in Diabetes 2024 และแนวทางเวชปฏิบัติเบาหวานของประเทศไทย พ.ศ. 2566 กำหนดเป้าหมาย HbA1c ทั่วไปสำหรับผู้ป่วยวัยผู้ใหญ่ที่ไม่มีโรคร่วมรุนแรงและไม่มีภาวะเปราะบาง อยู่ที่ &lt; 7.0% เพื่อป้องกันภาวะแทรกซ้อนทางหลอดเลือดขนาดเล็ก (Microvascular complications) โดยไม่เพิ่มความเสี่ยงภาวะน้ำตาลในเลือดต่ำ
🔍 ข้ออื่นผิดเพราะอะไร:
• ข้อ ก. (&lt; 5.5%) และ ข้อ ข. (&lt; 6.0%): เข้มงวดเกินไป เสี่ยงต่อการเกิดภาวะ Severe Hypoglycemia จากการใช้ยา Sulfonylureas (Glipizide)
• ข้อ ง. (&lt; 8.0%) และ ข้อ จ. (&lt; 8.5%): ผ่อนปรนเกินไป เหมาะสำหรับผู้สูงอายุที่มีภาวะเปราะบาง มีประวัติ Hypoglycemia รุนแรง หรือมีโรคร่วมระยะสุดท้าย
📖 Guideline อ้างอิง:
ADA Standards of Care in Diabetes 2024 &amp; แนวทางเวชปฏิบัติสำหรับโรคเบาหวาน พ.ศ. 2566 (สมาคมโรคเบาหวานแห่งประเทศไทย)
📌 จุดจำก่อนสอบ:
เป้าหมาย HbA1c: ผู้ใหญ่ทั่วไป = &lt; 7.0%, หญิงตั้งครรภ์ = &lt; 6.0-6.5%, ผู้สูงอายุเปราะบาง/โรคร่วมเยอะ = &lt; 8.0%</t>
        </is>
      </c>
      <c r="K28" s="100" t="n"/>
      <c r="L28" s="88" t="inlineStr">
        <is>
          <t>Diabetes mellitus</t>
        </is>
      </c>
      <c r="M28" s="100" t="inlineStr">
        <is>
          <t>Clinic</t>
        </is>
      </c>
      <c r="N28" s="88" t="inlineStr">
        <is>
          <t>[TEST] Quick Ingestion</t>
        </is>
      </c>
      <c r="O28" s="100" t="inlineStr">
        <is>
          <t>Mock</t>
        </is>
      </c>
      <c r="P28" s="100" t="inlineStr">
        <is>
          <t>Mock RxCU83 ครั้งที่ 1</t>
        </is>
      </c>
      <c r="Q28" s="88" t="inlineStr">
        <is>
          <t>4. Endocrine</t>
        </is>
      </c>
      <c r="R28" t="inlineStr">
        <is>
          <t>CASE_CLN_M83_DM_C01_Q1</t>
        </is>
      </c>
    </row>
    <row r="29">
      <c r="A29" s="100" t="n">
        <v>27</v>
      </c>
      <c r="B29" s="88" t="inlineStr">
        <is>
          <t>ผู้ป่วยเบาหวานชนิดที่ 2 มีผลตรวจทางห้องปฏิบัติการ HbA1c เท่ากับ 9.0% แม้จะได้รับยาเม็ด 3 ชนิดเต็มขนาด ตามแนวทาง ADA Guidelines ยาลดระดับน้ำตาลในเลือดกลุ่มถัดไปที่ควรพิจารณาเพื่อลดระดับน้ำตาลได้อย่างมีประสิทธิภาพสูงมาก (Very High Efficacy) พร้อมทั้งส่งเสริมการลดน้ำหนักคือข้อใด</t>
        </is>
      </c>
      <c r="C29" s="100" t="n"/>
      <c r="D29" s="88" t="inlineStr">
        <is>
          <t>Sitagliptin (DPP-4 inhibitor)</t>
        </is>
      </c>
      <c r="E29" s="88" t="inlineStr">
        <is>
          <t>Empagliflozin (SGLT2 inhibitor)</t>
        </is>
      </c>
      <c r="F29" s="88" t="inlineStr">
        <is>
          <t>Acarbose (Alpha-glucosidase inhibitor)</t>
        </is>
      </c>
      <c r="G29" s="88" t="inlineStr">
        <is>
          <t>Semaglutide (GLP-1 receptor agonist)</t>
        </is>
      </c>
      <c r="H29" s="88" t="inlineStr">
        <is>
          <t>Regular Insulin ฉีดใต้ผิวหนัง</t>
        </is>
      </c>
      <c r="I29" s="100" t="n">
        <v>4</v>
      </c>
      <c r="J29" s="88" t="inlineStr">
        <is>
          <t>✅ คำตอบที่ถูกต้อง: ข้อ ง. Semaglutide (GLP-1 receptor agonist)
💡 Background:
การเลือกยาลดระดับน้ำตาลในเลือดตามแนวทาง ADA Guidelines โดยเน้นประสิทธิภาพการลดน้ำตาล (Efficacy) และการจัดการน้ำหนักตัว (Weight Management)
🎯 ทำไมข้อนี้ถึงถูก:
Semaglutide เป็นยากลุ่ม GLP-1 Receptor Agonist ที่จัดอยู่ในกลุ่ม Very High Efficacy ในการลด HbA1c (ลดได้ 1.5 - 2.0%) และมีผล Very High Weight Loss ช่วยชะลอการบีบตัวของกระเพาะอาหารและกระตุ้นศูนย์อิ่มที่สมอง จึงเป็นทางเลือกที่เหมาะสมที่สุดตามคำแนะนำของ ADA 2024
🔍 ข้ออื่นผิดเพราะอะไร:
• ข้อ ก. (Sitagliptin): เป็น DPP-4i มีฤทธิ์ลดน้ำตาลระดับปานกลาง (Intermediate Efficacy) และไม่มีผลลดน้ำหนัก (Weight neutral)
• ข้อ ข. (Empagliflozin): เป็น SGLT2i มีประโยชน์เด่นเรื่องไตและหัวใจ แต่มี Efficacy ในการลด HbA1c อยู่ในระดับ Intermediate (0.5-1.0%) ซึ่งน้อยกว่า GLP-1 RA
• ข้อ ค. (Acarbose): มีประสิทธิภาพลด HbA1c ต่ำ (Low Efficacy) และมีผลข้างเคียงแน่นท้องท้องอืดสูง
• ข้อ จ. (Regular Insulin): ลดน้ำตาลได้สูงมากแต่มีผลข้างเคียงทำให้น้ำหนักตัวเพิ่มขึ้น (Weight gain) และเสี่ยงน้ำตาลตก
📖 Guideline อ้างอิง:
ADA Standards of Care in Diabetes 2024 (Pharmacologic Approaches to Glycemic Treatment)
📌 จุดจำก่อนสอบ:
GLP-1 RA (Semaglutide, Tirzepatide) = ลดน้ำตาลสูงมาก + ลดน้ำหนักสูงมาก + ป้องกันโรคหัวใจและหลอดเลือด (ASCVD)</t>
        </is>
      </c>
      <c r="K29" s="100" t="n"/>
      <c r="L29" s="88" t="inlineStr">
        <is>
          <t>Diabetes mellitus</t>
        </is>
      </c>
      <c r="M29" s="100" t="inlineStr">
        <is>
          <t>Clinic</t>
        </is>
      </c>
      <c r="N29" s="88" t="inlineStr">
        <is>
          <t>[TEST] Quick Ingestion</t>
        </is>
      </c>
      <c r="O29" s="100" t="inlineStr">
        <is>
          <t>Mock</t>
        </is>
      </c>
      <c r="P29" s="100" t="inlineStr">
        <is>
          <t>Mock RxCU83 ครั้งที่ 1</t>
        </is>
      </c>
      <c r="Q29" s="88" t="inlineStr">
        <is>
          <t>4. Endocrine</t>
        </is>
      </c>
      <c r="R29" t="inlineStr">
        <is>
          <t>CASE_CLN_M83_DM_C01_Q2</t>
        </is>
      </c>
    </row>
    <row r="30">
      <c r="A30" s="100" t="n">
        <v>28</v>
      </c>
      <c r="B30" s="88"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C30" s="100" t="n"/>
      <c r="D30" s="88" t="inlineStr">
        <is>
          <t>Lispro insulin SC</t>
        </is>
      </c>
      <c r="E30" s="88" t="inlineStr">
        <is>
          <t>Lispro insulin SC + insulin glargine SC</t>
        </is>
      </c>
      <c r="F30" s="88" t="inlineStr">
        <is>
          <t>RI insulin SC</t>
        </is>
      </c>
      <c r="G30" s="88" t="inlineStr">
        <is>
          <t>RI insulin SC + NPH insulin SC</t>
        </is>
      </c>
      <c r="H30" s="88" t="inlineStr">
        <is>
          <t>Insulin glargine SC</t>
        </is>
      </c>
      <c r="I30" s="100" t="n">
        <v>5</v>
      </c>
      <c r="J30" s="88" t="inlineStr">
        <is>
          <t>✅ คำตอบที่ถูกต้อง: ข้อ จ. Insulin glargine SC
💡 Background:
หลักการทางเภสัชกรรม คลินิก และข้อกำหนดมาตรฐานตามเภสัชตำรับในหมวดวิชา 4. Endocrine
🎯 ทำไมข้อนี้ถึงถูก:
ตัวเลือก ข้อ จ. (Insulin glargine SC)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(Lispro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ข. (Lispro insulin SC + insulin glargine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ค. (RI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(RI insulin SC + NPH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0" s="100" t="n"/>
      <c r="L30" s="88" t="inlineStr">
        <is>
          <t>Diabetes mellitus</t>
        </is>
      </c>
      <c r="M30" s="100" t="inlineStr">
        <is>
          <t>Clinic</t>
        </is>
      </c>
      <c r="N30" s="88" t="inlineStr">
        <is>
          <t>[TEST] Quick Ingestion</t>
        </is>
      </c>
      <c r="O30" s="100" t="inlineStr">
        <is>
          <t>Mock</t>
        </is>
      </c>
      <c r="P30" s="100" t="inlineStr">
        <is>
          <t>Mock RxCU83 ครั้งที่ 1</t>
        </is>
      </c>
      <c r="Q30" s="88" t="inlineStr">
        <is>
          <t>4. Endocrine</t>
        </is>
      </c>
      <c r="R30" t="inlineStr">
        <is>
          <t>CASE_CLN_M83_DM_C01_Q3</t>
        </is>
      </c>
    </row>
    <row r="31">
      <c r="A31" s="100" t="n">
        <v>29</v>
      </c>
      <c r="B31" s="88" t="inlineStr">
        <is>
          <t>ยาลดระดับน้ำตาลในเลือดในข้อใด ไม่มีผล ในการเพิ่มการหลั่งฮอร์โมนอินซูลินจากตับอ่อน</t>
        </is>
      </c>
      <c r="C31" s="100" t="n"/>
      <c r="D31" s="88" t="inlineStr">
        <is>
          <t>Glipizide</t>
        </is>
      </c>
      <c r="E31" s="88" t="inlineStr">
        <is>
          <t>Repaglinide</t>
        </is>
      </c>
      <c r="F31" s="88" t="inlineStr">
        <is>
          <t>Pioglitazone</t>
        </is>
      </c>
      <c r="G31" s="88" t="inlineStr">
        <is>
          <t>Saxagliptin</t>
        </is>
      </c>
      <c r="H31" s="88" t="inlineStr">
        <is>
          <t>Liraglutide</t>
        </is>
      </c>
      <c r="I31" s="100" t="n">
        <v>3</v>
      </c>
      <c r="J31" s="88" t="inlineStr">
        <is>
          <t>✅ คำตอบที่ถูกต้อง: ข้อ ค. Pioglitazone
💡 Background:
หลักการทางเภสัชกรรม คลินิก และข้อกำหนดมาตรฐานตามเภสัชตำรับในหมวดวิชา 4. Endocrine
🎯 ทำไมข้อนี้ถึงถูก:
ตัวเลือก ข้อ ค. (Pioglitazone)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(Glipizide):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ข. (Repaglinide):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(Saxagliptin):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จ. (Liraglutide):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1" s="100" t="n"/>
      <c r="L31" s="88" t="inlineStr">
        <is>
          <t>Diabetes mellitus</t>
        </is>
      </c>
      <c r="M31" s="100" t="inlineStr">
        <is>
          <t>Clinic</t>
        </is>
      </c>
      <c r="N31" s="88" t="inlineStr">
        <is>
          <t>[TEST] Quick Ingestion</t>
        </is>
      </c>
      <c r="O31" s="100" t="inlineStr">
        <is>
          <t>Mock</t>
        </is>
      </c>
      <c r="P31" s="100" t="inlineStr">
        <is>
          <t>Mock RxCU83 ครั้งที่ 1</t>
        </is>
      </c>
      <c r="Q31" s="88" t="inlineStr">
        <is>
          <t>4. Endocrine</t>
        </is>
      </c>
      <c r="R31" t="inlineStr">
        <is>
          <t>CASE_CLN_M83_DM_C01_Q4</t>
        </is>
      </c>
    </row>
    <row r="32">
      <c r="A32" s="100" t="n">
        <v>30</v>
      </c>
      <c r="B32" s="88" t="inlineStr">
        <is>
          <t>กลไกการออกฤทธิ์หลักของยา semaglutide คือข้อใด</t>
        </is>
      </c>
      <c r="C32" s="100" t="n"/>
      <c r="D32" s="88" t="inlineStr">
        <is>
          <t>กระตุ้น PPAR-γ receptor</t>
        </is>
      </c>
      <c r="E32" s="88" t="inlineStr">
        <is>
          <t>กระตุ้น GLP-1 receptor</t>
        </is>
      </c>
      <c r="F32" s="88" t="inlineStr">
        <is>
          <t>ยับยั้งการดูดกลับกลูโคสที่ท่อไตส่วนต้น</t>
        </is>
      </c>
      <c r="G32" s="88" t="inlineStr">
        <is>
          <t>กระตุ้น sulfonylurea receptor type 1</t>
        </is>
      </c>
      <c r="H32" s="88" t="inlineStr">
        <is>
          <t>ยับยั้งเอนไซม์ α-glucosidase</t>
        </is>
      </c>
      <c r="I32" s="100" t="n">
        <v>2</v>
      </c>
      <c r="J32" s="88" t="inlineStr">
        <is>
          <t>✅ คำตอบที่ถูกต้อง: ข้อ ข. กระตุ้น GLP-1 receptor
💡 Background:
หลักการทางเภสัชกรรม คลินิก และข้อกำหนดมาตรฐานตามเภสัชตำรับในหมวดวิชา 4. Endocrine
🎯 ทำไมข้อนี้ถึงถูก:
ตัวเลือก ข้อ ข. (กระตุ้น GLP-1 receptor)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(กระตุ้น PPAR-γ receptor):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ค. (ยับยั้งการดูดกลับกลูโคสที่ท่อไตส่วนต้น):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(กระตุ้น sulfonylurea receptor type 1):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จ. (ยับยั้งเอนไซม์ α-glucosidase):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2" s="100" t="n"/>
      <c r="L32" s="88" t="inlineStr">
        <is>
          <t>Diabetes mellitus</t>
        </is>
      </c>
      <c r="M32" s="100" t="inlineStr">
        <is>
          <t>Clinic</t>
        </is>
      </c>
      <c r="N32" s="88" t="inlineStr">
        <is>
          <t>[TEST] Quick Ingestion</t>
        </is>
      </c>
      <c r="O32" s="100" t="inlineStr">
        <is>
          <t>Mock</t>
        </is>
      </c>
      <c r="P32" s="100" t="inlineStr">
        <is>
          <t>Mock RxCU83 ครั้งที่ 1</t>
        </is>
      </c>
      <c r="Q32" s="88" t="inlineStr">
        <is>
          <t>4. Endocrine</t>
        </is>
      </c>
      <c r="R32" t="inlineStr">
        <is>
          <t>CASE_CLN_M83_DM_C01_Q5</t>
        </is>
      </c>
    </row>
    <row r="33">
      <c r="A33" s="100" t="n">
        <v>31</v>
      </c>
      <c r="B33" s="88" t="inlineStr">
        <is>
          <t>การเติม Zinc chloride หรือ Zinc acetate ในสูตรตำรับ NPH insulin มีส่วนช่วยอะไรในสูตรตำรับ</t>
        </is>
      </c>
      <c r="C33" s="100" t="n"/>
      <c r="D33" s="88" t="inlineStr">
        <is>
          <t>เสริมฤทธิ์การกันเสีย (preservative) ร่วมกับ phenol</t>
        </is>
      </c>
      <c r="E33" s="88" t="inlineStr">
        <is>
          <t>ป้องกันการตกตะกอนของ insulin</t>
        </is>
      </c>
      <c r="F33" s="88" t="inlineStr">
        <is>
          <t>ทำให้เกิดสารประกอบเชิงซ้อน (Complex) กับ insulin ส่งผลต่อการชะลอการออกฤทธิ์เนิ่น</t>
        </is>
      </c>
      <c r="G33" s="88" t="inlineStr">
        <is>
          <t>ป้องกันการดูดซับของ insulin บนพื้นผิวภาชนะแก้ว type 1</t>
        </is>
      </c>
      <c r="H33" s="88" t="inlineStr">
        <is>
          <t>เพื่อเพิ่มความคงตัวของ pH ในการผลิตและเก็บรักษา</t>
        </is>
      </c>
      <c r="I33" s="100" t="n">
        <v>3</v>
      </c>
      <c r="J33" s="88" t="inlineStr">
        <is>
          <t>✅ คำตอบที่ถูกต้อง: ข้อ ค. ทำให้เกิดสารประกอบเชิงซ้อน (Complex) กับ insulin ส่งผลต่อการชะลอการออกฤทธิ์เนิ่น
💡 Background:
หลักการทางเภสัชกรรม คลินิก และข้อกำหนดมาตรฐานตามเภสัชตำรับในหมวดวิชา 6. Solid Dosage Forms
🎯 ทำไมข้อนี้ถึงถูก:
ตัวเลือก ข้อ ค. (ทำให้เกิดสารประกอบเชิงซ้อน (Complex) กับ insulin ส่งผลต่อการชะลอการออกฤทธิ์เนิ่น)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(เสริมฤทธิ์การกันเสีย (preservative) ร่วมกับ phenol):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(ป้องกันการตกตะกอนของ insulin):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(ป้องกันการดูดซับของ insulin บนพื้นผิวภาชนะแก้ว type 1):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(เพื่อเพิ่มความคงตัวของ pH ในการผลิตและเก็บรักษา):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3" s="100" t="n"/>
      <c r="L33" s="88" t="inlineStr">
        <is>
          <t>Parenterals &amp; Ophthalmic</t>
        </is>
      </c>
      <c r="M33" s="100" t="inlineStr">
        <is>
          <t>Product</t>
        </is>
      </c>
      <c r="N33" s="88" t="inlineStr">
        <is>
          <t>[TEST] Quick Ingestion</t>
        </is>
      </c>
      <c r="O33" s="100" t="inlineStr">
        <is>
          <t>Mock</t>
        </is>
      </c>
      <c r="P33" s="100" t="inlineStr">
        <is>
          <t>Mock RxCU83 ครั้งที่ 1</t>
        </is>
      </c>
      <c r="Q33" s="88" t="inlineStr">
        <is>
          <t>6. Solid Dosage Forms</t>
        </is>
      </c>
      <c r="R33" t="inlineStr">
        <is>
          <t>CASE_PRD_M83_DM_C01_Q1</t>
        </is>
      </c>
    </row>
    <row r="34">
      <c r="A34" s="100" t="n">
        <v>32</v>
      </c>
      <c r="B34" s="88" t="inlineStr">
        <is>
          <t>กระบวนการ Sterilization ที่เหมาะสมที่สุดกับผลิตภัณฑ์สำเร็จรูปยาฉีด Insulin injection ได้แก่ข้อใด</t>
        </is>
      </c>
      <c r="C34" s="100" t="n"/>
      <c r="D34" s="88" t="inlineStr">
        <is>
          <t>Dry heat sterilization</t>
        </is>
      </c>
      <c r="E34" s="88" t="inlineStr">
        <is>
          <t>Sterile filtration (การกรองปราศจากเชื้อ)</t>
        </is>
      </c>
      <c r="F34" s="88" t="inlineStr">
        <is>
          <t>Steam sterilization (Autoclave)</t>
        </is>
      </c>
      <c r="G34" s="88" t="inlineStr">
        <is>
          <t>Ethylene oxide gas sterilization</t>
        </is>
      </c>
      <c r="H34" s="88" t="inlineStr">
        <is>
          <t>Gamma radiation sterilization</t>
        </is>
      </c>
      <c r="I34" s="100" t="n">
        <v>2</v>
      </c>
      <c r="J34" s="88" t="inlineStr">
        <is>
          <t>✅ คำตอบที่ถูกต้อง: ข้อ ข. Sterile filtration (การกรองปราศจากเชื้อ)
💡 Background:
หลักการทางเภสัชกรรม คลินิก และข้อกำหนดมาตรฐานตามเภสัชตำรับในหมวดวิชา 6. Solid Dosage Forms
🎯 ทำไมข้อนี้ถึงถูก:
ตัวเลือก ข้อ ข. (Sterile filtration (การกรองปราศจากเชื้อ))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(Dry heat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(Steam sterilization (Autoclave)):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(Ethylene oxide gas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(Gamma radiation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4" s="100" t="n"/>
      <c r="L34" s="88" t="inlineStr">
        <is>
          <t>Autoclave &amp; Sterilization</t>
        </is>
      </c>
      <c r="M34" s="100" t="inlineStr">
        <is>
          <t>Product</t>
        </is>
      </c>
      <c r="N34" s="88" t="inlineStr">
        <is>
          <t>[TEST] Quick Ingestion</t>
        </is>
      </c>
      <c r="O34" s="100" t="inlineStr">
        <is>
          <t>Mock</t>
        </is>
      </c>
      <c r="P34" s="100" t="inlineStr">
        <is>
          <t>Mock RxCU83 ครั้งที่ 1</t>
        </is>
      </c>
      <c r="Q34" s="88" t="inlineStr">
        <is>
          <t>6. Solid Dosage Forms</t>
        </is>
      </c>
      <c r="R34" t="inlineStr">
        <is>
          <t>CASE_PRD_M83_DM_C01_Q2</t>
        </is>
      </c>
    </row>
    <row r="35">
      <c r="A35" s="100" t="n">
        <v>33</v>
      </c>
      <c r="B35" s="88" t="inlineStr">
        <is>
          <t>ข้อใดคือแนวทางแก้ปัญหาที่มักพบในการผลิตยาฉีด insulin injection แล้วเกิดฟองและการรวมกลุ่ม (Aggregation) ของโปรตีน</t>
        </is>
      </c>
      <c r="C35" s="100" t="n"/>
      <c r="D35" s="88" t="inlineStr">
        <is>
          <t>ลดอุณหภูมิระหว่างการผลิตให้ต่ำกว่า 0 °C</t>
        </is>
      </c>
      <c r="E35" s="88" t="inlineStr">
        <is>
          <t>เพิ่มสารลดแรงตึงผิวชนิด non-ionic เช่น polysorbate 20</t>
        </is>
      </c>
      <c r="F35" s="88" t="inlineStr">
        <is>
          <t>เติม zinc รูป zinc chloride เพิ่มขึ้น</t>
        </is>
      </c>
      <c r="G35" s="88" t="inlineStr">
        <is>
          <t>ใช้ nitrogen purging ไล่ออกซิเจน</t>
        </is>
      </c>
      <c r="H35" s="88" t="inlineStr">
        <is>
          <t>เปลี่ยนสูตรตำรับเป็น acetate buffer แทน phosphate buffer</t>
        </is>
      </c>
      <c r="I35" s="100" t="n">
        <v>2</v>
      </c>
      <c r="J35" s="88" t="inlineStr">
        <is>
          <t>✅ คำตอบที่ถูกต้อง: ข้อ ข. เพิ่มสารลดแรงตึงผิวชนิด non-ionic เช่น polysorbate 20
💡 Background:
หลักการทางเภสัชกรรม คลินิก และข้อกำหนดมาตรฐานตามเภสัชตำรับในหมวดวิชา 6. Solid Dosage Forms
🎯 ทำไมข้อนี้ถึงถูก:
ตัวเลือก ข้อ ข. (เพิ่มสารลดแรงตึงผิวชนิด non-ionic เช่น polysorbate 20)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(ลดอุณหภูมิระหว่างการผลิตให้ต่ำกว่า 0 °C):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(เติม zinc รูป zinc chloride เพิ่มขึ้น):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(ใช้ nitrogen purging ไล่ออกซิเจน):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(เปลี่ยนสูตรตำรับเป็น acetate buffer แทน phosphate buffer):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5" s="100" t="n"/>
      <c r="L35" s="88" t="inlineStr">
        <is>
          <t>Parenterals &amp; Ophthalmic</t>
        </is>
      </c>
      <c r="M35" s="100" t="inlineStr">
        <is>
          <t>Product</t>
        </is>
      </c>
      <c r="N35" s="88" t="inlineStr">
        <is>
          <t>[TEST] Quick Ingestion</t>
        </is>
      </c>
      <c r="O35" s="100" t="inlineStr">
        <is>
          <t>Mock</t>
        </is>
      </c>
      <c r="P35" s="100" t="inlineStr">
        <is>
          <t>Mock RxCU83 ครั้งที่ 1</t>
        </is>
      </c>
      <c r="Q35" s="88" t="inlineStr">
        <is>
          <t>6. Solid Dosage Forms</t>
        </is>
      </c>
      <c r="R35" t="inlineStr">
        <is>
          <t>CASE_PRD_M83_DM_C01_Q3</t>
        </is>
      </c>
    </row>
    <row r="36">
      <c r="A36" s="100" t="n">
        <v>34</v>
      </c>
      <c r="B36" s="88" t="inlineStr">
        <is>
          <t>Certificate of Analysis (COA) ของยาชีววัตถุคล้ายคลึง Insulin biosimilar glargine หัวข้อการทดสอบใด ไม่จำเป็นต้องมี ในข้อกำหนดมาตรฐาน</t>
        </is>
      </c>
      <c r="C36" s="100" t="n"/>
      <c r="D36" s="88" t="inlineStr">
        <is>
          <t>Assay</t>
        </is>
      </c>
      <c r="E36" s="88" t="inlineStr">
        <is>
          <t>Identification</t>
        </is>
      </c>
      <c r="F36" s="88" t="inlineStr">
        <is>
          <t>Bacterial endotoxin</t>
        </is>
      </c>
      <c r="G36" s="88" t="inlineStr">
        <is>
          <t>Impurity / Related substances</t>
        </is>
      </c>
      <c r="H36" s="88" t="inlineStr">
        <is>
          <t>Dissolution</t>
        </is>
      </c>
      <c r="I36" s="100" t="n">
        <v>5</v>
      </c>
      <c r="J36" s="88" t="inlineStr">
        <is>
          <t>✅ คำตอบที่ถูกต้อง: ข้อ จ. Dissolution
💡 Background:
หลักการทางเภสัชกรรม คลินิก และข้อกำหนดมาตรฐานตามเภสัชตำรับในหมวดวิชา 1. Titrations
🎯 ทำไมข้อนี้ถึงถูก:
ตัวเลือก ข้อ จ. (Dissolution)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(Bacterial endotoxin):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(Impurity / Related substances):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6" s="100" t="n"/>
      <c r="L36" s="88" t="inlineStr">
        <is>
          <t>Biosimilars &amp; Quality Control</t>
        </is>
      </c>
      <c r="M36" s="100" t="inlineStr">
        <is>
          <t>Product</t>
        </is>
      </c>
      <c r="N36" s="88" t="inlineStr">
        <is>
          <t>[TEST] Quick Ingestion</t>
        </is>
      </c>
      <c r="O36" s="100" t="inlineStr">
        <is>
          <t>Mock</t>
        </is>
      </c>
      <c r="P36" s="100" t="inlineStr">
        <is>
          <t>Mock RxCU83 ครั้งที่ 1</t>
        </is>
      </c>
      <c r="Q36" s="88" t="inlineStr">
        <is>
          <t>1. Titrations</t>
        </is>
      </c>
      <c r="R36" t="inlineStr">
        <is>
          <t>CASE_PRD_M83_DM_C01_Q4</t>
        </is>
      </c>
    </row>
    <row r="37">
      <c r="A37" s="100" t="n">
        <v>35</v>
      </c>
      <c r="B37" s="88"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C37" s="100" t="n"/>
      <c r="D37" s="88" t="inlineStr">
        <is>
          <t>Biologics มีโครงสร้างซับซ้อน ไวต่อสภาพแวดล้อม เช่น pH และความร้อนสูง และมีความไม่เป็นเนื้อเดียวกันระดับโมเลกุล</t>
        </is>
      </c>
      <c r="E37" s="88" t="inlineStr">
        <is>
          <t>Biologics มีสูตรเคมีที่ง่ายต่อการสังเคราะห์มากกว่า</t>
        </is>
      </c>
      <c r="F37" s="88" t="inlineStr">
        <is>
          <t>Small molecules ต้องเก็บรักษาในตู้เย็นทุกชนิด</t>
        </is>
      </c>
      <c r="G37" s="88" t="inlineStr">
        <is>
          <t>Small molecules มีผลข้างเคียงมากกว่าเสมอ</t>
        </is>
      </c>
      <c r="H37" s="88" t="inlineStr">
        <is>
          <t>Biologics ละลายในน้ำได้ง่ายกว่าทุกสภาวะ</t>
        </is>
      </c>
      <c r="I37" s="100" t="n">
        <v>1</v>
      </c>
      <c r="J37" s="88"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หลักการทางเภสัชกรรม คลินิก และข้อกำหนดมาตรฐานตามเภสัชตำรับในหมวดวิชา 1. Titrations
🎯 ทำไมข้อนี้ถึงถูก:
ตัวเลือก ข้อ ก. (Biologics มีโครงสร้างซับซ้อน ไวต่อสภาพแวดล้อม เช่น pH และความร้อนสูง และมีความไม่เป็นเนื้อเดียวกันระดับโมเลกุล)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(Biologics มีสูตรเคมีที่ง่ายต่อการสังเคราะห์มากกว่า):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(Small molecules ต้องเก็บรักษาในตู้เย็นทุกชนิด):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(Small molecules มีผลข้างเคียงมากกว่าเสมอ):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(Biologics ละลายในน้ำได้ง่ายกว่าทุกสภาวะ):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7" s="100" t="n"/>
      <c r="L37" s="88" t="inlineStr">
        <is>
          <t>Biosimilars &amp; Quality Control</t>
        </is>
      </c>
      <c r="M37" s="100" t="inlineStr">
        <is>
          <t>Product</t>
        </is>
      </c>
      <c r="N37" s="88" t="inlineStr">
        <is>
          <t>[TEST] Quick Ingestion</t>
        </is>
      </c>
      <c r="O37" s="100" t="inlineStr">
        <is>
          <t>Mock</t>
        </is>
      </c>
      <c r="P37" s="100" t="inlineStr">
        <is>
          <t>Mock RxCU83 ครั้งที่ 1</t>
        </is>
      </c>
      <c r="Q37" s="88" t="inlineStr">
        <is>
          <t>1. Titrations</t>
        </is>
      </c>
      <c r="R37" t="inlineStr">
        <is>
          <t>CASE_PRD_M83_DM_C01_Q5</t>
        </is>
      </c>
    </row>
    <row r="38">
      <c r="A38" s="100" t="n">
        <v>36</v>
      </c>
      <c r="B38" s="88" t="inlineStr">
        <is>
          <t>การผลิต insulin ในระดับอุตสาหกรรมในปัจจุบัน ข้อใดมีความเป็นไปได้และเป็นกระบวนการหลักที่ใช้จริงมากที่สุด</t>
        </is>
      </c>
      <c r="C38" s="100" t="n"/>
      <c r="D38" s="88" t="inlineStr">
        <is>
          <t>สกัดโดยตรงจากตับอ่อนสุกรแล้วนำมาสังเคราะห์ต่อ</t>
        </is>
      </c>
      <c r="E38" s="88" t="inlineStr">
        <is>
          <t>ใช้ E. coli หรือ Saccharomyces cerevisiae สังเคราะห์ recombinant preproinsulin/proinsulin แล้วตัดสายด้วยเอนไซม์</t>
        </is>
      </c>
      <c r="F38" s="88" t="inlineStr">
        <is>
          <t>สังเคราะห์ด้วยเทคนิค Solid Phase Peptide Synthesis (SPPS) ใน bioreactor</t>
        </is>
      </c>
      <c r="G38" s="88" t="inlineStr">
        <is>
          <t>ใช้ hybridoma technology ผลิตออกมาเป็น monoclonal antibody</t>
        </is>
      </c>
      <c r="H38" s="88" t="inlineStr">
        <is>
          <t>เพาะเลี้ยง stem cell ของ human beta cell แล้วสกัด insulin ออกมา</t>
        </is>
      </c>
      <c r="I38" s="100" t="n">
        <v>2</v>
      </c>
      <c r="J38" s="88" t="inlineStr">
        <is>
          <t>✅ คำตอบที่ถูกต้อง: ข้อ ข. ใช้ E. coli หรือ Saccharomyces cerevisiae สังเคราะห์ recombinant preproinsulin/proinsulin แล้วตัดสายด้วยเอนไซม์
💡 Background:
หลักการทางเภสัชกรรม คลินิก และข้อกำหนดมาตรฐานตามเภสัชตำรับในหมวดวิชา 10. Biotech Products
🎯 ทำไมข้อนี้ถึงถูก:
ตัวเลือก ข้อ ข. (ใช้ E. coli หรือ Saccharomyces cerevisiae สังเคราะห์ recombinant preproinsulin/proinsulin แล้วตัดสายด้วยเอนไซม์)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(สกัดโดยตรงจากตับอ่อนสุกรแล้วนำมาสังเคราะห์ต่อ):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(สังเคราะห์ด้วยเทคนิค Solid Phase Peptide Synthesis (SPPS) ใน bioreactor):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(ใช้ hybridoma technology ผลิตออกมาเป็น monoclonal antibody):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(เพาะเลี้ยง stem cell ของ human beta cell แล้วสกัด insulin ออกมา):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38" s="100" t="n"/>
      <c r="L38" s="88" t="inlineStr">
        <is>
          <t>Recombinant DNA</t>
        </is>
      </c>
      <c r="M38" s="100" t="inlineStr">
        <is>
          <t>Product</t>
        </is>
      </c>
      <c r="N38" s="88" t="inlineStr">
        <is>
          <t>[TEST] Quick Ingestion</t>
        </is>
      </c>
      <c r="O38" s="100" t="inlineStr">
        <is>
          <t>Mock</t>
        </is>
      </c>
      <c r="P38" s="100" t="inlineStr">
        <is>
          <t>Mock RxCU83 ครั้งที่ 1</t>
        </is>
      </c>
      <c r="Q38" s="88" t="inlineStr">
        <is>
          <t>10. Biotech Products</t>
        </is>
      </c>
      <c r="R38" t="inlineStr">
        <is>
          <t>CASE_PRD_M83_DM_C01_Q6</t>
        </is>
      </c>
    </row>
    <row r="39">
      <c r="A39" s="100" t="n">
        <v>37</v>
      </c>
      <c r="B39" s="88"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C39" s="100" t="n"/>
      <c r="D39" s="88" t="inlineStr">
        <is>
          <t>อุณหภูมิต่ำกว่าจุดเยือกแข็ง (freezing)</t>
        </is>
      </c>
      <c r="E39" s="88" t="inlineStr">
        <is>
          <t>สภาวะ pH กรดอ่อน หรือ ด่าง และอุณหภูมิที่สูงขึ้น</t>
        </is>
      </c>
      <c r="F39" s="88" t="inlineStr">
        <is>
          <t>การสัมผัสแสงแดดจ้า</t>
        </is>
      </c>
      <c r="G39" s="88" t="inlineStr">
        <is>
          <t>การเขย่าขวดอย่างแรง</t>
        </is>
      </c>
      <c r="H39" s="88" t="inlineStr">
        <is>
          <t>การดูดซับกับผนังหลอดฉีด</t>
        </is>
      </c>
      <c r="I39" s="100" t="n">
        <v>2</v>
      </c>
      <c r="J39" s="88" t="inlineStr">
        <is>
          <t>✅ คำตอบที่ถูกต้อง: ข้อ ข. สภาวะ pH กรดอ่อน หรือ ด่าง และอุณหภูมิที่สูงขึ้น
💡 Background:
หลักการทางเภสัชกรรม คลินิก และข้อกำหนดมาตรฐานตามเภสัชตำรับในหมวดวิชา 1. Titrations
🎯 ทำไมข้อนี้ถึงถูก:
ตัวเลือก ข้อ ข. (สภาวะ pH กรดอ่อน หรือ ด่าง และอุณหภูมิที่สูงขึ้น)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(อุณหภูมิต่ำกว่าจุดเยือกแข็ง (freezing)):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(การสัมผัสแสงแดดจ้า):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(การเขย่าขวดอย่างแรง):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(การดูดซับกับผนังหลอดฉีด):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9" s="100" t="n"/>
      <c r="L39" s="88" t="inlineStr">
        <is>
          <t>Stability testing</t>
        </is>
      </c>
      <c r="M39" s="100" t="inlineStr">
        <is>
          <t>Product</t>
        </is>
      </c>
      <c r="N39" s="88" t="inlineStr">
        <is>
          <t>[TEST] Quick Ingestion</t>
        </is>
      </c>
      <c r="O39" s="100" t="inlineStr">
        <is>
          <t>Mock</t>
        </is>
      </c>
      <c r="P39" s="100" t="inlineStr">
        <is>
          <t>Mock RxCU83 ครั้งที่ 1</t>
        </is>
      </c>
      <c r="Q39" s="88" t="inlineStr">
        <is>
          <t>1. Titrations</t>
        </is>
      </c>
      <c r="R39" t="inlineStr">
        <is>
          <t>CASE_PRD_M83_DM_C01_Q7</t>
        </is>
      </c>
    </row>
    <row r="40">
      <c r="A40" s="100" t="n">
        <v>38</v>
      </c>
      <c r="B40" s="88"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C40" s="100" t="n"/>
      <c r="D40" s="88" t="inlineStr">
        <is>
          <t>Ecological study</t>
        </is>
      </c>
      <c r="E40" s="88" t="inlineStr">
        <is>
          <t>Cross-sectional study</t>
        </is>
      </c>
      <c r="F40" s="88" t="inlineStr">
        <is>
          <t>Cohort study (เช่น Prospective/Registry-based cohort)</t>
        </is>
      </c>
      <c r="G40" s="88" t="inlineStr">
        <is>
          <t>Randomized controlled trial (RCT)</t>
        </is>
      </c>
      <c r="H40" s="88" t="inlineStr">
        <is>
          <t>Systematic review and meta-analysis</t>
        </is>
      </c>
      <c r="I40" s="100" t="n">
        <v>3</v>
      </c>
      <c r="J40" s="88" t="inlineStr">
        <is>
          <t>✅ คำตอบที่ถูกต้อง: ข้อ ค. Cohort study (เช่น Prospective/Registry-based cohort)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(Cohort study (เช่น Prospective/Registry-based cohort))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(Ecological study):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(Cross-sectional study):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(Randomized controlled trial (RCT)):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(Systematic review and meta-analysis):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40" s="100" t="n"/>
      <c r="L40" s="88" t="inlineStr">
        <is>
          <t>Research &amp; Biostats</t>
        </is>
      </c>
      <c r="M40" s="100" t="inlineStr">
        <is>
          <t>SAP</t>
        </is>
      </c>
      <c r="N40" s="88" t="inlineStr">
        <is>
          <t>[TEST] Quick Ingestion</t>
        </is>
      </c>
      <c r="O40" s="100" t="inlineStr">
        <is>
          <t>Mock</t>
        </is>
      </c>
      <c r="P40" s="100" t="inlineStr">
        <is>
          <t>Mock RxCU83 ครั้งที่ 1</t>
        </is>
      </c>
      <c r="Q40" s="88" t="inlineStr">
        <is>
          <t>2. Pharmacy Administration &amp; Sy</t>
        </is>
      </c>
      <c r="R40" t="inlineStr">
        <is>
          <t>CASE_SAP_M83_DM_C01_Q1</t>
        </is>
      </c>
    </row>
    <row r="41">
      <c r="A41" s="100" t="n">
        <v>39</v>
      </c>
      <c r="B41" s="88" t="inlineStr">
        <is>
          <t>พืชผักพื้นบ้านในข้อใดมีหลักฐานทางวิชาการชัดเจนว่ามีผลช่วยลดระดับน้ำตาลในเลือด</t>
        </is>
      </c>
      <c r="C41" s="100" t="n"/>
      <c r="D41" s="88" t="inlineStr">
        <is>
          <t>ยอดฟักแม้ว</t>
        </is>
      </c>
      <c r="E41" s="88" t="inlineStr">
        <is>
          <t>ใบกะหล่ำปลี</t>
        </is>
      </c>
      <c r="F41" s="88" t="inlineStr">
        <is>
          <t>ผลบวบงู</t>
        </is>
      </c>
      <c r="G41" s="88" t="inlineStr">
        <is>
          <t>ผลมะระขี้นก</t>
        </is>
      </c>
      <c r="H41" s="88" t="inlineStr">
        <is>
          <t>ช่อดอกบรอกโคลี</t>
        </is>
      </c>
      <c r="I41" s="100" t="n">
        <v>4</v>
      </c>
      <c r="J41" s="88" t="inlineStr">
        <is>
          <t>✅ คำตอบที่ถูกต้อง: ข้อ ง. ผลมะระขี้นก
💡 Background:
หลักการทางเภสัชกรรม คลินิก และข้อกำหนดมาตรฐานตามเภสัชตำรับในหมวดวิชา 11. Herbal Products
🎯 ทำไมข้อนี้ถึงถูก:
ตัวเลือก ข้อ ง. (ผลมะระขี้นก)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(ยอดฟักแม้ว):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ข. (ใบกะหล่ำปลี):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(ผลบวบงู):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(ช่อดอกบรอกโคลี):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41" s="100" t="n"/>
      <c r="L41" s="88" t="inlineStr">
        <is>
          <t>Herbal Medicine</t>
        </is>
      </c>
      <c r="M41" s="100" t="inlineStr">
        <is>
          <t>Clinic</t>
        </is>
      </c>
      <c r="N41" s="88" t="inlineStr">
        <is>
          <t>[TEST] Quick Ingestion</t>
        </is>
      </c>
      <c r="O41" s="100" t="inlineStr">
        <is>
          <t>Mock</t>
        </is>
      </c>
      <c r="P41" s="100" t="inlineStr">
        <is>
          <t>Mock RxCU83 ครั้งที่ 1</t>
        </is>
      </c>
      <c r="Q41" s="88" t="inlineStr">
        <is>
          <t>11. Herbal Products</t>
        </is>
      </c>
      <c r="R41" t="inlineStr">
        <is>
          <t>CASE_CLN_M83_DM_C02_Q1</t>
        </is>
      </c>
    </row>
    <row r="42">
      <c r="A42" s="100" t="n">
        <v>40</v>
      </c>
      <c r="B42" s="88"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C42" s="100" t="n"/>
      <c r="D42" s="88" t="inlineStr">
        <is>
          <t>ยาหญ้าหนวดแมว</t>
        </is>
      </c>
      <c r="E42" s="88" t="inlineStr">
        <is>
          <t>ยากระเจี๊ยบแดง</t>
        </is>
      </c>
      <c r="F42" s="88" t="inlineStr">
        <is>
          <t>ยารางจืด</t>
        </is>
      </c>
      <c r="G42" s="88" t="inlineStr">
        <is>
          <t>ยาหญ้าปักกิ่ง</t>
        </is>
      </c>
      <c r="H42" s="88" t="inlineStr">
        <is>
          <t>ยาหญ้าดอกขาว</t>
        </is>
      </c>
      <c r="I42" s="100" t="n">
        <v>1</v>
      </c>
      <c r="J42" s="88" t="inlineStr">
        <is>
          <t>✅ คำตอบที่ถูกต้อง: ข้อ ก. ยาหญ้าหนวดแมว
💡 Background:
หลักการทางเภสัชกรรม คลินิก และข้อกำหนดมาตรฐานตามเภสัชตำรับในหมวดวิชา 11. Herbal Products
🎯 ทำไมข้อนี้ถึงถูก:
ตัวเลือก ข้อ ก. (ยาหญ้าหนวดแมว)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(ยากระเจี๊ยบแดง):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(ยารางจืด):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(ยาหญ้าปักกิ่ง):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(ยาหญ้าดอกขาว):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42" s="100" t="n"/>
      <c r="L42" s="88" t="inlineStr">
        <is>
          <t>Herbal Medicine</t>
        </is>
      </c>
      <c r="M42" s="100" t="inlineStr">
        <is>
          <t>Clinic</t>
        </is>
      </c>
      <c r="N42" s="88" t="inlineStr">
        <is>
          <t>[TEST] Quick Ingestion</t>
        </is>
      </c>
      <c r="O42" s="100" t="inlineStr">
        <is>
          <t>Mock</t>
        </is>
      </c>
      <c r="P42" s="100" t="inlineStr">
        <is>
          <t>Mock RxCU83 ครั้งที่ 1</t>
        </is>
      </c>
      <c r="Q42" s="88" t="inlineStr">
        <is>
          <t>11. Herbal Products</t>
        </is>
      </c>
      <c r="R42" t="inlineStr">
        <is>
          <t>CASE_CLN_M83_DM_C02_Q2</t>
        </is>
      </c>
    </row>
    <row r="43">
      <c r="A43" s="100" t="n">
        <v>41</v>
      </c>
      <c r="B43" s="88"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00" t="n"/>
      <c r="D43" s="88" t="inlineStr">
        <is>
          <t>Allergic rhinitis - mild intermittent</t>
        </is>
      </c>
      <c r="E43" s="88" t="inlineStr">
        <is>
          <t>Allergic rhinitis - mod-severe intermittent</t>
        </is>
      </c>
      <c r="F43" s="88" t="inlineStr">
        <is>
          <t>Allergic rhinitis - mod-severe persistent</t>
        </is>
      </c>
      <c r="G43" s="88" t="inlineStr">
        <is>
          <t>Allergic Asthma - mild persistent</t>
        </is>
      </c>
      <c r="H43" s="88" t="inlineStr">
        <is>
          <t>Allergic asthma - mod-severe intermittent</t>
        </is>
      </c>
      <c r="I43" s="100" t="n">
        <v>3</v>
      </c>
      <c r="J43" s="88" t="inlineStr">
        <is>
          <t>✅ คำตอบที่ถูกต้อง: ข้อ ค. Allergic rhinitis - mod-severe persistent
💡 Background:
หลักการทางเภสัชกรรม คลินิก และข้อกำหนดมาตรฐานตามเภสัชตำรับในหมวดวิชา 7. Immunologic
🎯 ทำไมข้อนี้ถึงถูก:
ตัวเลือก ข้อ ค. (Allergic rhinitis - mod-severe persistent)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(Allergic rhinitis - mild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(Allergic rhinitis - mod-severe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(Allergic Asthma - mild persistent):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(Allergic asthma - mod-severe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3" s="100" t="n"/>
      <c r="L43" s="88" t="inlineStr">
        <is>
          <t>Allergic rhinitis</t>
        </is>
      </c>
      <c r="M43" s="100" t="inlineStr">
        <is>
          <t>Clinic</t>
        </is>
      </c>
      <c r="N43" s="88" t="inlineStr">
        <is>
          <t>[TEST] Quick Ingestion</t>
        </is>
      </c>
      <c r="O43" s="100" t="inlineStr">
        <is>
          <t>Mock</t>
        </is>
      </c>
      <c r="P43" s="100" t="inlineStr">
        <is>
          <t>Mock RxCU83 ครั้งที่ 1</t>
        </is>
      </c>
      <c r="Q43" s="88" t="inlineStr">
        <is>
          <t>7. Immunologic</t>
        </is>
      </c>
      <c r="R43" t="inlineStr">
        <is>
          <t>CASE_CLN_M83_AR_C01_Q1</t>
        </is>
      </c>
    </row>
    <row r="44">
      <c r="A44" s="100" t="n">
        <v>42</v>
      </c>
      <c r="B44" s="88" t="inlineStr">
        <is>
          <t>ควรให้ยาอะไรตามการรักษาอาการภูมิแพ้กำเริบในประเทศไทย พ.ศ. 2565</t>
        </is>
      </c>
      <c r="C44" s="100" t="n"/>
      <c r="D44" s="88" t="inlineStr">
        <is>
          <t>CPM 4 mg ตามเดิม</t>
        </is>
      </c>
      <c r="E44" s="88" t="inlineStr">
        <is>
          <t>หยุด CPM และใช้ Fexofenadine 180 mg 1 เม็ดก่อน เมื่อมีอาการ</t>
        </is>
      </c>
      <c r="F44" s="88" t="inlineStr">
        <is>
          <t>Fexo 180 mg 1 เม็ดก่อนนอน ต่อเนื่อง 2 สัปดาห์</t>
        </is>
      </c>
      <c r="G44" s="88" t="inlineStr">
        <is>
          <t>Montelukast 10 mg วันละ 1 เม็ด ประเมินอีกครั้ง 2 สัปดาห์</t>
        </is>
      </c>
      <c r="H44" s="88" t="inlineStr">
        <is>
          <t>Mometasone พ่นจมูกเช้า-เย็น ประเมินอีกครั้ง 2 สัปดาห์</t>
        </is>
      </c>
      <c r="I44" s="100" t="n">
        <v>5</v>
      </c>
      <c r="J44" s="88" t="inlineStr">
        <is>
          <t>✅ คำตอบที่ถูกต้อง: ข้อ จ. Mometasone พ่นจมูกเช้า-เย็น ประเมินอีกครั้ง 2 สัปดาห์
💡 Background:
หลักการทางเภสัชกรรม คลินิก และข้อกำหนดมาตรฐานตามเภสัชตำรับในหมวดวิชา 7. Immunologic
🎯 ทำไมข้อนี้ถึงถูก:
ตัวเลือก ข้อ จ. (Mometasone พ่นจมูกเช้า-เย็น ประเมินอีกครั้ง 2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(CPM 4 mg ตามเดิม):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(หยุด CPM และใช้ Fexofenadine 180 mg 1 เม็ดก่อน เมื่อมีอาการ):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(Fexo 180 mg 1 เม็ดก่อนนอน ต่อเนื่อง 2 สัปดาห์):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(Montelukast 10 mg วันละ 1 เม็ด ประเมินอีกครั้ง 2 สัปดาห์):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4" s="100" t="n"/>
      <c r="L44" s="88" t="inlineStr">
        <is>
          <t>Allergic rhinitis</t>
        </is>
      </c>
      <c r="M44" s="100" t="inlineStr">
        <is>
          <t>Clinic</t>
        </is>
      </c>
      <c r="N44" s="88" t="inlineStr">
        <is>
          <t>[TEST] Quick Ingestion</t>
        </is>
      </c>
      <c r="O44" s="100" t="inlineStr">
        <is>
          <t>Mock</t>
        </is>
      </c>
      <c r="P44" s="100" t="inlineStr">
        <is>
          <t>Mock RxCU83 ครั้งที่ 1</t>
        </is>
      </c>
      <c r="Q44" s="88" t="inlineStr">
        <is>
          <t>7. Immunologic</t>
        </is>
      </c>
      <c r="R44" t="inlineStr">
        <is>
          <t>CASE_CLN_M83_AR_C01_Q2</t>
        </is>
      </c>
    </row>
    <row r="45">
      <c r="A45" s="100" t="n">
        <v>43</v>
      </c>
      <c r="B45" s="88" t="inlineStr">
        <is>
          <t>ผลข้างเคียงของการใช้ยา oxymetazoline ติดต่อกันหลายวัน</t>
        </is>
      </c>
      <c r="C45" s="100" t="n"/>
      <c r="D45" s="88" t="inlineStr">
        <is>
          <t>Glaucoma</t>
        </is>
      </c>
      <c r="E45" s="88" t="inlineStr">
        <is>
          <t>Epistaxis</t>
        </is>
      </c>
      <c r="F45" s="88" t="inlineStr">
        <is>
          <t>Rebound congestion (Rhinitis medicamentosa)</t>
        </is>
      </c>
      <c r="G45" s="88" t="inlineStr">
        <is>
          <t>HPA axis suppression</t>
        </is>
      </c>
      <c r="H45" s="88" t="inlineStr">
        <is>
          <t>Nasal septal perforation</t>
        </is>
      </c>
      <c r="I45" s="100" t="n">
        <v>3</v>
      </c>
      <c r="J45" s="88" t="inlineStr">
        <is>
          <t>✅ คำตอบที่ถูกต้อง: ข้อ ค. Rebound congestion (Rhinitis medicamentosa)
💡 Background:
หลักการทางเภสัชกรรม คลินิก และข้อกำหนดมาตรฐานตามเภสัชตำรับในหมวดวิชา 7. Immunologic
🎯 ทำไมข้อนี้ถึงถูก:
ตัวเลือก ข้อ ค. (Rebound congestion (Rhinitis medicamentosa))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(Glaucoma):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(Epistaxis):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(HPA axis suppression):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(Nasal septal perforation):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5" s="100" t="n"/>
      <c r="L45" s="88" t="inlineStr">
        <is>
          <t>Allergic rhinitis</t>
        </is>
      </c>
      <c r="M45" s="100" t="inlineStr">
        <is>
          <t>Clinic</t>
        </is>
      </c>
      <c r="N45" s="88" t="inlineStr">
        <is>
          <t>[TEST] Quick Ingestion</t>
        </is>
      </c>
      <c r="O45" s="100" t="inlineStr">
        <is>
          <t>Mock</t>
        </is>
      </c>
      <c r="P45" s="100" t="inlineStr">
        <is>
          <t>Mock RxCU83 ครั้งที่ 1</t>
        </is>
      </c>
      <c r="Q45" s="88" t="inlineStr">
        <is>
          <t>7. Immunologic</t>
        </is>
      </c>
      <c r="R45" t="inlineStr">
        <is>
          <t>CASE_CLN_M83_AR_C01_Q3</t>
        </is>
      </c>
    </row>
    <row r="46">
      <c r="A46" s="100" t="n">
        <v>44</v>
      </c>
      <c r="B46" s="88" t="inlineStr">
        <is>
          <t>กลไกการออกฤทธิ์ของยาแก้คัดจมูก oxymetazoline</t>
        </is>
      </c>
      <c r="C46" s="100" t="n"/>
      <c r="D46" s="88" t="inlineStr">
        <is>
          <t>Alpha1, Alpha2 agonist</t>
        </is>
      </c>
      <c r="E46" s="88" t="inlineStr">
        <is>
          <t>Beta1 agonist</t>
        </is>
      </c>
      <c r="F46" s="88" t="inlineStr">
        <is>
          <t>Muscarinic agonist</t>
        </is>
      </c>
      <c r="G46" s="88" t="inlineStr">
        <is>
          <t>Acetylcholinesterase inhibitor</t>
        </is>
      </c>
      <c r="H46" s="88" t="inlineStr">
        <is>
          <t>Neuromuscular blocker</t>
        </is>
      </c>
      <c r="I46" s="100" t="n">
        <v>1</v>
      </c>
      <c r="J46" s="88" t="inlineStr">
        <is>
          <t>✅ คำตอบที่ถูกต้อง: ข้อ ก. Alpha1, Alpha2 agonist
💡 Background:
หลักการทางเภสัชกรรม คลินิก และข้อกำหนดมาตรฐานตามเภสัชตำรับในหมวดวิชา 7. Immunologic
🎯 ทำไมข้อนี้ถึงถูก:
ตัวเลือก ข้อ ก. (Alpha1, Alpha2 agonist)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(Beta1 agonist):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(Muscarinic agonist):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(Acetylcholinesterase inhibitor):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(Neuromuscular blocker):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6" s="100" t="n"/>
      <c r="L46" s="88" t="inlineStr">
        <is>
          <t>Allergic rhinitis</t>
        </is>
      </c>
      <c r="M46" s="100" t="inlineStr">
        <is>
          <t>Clinic</t>
        </is>
      </c>
      <c r="N46" s="88" t="inlineStr">
        <is>
          <t>[TEST] Quick Ingestion</t>
        </is>
      </c>
      <c r="O46" s="100" t="inlineStr">
        <is>
          <t>Mock</t>
        </is>
      </c>
      <c r="P46" s="100" t="inlineStr">
        <is>
          <t>Mock RxCU83 ครั้งที่ 1</t>
        </is>
      </c>
      <c r="Q46" s="88" t="inlineStr">
        <is>
          <t>7. Immunologic</t>
        </is>
      </c>
      <c r="R46" t="inlineStr">
        <is>
          <t>CASE_CLN_M83_AR_C01_Q4</t>
        </is>
      </c>
    </row>
    <row r="47">
      <c r="A47" s="100" t="n">
        <v>45</v>
      </c>
      <c r="B47" s="88" t="inlineStr">
        <is>
          <t>CPM เป็น first gen antihistamine ห้ามใช้ในผู้ป่วยโรคใด</t>
        </is>
      </c>
      <c r="C47" s="100" t="n"/>
      <c r="D47" s="88" t="inlineStr">
        <is>
          <t>กลั้นปัสสาวะไม่อยู่</t>
        </is>
      </c>
      <c r="E47" s="88" t="inlineStr">
        <is>
          <t>หอบหืด</t>
        </is>
      </c>
      <c r="F47" s="88" t="inlineStr">
        <is>
          <t>ต่อมลูกหมากโต (BPH)</t>
        </is>
      </c>
      <c r="G47" s="88" t="inlineStr">
        <is>
          <t>หัวใจเต้นผิดจังหวะ</t>
        </is>
      </c>
      <c r="H47" s="88" t="inlineStr">
        <is>
          <t>ใช้ยาปฏิชีวนะ (erythromycin, fluconazole)</t>
        </is>
      </c>
      <c r="I47" s="100" t="n">
        <v>3</v>
      </c>
      <c r="J47" s="88" t="inlineStr">
        <is>
          <t>✅ คำตอบที่ถูกต้อง: ข้อ ค. ต่อมลูกหมากโต (BPH)
💡 Background:
หลักการทางเภสัชกรรม คลินิก และข้อกำหนดมาตรฐานตามเภสัชตำรับในหมวดวิชา 7. Immunologic
🎯 ทำไมข้อนี้ถึงถูก:
ตัวเลือก ข้อ ค. (ต่อมลูกหมากโต (BPH))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(กลั้นปัสสาวะไม่อยู่):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(หอบหืด):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(หัวใจเต้นผิดจังหวะ):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(ใช้ยาปฏิชีวนะ (erythromycin, fluconazole)):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7" s="100" t="n"/>
      <c r="L47" s="88" t="inlineStr">
        <is>
          <t>Allergic rhinitis</t>
        </is>
      </c>
      <c r="M47" s="100" t="inlineStr">
        <is>
          <t>Clinic</t>
        </is>
      </c>
      <c r="N47" s="88" t="inlineStr">
        <is>
          <t>[TEST] Quick Ingestion</t>
        </is>
      </c>
      <c r="O47" s="100" t="inlineStr">
        <is>
          <t>Mock</t>
        </is>
      </c>
      <c r="P47" s="100" t="inlineStr">
        <is>
          <t>Mock RxCU83 ครั้งที่ 1</t>
        </is>
      </c>
      <c r="Q47" s="88" t="inlineStr">
        <is>
          <t>7. Immunologic</t>
        </is>
      </c>
      <c r="R47" t="inlineStr">
        <is>
          <t>CASE_CLN_M83_AR_C01_Q5</t>
        </is>
      </c>
    </row>
    <row r="48">
      <c r="A48" s="100" t="n">
        <v>46</v>
      </c>
      <c r="B48" s="88" t="inlineStr">
        <is>
          <t>ในการพัฒนาสูตรตำรับยาพ่นจมูกในรูปแบบสารละลาย (Non-pressurized Multiple Dose Nasal Spray Solution) ไม่จำเป็นต้องทำการทดสอบใด</t>
        </is>
      </c>
      <c r="C48" s="100" t="n"/>
      <c r="D48" s="88" t="inlineStr">
        <is>
          <t>Uniformity of dosage unit / delivered dose uniformity</t>
        </is>
      </c>
      <c r="E48" s="88" t="inlineStr">
        <is>
          <t>Droplet size distribution</t>
        </is>
      </c>
      <c r="F48" s="88" t="inlineStr">
        <is>
          <t>Actuator deposition</t>
        </is>
      </c>
      <c r="G48" s="88" t="inlineStr">
        <is>
          <t>Shake requirement</t>
        </is>
      </c>
      <c r="H48" s="88" t="inlineStr">
        <is>
          <t>Plume geometry / spray pattern</t>
        </is>
      </c>
      <c r="I48" s="100" t="n">
        <v>4</v>
      </c>
      <c r="J48" s="88" t="inlineStr">
        <is>
          <t>✅ คำตอบที่ถูกต้อง: ข้อ ง. Shake requirement
💡 Background:
หลักการทางเภสัชกรรม คลินิก และข้อกำหนดมาตรฐานตามเภสัชตำรับในหมวดวิชา 6. Solid Dosage Forms
🎯 ทำไมข้อนี้ถึงถูก:
ตัวเลือก ข้อ ง. (Shake requirement)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(Uniformity of dosage unit / delivered dose uniformity):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(Droplet size distribution):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(Actuator deposition):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(Plume geometry / spray pattern):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48" s="100" t="n"/>
      <c r="L48" s="88" t="inlineStr">
        <is>
          <t>Liquid &amp; Semisolids</t>
        </is>
      </c>
      <c r="M48" s="100" t="inlineStr">
        <is>
          <t>Product</t>
        </is>
      </c>
      <c r="N48" s="88" t="inlineStr">
        <is>
          <t>[TEST] Quick Ingestion</t>
        </is>
      </c>
      <c r="O48" s="100" t="inlineStr">
        <is>
          <t>Mock</t>
        </is>
      </c>
      <c r="P48" s="100" t="inlineStr">
        <is>
          <t>Mock RxCU83 ครั้งที่ 1</t>
        </is>
      </c>
      <c r="Q48" s="88" t="inlineStr">
        <is>
          <t>6. Solid Dosage Forms</t>
        </is>
      </c>
      <c r="R48" t="inlineStr">
        <is>
          <t>CASE_PRD_M83_AR_C01_Q1</t>
        </is>
      </c>
    </row>
    <row r="49">
      <c r="A49" s="100" t="n">
        <v>47</v>
      </c>
      <c r="B49" s="88" t="inlineStr">
        <is>
          <t>ข้อใดไม่ใช่ปัจจัยที่นำมาพิจารณาการตั้งตำรับผลิตภัณฑ์ยาพ่นจมูกรูปแบบสารละลาย</t>
        </is>
      </c>
      <c r="C49" s="100" t="n"/>
      <c r="D49" s="88" t="inlineStr">
        <is>
          <t>Particle size</t>
        </is>
      </c>
      <c r="E49" s="88" t="inlineStr">
        <is>
          <t>Solvent</t>
        </is>
      </c>
      <c r="F49" s="88" t="inlineStr">
        <is>
          <t>Viscosity</t>
        </is>
      </c>
      <c r="G49" s="88" t="inlineStr">
        <is>
          <t>Osmolarity</t>
        </is>
      </c>
      <c r="H49" s="88" t="inlineStr">
        <is>
          <t>pH</t>
        </is>
      </c>
      <c r="I49" s="100" t="n">
        <v>1</v>
      </c>
      <c r="J49" s="88" t="inlineStr">
        <is>
          <t>✅ คำตอบที่ถูกต้อง: ข้อ ก. Particle size
💡 Background:
หลักการทางเภสัชกรรม คลินิก และข้อกำหนดมาตรฐานตามเภสัชตำรับในหมวดวิชา 6. Solid Dosage Forms
🎯 ทำไมข้อนี้ถึงถูก:
ตัวเลือก ข้อ ก. (Particle size)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(Solvent):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(Viscosity):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(Osmolarity):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(pH):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49" s="100" t="n"/>
      <c r="L49" s="88" t="inlineStr">
        <is>
          <t>Liquid &amp; Semisolids</t>
        </is>
      </c>
      <c r="M49" s="100" t="inlineStr">
        <is>
          <t>Product</t>
        </is>
      </c>
      <c r="N49" s="88" t="inlineStr">
        <is>
          <t>[TEST] Quick Ingestion</t>
        </is>
      </c>
      <c r="O49" s="100" t="inlineStr">
        <is>
          <t>Mock</t>
        </is>
      </c>
      <c r="P49" s="100" t="inlineStr">
        <is>
          <t>Mock RxCU83 ครั้งที่ 1</t>
        </is>
      </c>
      <c r="Q49" s="88" t="inlineStr">
        <is>
          <t>6. Solid Dosage Forms</t>
        </is>
      </c>
      <c r="R49" t="inlineStr">
        <is>
          <t>CASE_PRD_M83_AR_C01_Q2</t>
        </is>
      </c>
    </row>
    <row r="50">
      <c r="A50" s="100" t="n">
        <v>48</v>
      </c>
      <c r="B50" s="88" t="inlineStr">
        <is>
          <t>ข้อใดไม่จำเป็นต้องกำหนดในการควบคุมคุณภาพของผลิตภัณฑ์ยาพ่นจมูกรูปแบบสารละลาย</t>
        </is>
      </c>
      <c r="C50" s="100" t="n"/>
      <c r="D50" s="88" t="inlineStr">
        <is>
          <t>Description</t>
        </is>
      </c>
      <c r="E50" s="88" t="inlineStr">
        <is>
          <t>Assay</t>
        </is>
      </c>
      <c r="F50" s="88" t="inlineStr">
        <is>
          <t>Moisture content</t>
        </is>
      </c>
      <c r="G50" s="88" t="inlineStr">
        <is>
          <t>Microbial limit</t>
        </is>
      </c>
      <c r="H50" s="88" t="inlineStr">
        <is>
          <t>Mean delivered dose</t>
        </is>
      </c>
      <c r="I50" s="100" t="n">
        <v>3</v>
      </c>
      <c r="J50" s="88" t="inlineStr">
        <is>
          <t>✅ คำตอบที่ถูกต้อง: ข้อ ค. Moisture content
💡 Background:
หลักการทางเภสัชกรรม คลินิก และข้อกำหนดมาตรฐานตามเภสัชตำรับในหมวดวิชา 1. Titrations
🎯 ทำไมข้อนี้ถึงถูก:
ตัวเลือก ข้อ ค. (Moisture content)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(Description):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(Microbial limit):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(Mean delivered dose):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50" s="100" t="n"/>
      <c r="L50" s="88" t="inlineStr">
        <is>
          <t>Liquid &amp; Semisolids</t>
        </is>
      </c>
      <c r="M50" s="100" t="inlineStr">
        <is>
          <t>Product</t>
        </is>
      </c>
      <c r="N50" s="88" t="inlineStr">
        <is>
          <t>[TEST] Quick Ingestion</t>
        </is>
      </c>
      <c r="O50" s="100" t="inlineStr">
        <is>
          <t>Mock</t>
        </is>
      </c>
      <c r="P50" s="100" t="inlineStr">
        <is>
          <t>Mock RxCU83 ครั้งที่ 1</t>
        </is>
      </c>
      <c r="Q50" s="88" t="inlineStr">
        <is>
          <t>1. Titrations</t>
        </is>
      </c>
      <c r="R50" t="inlineStr">
        <is>
          <t>CASE_PRD_M83_AR_C01_Q3</t>
        </is>
      </c>
    </row>
    <row r="51">
      <c r="A51" s="100" t="n">
        <v>49</v>
      </c>
      <c r="B51" s="88"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s="100" t="inlineStr">
        <is>
          <t>มีรูปโครงสร้างทางเคมี (A vs B)</t>
        </is>
      </c>
      <c r="D51" s="88" t="inlineStr">
        <is>
          <t>โครงสร้าง A</t>
        </is>
      </c>
      <c r="E51" s="88" t="inlineStr">
        <is>
          <t>โครงสร้าง B</t>
        </is>
      </c>
      <c r="F51" s="88" t="inlineStr">
        <is>
          <t>โครงสร้าง A และ B</t>
        </is>
      </c>
      <c r="G51" s="88" t="inlineStr">
        <is>
          <t>ไม่ใช่ทั้ง A และ B</t>
        </is>
      </c>
      <c r="H51" s="88" t="inlineStr">
        <is>
          <t>ตัดสินไม่ได้</t>
        </is>
      </c>
      <c r="I51" s="100" t="n">
        <v>1</v>
      </c>
      <c r="J51" s="88" t="inlineStr">
        <is>
          <t>✅ คำตอบที่ถูกต้อง: ข้อ ก. โครงสร้าง A
💡 Background:
หลักการทางเภสัชกรรม คลินิก และข้อกำหนดมาตรฐานตามเภสัชตำรับในหมวดวิชา 13. Medicinal Chemistry
🎯 ทำไมข้อนี้ถึงถูก:
ตัวเลือก ข้อ ก. (โครงสร้าง 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(โครงสร้าง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ค. (โครงสร้าง A และ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(ไม่ใช่ทั้ง A และ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จ. (ตัดสินไม่ได้):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51" s="100" t="inlineStr">
        <is>
          <t>มีรูปโครงสร้างสาร A/B</t>
        </is>
      </c>
      <c r="L51" s="88" t="inlineStr">
        <is>
          <t>Medicinal Chemistry</t>
        </is>
      </c>
      <c r="M51" s="100" t="inlineStr">
        <is>
          <t>Product</t>
        </is>
      </c>
      <c r="N51" s="88" t="inlineStr">
        <is>
          <t>[TEST] Quick Ingestion</t>
        </is>
      </c>
      <c r="O51" s="100" t="inlineStr">
        <is>
          <t>Mock</t>
        </is>
      </c>
      <c r="P51" s="100" t="inlineStr">
        <is>
          <t>Mock RxCU83 ครั้งที่ 1</t>
        </is>
      </c>
      <c r="Q51" s="88" t="inlineStr">
        <is>
          <t>13. Medicinal Chemistry</t>
        </is>
      </c>
      <c r="R51" t="inlineStr">
        <is>
          <t>CASE_PRD_M83_AR_C01_Q4</t>
        </is>
      </c>
    </row>
    <row r="52">
      <c r="A52" s="100" t="n">
        <v>50</v>
      </c>
      <c r="B52" s="88" t="inlineStr">
        <is>
          <t>อาหาร หรือปัจจัยใดกระตุ้นให้เกิด allergic rhinitis / อาการคัดจมูกกำเริบได้</t>
        </is>
      </c>
      <c r="C52" s="100" t="n"/>
      <c r="D52" s="88" t="inlineStr">
        <is>
          <t>เครื่องดื่มแอลกอฮอล์</t>
        </is>
      </c>
      <c r="E52" s="88" t="inlineStr">
        <is>
          <t>อาหารที่มีสารกันบูด sulfite เช่น ไวน์ อาหารแปรรูป</t>
        </is>
      </c>
      <c r="F52" s="88" t="inlineStr">
        <is>
          <t>อาหารที่มีรสจัด หรือเผ็ดที่กระตุ้นอาการคัดจมูก</t>
        </is>
      </c>
      <c r="G52" s="88" t="inlineStr">
        <is>
          <t>สูบบุหรี่และควันบุหรี่</t>
        </is>
      </c>
      <c r="H52" s="88" t="inlineStr">
        <is>
          <t>ถูกทุกข้อ</t>
        </is>
      </c>
      <c r="I52" s="100" t="n">
        <v>5</v>
      </c>
      <c r="J52" s="88" t="inlineStr">
        <is>
          <t>✅ คำตอบที่ถูกต้อง: ข้อ จ. ถูกทุกข้อ
💡 Background:
หลักการทางเภสัชกรรม คลินิก และข้อกำหนดมาตรฐานตามเภสัชตำรับในหมวดวิชา 7. Immunologic
🎯 ทำไมข้อนี้ถึงถูก:
ตัวเลือก ข้อ จ. (ถูกทุกข้อ)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(เครื่องดื่มแอลกอฮอล์):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(อาหารที่มีสารกันบูด sulfite เช่น ไวน์ อาหารแปรรูป):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(อาหารที่มีรสจัด หรือเผ็ดที่กระตุ้นอาการคัดจมูก):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(สูบบุหรี่และควันบุหรี่):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52" s="100" t="n"/>
      <c r="L52" s="88" t="inlineStr">
        <is>
          <t>Allergic rhinitis</t>
        </is>
      </c>
      <c r="M52" s="100" t="inlineStr">
        <is>
          <t>Clinic</t>
        </is>
      </c>
      <c r="N52" s="88" t="inlineStr">
        <is>
          <t>[TEST] Quick Ingestion</t>
        </is>
      </c>
      <c r="O52" s="100" t="inlineStr">
        <is>
          <t>Mock</t>
        </is>
      </c>
      <c r="P52" s="100" t="inlineStr">
        <is>
          <t>Mock RxCU83 ครั้งที่ 1</t>
        </is>
      </c>
      <c r="Q52" s="88" t="inlineStr">
        <is>
          <t>7. Immunologic</t>
        </is>
      </c>
      <c r="R52" t="inlineStr">
        <is>
          <t>CASE_CLN_M83_AR_C02_Q1</t>
        </is>
      </c>
    </row>
    <row r="53">
      <c r="A53" s="100" t="n">
        <v>51</v>
      </c>
      <c r="B53" s="88" t="inlineStr">
        <is>
          <t>Oxymetazoline เป็นยาในบัญชียาหลักแห่งชาติ บัญชี ข ข้อใดถูกต้องเกี่ยวกับข้อกำหนดการสั่งใช้</t>
        </is>
      </c>
      <c r="C53" s="100" t="n"/>
      <c r="D53" s="88" t="inlineStr">
        <is>
          <t>ยานี้อยู่ภายใต้ระบบการควบคุมและติดตามการใช้ยาให้เหมาะสม (Authorized system)</t>
        </is>
      </c>
      <c r="E53" s="88" t="inlineStr">
        <is>
          <t>ยานี้เบิกจ่ายของผ่านกระทรวง ทบวง กรม หน่วยงานรัฐ</t>
        </is>
      </c>
      <c r="F53" s="88" t="inlineStr">
        <is>
          <t>ยานี้มีการใช้งานที่ซับซ้อน ต้องใช้ร่วมกับยาในบัญชียาหลักแห่งชาติตัวอื่น อย่างน้อย 2 ชนิดขึ้นไป</t>
        </is>
      </c>
      <c r="G53" s="88" t="inlineStr">
        <is>
          <t>ยานี้ต้องสั่งใช้โดยผู้เชี่ยวชาญเฉพาะทาง ENT เท่านั้น</t>
        </is>
      </c>
      <c r="H53" s="88" t="inlineStr">
        <is>
          <t>ยาที่เบิกจ่ายได้ในโรงพยาบาลชุมชนขึ้นไป และเบิกจ่ายได้ทุกสิทธิการรักษา</t>
        </is>
      </c>
      <c r="I53" s="100" t="n">
        <v>5</v>
      </c>
      <c r="J53" s="88" t="inlineStr">
        <is>
          <t>✅ คำตอบที่ถูกต้อง: ข้อ จ. ยาที่เบิกจ่ายได้ในโรงพยาบาลชุมชนขึ้นไป และเบิกจ่ายได้ทุกสิทธิการรักษา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จ. (ยาที่เบิกจ่ายได้ในโรงพยาบาลชุมชนขึ้นไป และเบิกจ่ายได้ทุกสิทธิการรักษา)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(ยานี้อยู่ภายใต้ระบบการควบคุมและติดตามการใช้ยาให้เหมาะสม (Authorized system)):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(ยานี้เบิกจ่ายของผ่านกระทรวง ทบวง กรม หน่วยงานรัฐ):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(ยานี้มีการใช้งานที่ซับซ้อน ต้องใช้ร่วมกับยาในบัญชียาหลักแห่งชาติตัวอื่น อย่างน้อย 2 ชนิดขึ้นไป):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(ยานี้ต้องสั่งใช้โดยผู้เชี่ยวชาญเฉพาะทาง ENT เท่านั้น):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53" s="100" t="n"/>
      <c r="L53" s="88" t="inlineStr">
        <is>
          <t>Pharmacy Laws &amp; Ethics</t>
        </is>
      </c>
      <c r="M53" s="100" t="inlineStr">
        <is>
          <t>SAP</t>
        </is>
      </c>
      <c r="N53" s="88" t="inlineStr">
        <is>
          <t>[TEST] Quick Ingestion</t>
        </is>
      </c>
      <c r="O53" s="100" t="inlineStr">
        <is>
          <t>Mock</t>
        </is>
      </c>
      <c r="P53" s="100" t="inlineStr">
        <is>
          <t>Mock RxCU83 ครั้งที่ 1</t>
        </is>
      </c>
      <c r="Q53" s="88" t="inlineStr">
        <is>
          <t>2. Pharmacy Administration &amp; Sy</t>
        </is>
      </c>
      <c r="R53" t="inlineStr">
        <is>
          <t>CASE_SAP_M83_AR_C01_Q1</t>
        </is>
      </c>
    </row>
    <row r="54">
      <c r="A54" s="100" t="n">
        <v>52</v>
      </c>
      <c r="B54" s="88"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C54" s="100" t="n"/>
      <c r="D54" s="88" t="inlineStr">
        <is>
          <t>Hb / HCT</t>
        </is>
      </c>
      <c r="E54" s="88" t="inlineStr">
        <is>
          <t>MCV</t>
        </is>
      </c>
      <c r="F54" s="88" t="inlineStr">
        <is>
          <t>MCHC</t>
        </is>
      </c>
      <c r="G54" s="88" t="inlineStr">
        <is>
          <t>RDW</t>
        </is>
      </c>
      <c r="H54" s="88" t="inlineStr">
        <is>
          <t>WBC (White blood cell count)</t>
        </is>
      </c>
      <c r="I54" s="100" t="n">
        <v>5</v>
      </c>
      <c r="J54" s="88" t="inlineStr">
        <is>
          <t>✅ คำตอบที่ถูกต้อง: ข้อ จ. WBC (White blood cell count)
💡 Background:
หลักการทางเภสัชกรรม คลินิก และข้อกำหนดมาตรฐานตามเภสัชตำรับในหมวดวิชา 6. Hematologic
🎯 ทำไมข้อนี้ถึงถูก:
ตัวเลือก ข้อ จ. (WBC (White blood cell count))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(Hb / HCT):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(MCV):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(MCHC):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(RDW):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4" s="100" t="n"/>
      <c r="L54" s="88" t="inlineStr">
        <is>
          <t>Anemia</t>
        </is>
      </c>
      <c r="M54" s="100" t="inlineStr">
        <is>
          <t>Clinic</t>
        </is>
      </c>
      <c r="N54" s="88" t="inlineStr">
        <is>
          <t>[TEST] Quick Ingestion</t>
        </is>
      </c>
      <c r="O54" s="100" t="inlineStr">
        <is>
          <t>Mock</t>
        </is>
      </c>
      <c r="P54" s="100" t="inlineStr">
        <is>
          <t>Mock RxCU83 ครั้งที่ 1</t>
        </is>
      </c>
      <c r="Q54" s="88" t="inlineStr">
        <is>
          <t>6. Hematologic</t>
        </is>
      </c>
      <c r="R54" t="inlineStr">
        <is>
          <t>CASE_CLN_M83_IDA_C01_Q1</t>
        </is>
      </c>
    </row>
    <row r="55">
      <c r="A55" s="100" t="n">
        <v>53</v>
      </c>
      <c r="B55" s="88" t="inlineStr">
        <is>
          <t>ส่วนประกอบใน Multivitamin syrup ในข้อใด มีอันตรกิริยา (Drug Interaction) กับยา Ferrous sulphate syrup ทำให้การดูดซึมธาตุเหล็กลดลง</t>
        </is>
      </c>
      <c r="C55" s="100" t="n"/>
      <c r="D55" s="88" t="inlineStr">
        <is>
          <t>Lysine</t>
        </is>
      </c>
      <c r="E55" s="88" t="inlineStr">
        <is>
          <t>Nicotinamide</t>
        </is>
      </c>
      <c r="F55" s="88" t="inlineStr">
        <is>
          <t>D-panthenol</t>
        </is>
      </c>
      <c r="G55" s="88" t="inlineStr">
        <is>
          <t>Vitamin D</t>
        </is>
      </c>
      <c r="H55" s="88" t="inlineStr">
        <is>
          <t>Calcium</t>
        </is>
      </c>
      <c r="I55" s="100" t="n">
        <v>5</v>
      </c>
      <c r="J55" s="88" t="inlineStr">
        <is>
          <t>✅ คำตอบที่ถูกต้อง: ข้อ จ. Calcium
💡 Background:
หลักการทางเภสัชกรรม คลินิก และข้อกำหนดมาตรฐานตามเภสัชตำรับในหมวดวิชา 6. Hematologic
🎯 ทำไมข้อนี้ถึงถูก:
ตัวเลือก ข้อ จ. (Calcium)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(Lysine):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(Nicotinamide):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(D-panthenol):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(Vitamin D):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5" s="100" t="n"/>
      <c r="L55" s="88" t="inlineStr">
        <is>
          <t>Anemia</t>
        </is>
      </c>
      <c r="M55" s="100" t="inlineStr">
        <is>
          <t>Clinic</t>
        </is>
      </c>
      <c r="N55" s="88" t="inlineStr">
        <is>
          <t>[TEST] Quick Ingestion</t>
        </is>
      </c>
      <c r="O55" s="100" t="inlineStr">
        <is>
          <t>Mock</t>
        </is>
      </c>
      <c r="P55" s="100" t="inlineStr">
        <is>
          <t>Mock RxCU83 ครั้งที่ 1</t>
        </is>
      </c>
      <c r="Q55" s="88" t="inlineStr">
        <is>
          <t>6. Hematologic</t>
        </is>
      </c>
      <c r="R55" t="inlineStr">
        <is>
          <t>CASE_CLN_M83_IDA_C01_Q2</t>
        </is>
      </c>
    </row>
    <row r="56">
      <c r="A56" s="100" t="n">
        <v>54</v>
      </c>
      <c r="B56" s="88" t="inlineStr">
        <is>
          <t>ข้อใดคืออาการไม่พึงประสงค์ (ADR) ที่พบบ่อยจากการรับประทานยาเสริมธาตุเหล็ก (Ferrous sulfate)</t>
        </is>
      </c>
      <c r="C56" s="100" t="n"/>
      <c r="D56" s="88" t="inlineStr">
        <is>
          <t>ขาดวิตามินบี 12</t>
        </is>
      </c>
      <c r="E56" s="88" t="inlineStr">
        <is>
          <t>ท้องผูก (Constipation) และอุจจาระมีสีดำ</t>
        </is>
      </c>
      <c r="F56" s="88" t="inlineStr">
        <is>
          <t>ปัสสาวะมีสีดำคล้ำ</t>
        </is>
      </c>
      <c r="G56" s="88" t="inlineStr">
        <is>
          <t>ปวดศีรษะไมเกรนรุนแรง</t>
        </is>
      </c>
      <c r="H56" s="88" t="inlineStr">
        <is>
          <t>เป็นแผลในกระเพาะปัสสาวะ</t>
        </is>
      </c>
      <c r="I56" s="100" t="n">
        <v>2</v>
      </c>
      <c r="J56" s="88" t="inlineStr">
        <is>
          <t>✅ คำตอบที่ถูกต้อง: ข้อ ข. ท้องผูก (Constipation) และอุจจาระมีสีดำ
💡 Background:
หลักการทางเภสัชกรรม คลินิก และข้อกำหนดมาตรฐานตามเภสัชตำรับในหมวดวิชา 6. Hematologic
🎯 ทำไมข้อนี้ถึงถูก:
ตัวเลือก ข้อ ข. (ท้องผูก (Constipation) และอุจจาระมีสีดำ)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(ขาดวิตามินบี 12):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(ปัสสาวะมีสีดำคล้ำ):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(ปวดศีรษะไมเกรนรุนแรง):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(เป็นแผลในกระเพาะปัสสาวะ):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6" s="100" t="n"/>
      <c r="L56" s="88" t="inlineStr">
        <is>
          <t>Anemia</t>
        </is>
      </c>
      <c r="M56" s="100" t="inlineStr">
        <is>
          <t>Clinic</t>
        </is>
      </c>
      <c r="N56" s="88" t="inlineStr">
        <is>
          <t>[TEST] Quick Ingestion</t>
        </is>
      </c>
      <c r="O56" s="100" t="inlineStr">
        <is>
          <t>Mock</t>
        </is>
      </c>
      <c r="P56" s="100" t="inlineStr">
        <is>
          <t>Mock RxCU83 ครั้งที่ 1</t>
        </is>
      </c>
      <c r="Q56" s="88" t="inlineStr">
        <is>
          <t>6. Hematologic</t>
        </is>
      </c>
      <c r="R56" t="inlineStr">
        <is>
          <t>CASE_CLN_M83_IDA_C01_Q3</t>
        </is>
      </c>
    </row>
    <row r="57">
      <c r="A57" s="100" t="n">
        <v>55</v>
      </c>
      <c r="B57" s="88" t="inlineStr">
        <is>
          <t>กลไกทางเภสัชวิทยาที่สำคัญของ ferrous sulphate syrup ที่ใช้รักษาภาวะโลหิตจางจากการขาดธาตุเหล็กคือข้อใด</t>
        </is>
      </c>
      <c r="C57" s="100" t="n"/>
      <c r="D57" s="88" t="inlineStr">
        <is>
          <t>เพิ่มการสร้าง erythropoietin จากไต</t>
        </is>
      </c>
      <c r="E57" s="88" t="inlineStr">
        <is>
          <t>เพิ่มการสร้าง intrinsic factor จากกระเพาะอาหาร</t>
        </is>
      </c>
      <c r="F57" s="88" t="inlineStr">
        <is>
          <t>จัดหาธาตุเหล็กในรูป ferrous (Fe2+) สำหรับการสร้าง heme และ hemoglobin ในเม็ดเลือดแดง</t>
        </is>
      </c>
      <c r="G57" s="88" t="inlineStr">
        <is>
          <t>ยับยั้งการทำลายเม็ดเลือดแดงจากม้าม</t>
        </is>
      </c>
      <c r="H57" s="88" t="inlineStr">
        <is>
          <t>เพิ่มการสร้าง transferrin โดยตรงในกระแสเลือด</t>
        </is>
      </c>
      <c r="I57" s="100" t="n">
        <v>3</v>
      </c>
      <c r="J57" s="88" t="inlineStr">
        <is>
          <t>✅ คำตอบที่ถูกต้อง: ข้อ ค. จัดหาธาตุเหล็กในรูป ferrous (Fe2+) สำหรับการสร้าง heme และ hemoglobin ในเม็ดเลือดแดง
💡 Background:
หลักการทางเภสัชกรรม คลินิก และข้อกำหนดมาตรฐานตามเภสัชตำรับในหมวดวิชา 6. Hematologic
🎯 ทำไมข้อนี้ถึงถูก:
ตัวเลือก ข้อ ค. (จัดหาธาตุเหล็กในรูป ferrous (Fe2+) สำหรับการสร้าง heme และ hemoglobin ในเม็ดเลือดแดง)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(เพิ่มการสร้าง erythropoietin จากไต):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(เพิ่มการสร้าง intrinsic factor จากกระเพาะอาหาร):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(ยับยั้งการทำลายเม็ดเลือดแดงจากม้าม):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(เพิ่มการสร้าง transferrin โดยตรงในกระแสเลือด):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7" s="100" t="n"/>
      <c r="L57" s="88" t="inlineStr">
        <is>
          <t>Anemia</t>
        </is>
      </c>
      <c r="M57" s="100" t="inlineStr">
        <is>
          <t>Clinic</t>
        </is>
      </c>
      <c r="N57" s="88" t="inlineStr">
        <is>
          <t>[TEST] Quick Ingestion</t>
        </is>
      </c>
      <c r="O57" s="100" t="inlineStr">
        <is>
          <t>Mock</t>
        </is>
      </c>
      <c r="P57" s="100" t="inlineStr">
        <is>
          <t>Mock RxCU83 ครั้งที่ 1</t>
        </is>
      </c>
      <c r="Q57" s="88" t="inlineStr">
        <is>
          <t>6. Hematologic</t>
        </is>
      </c>
      <c r="R57" t="inlineStr">
        <is>
          <t>CASE_CLN_M83_IDA_C01_Q4</t>
        </is>
      </c>
    </row>
    <row r="58">
      <c r="A58" s="100" t="n">
        <v>56</v>
      </c>
      <c r="B58" s="88"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C58" s="100" t="n"/>
      <c r="D58" s="88" t="inlineStr">
        <is>
          <t>Ferrous Sulfate syrup PO</t>
        </is>
      </c>
      <c r="E58" s="88" t="inlineStr">
        <is>
          <t>Hydroxocobalamin / Cyanocobalamin</t>
        </is>
      </c>
      <c r="F58" s="88" t="inlineStr">
        <is>
          <t>Folic acid เพียงอย่างเดียว</t>
        </is>
      </c>
      <c r="G58" s="88" t="inlineStr">
        <is>
          <t>Ascorbic acid PO</t>
        </is>
      </c>
      <c r="H58" s="88" t="inlineStr">
        <is>
          <t>Deferasirox PO</t>
        </is>
      </c>
      <c r="I58" s="100" t="n">
        <v>2</v>
      </c>
      <c r="J58" s="88" t="inlineStr">
        <is>
          <t>✅ คำตอบที่ถูกต้อง: ข้อ ข. Hydroxocobalamin / Cyanocobalamin
💡 Background:
หลักการทางเภสัชกรรม คลินิก และข้อกำหนดมาตรฐานตามเภสัชตำรับในหมวดวิชา 6. Hematologic
🎯 ทำไมข้อนี้ถึงถูก:
ตัวเลือก ข้อ ข. (Hydroxocobalamin / Cyanocobalamin)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(Ferrous Sulfate syrup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(Folic acid เพียงอย่างเดียว):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(Ascorbic acid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(Deferasirox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8" s="100" t="n"/>
      <c r="L58" s="88" t="inlineStr">
        <is>
          <t>Anemia</t>
        </is>
      </c>
      <c r="M58" s="100" t="inlineStr">
        <is>
          <t>Clinic</t>
        </is>
      </c>
      <c r="N58" s="88" t="inlineStr">
        <is>
          <t>[TEST] Quick Ingestion</t>
        </is>
      </c>
      <c r="O58" s="100" t="inlineStr">
        <is>
          <t>Mock</t>
        </is>
      </c>
      <c r="P58" s="100" t="inlineStr">
        <is>
          <t>Mock RxCU83 ครั้งที่ 1</t>
        </is>
      </c>
      <c r="Q58" s="88" t="inlineStr">
        <is>
          <t>6. Hematologic</t>
        </is>
      </c>
      <c r="R58" t="inlineStr">
        <is>
          <t>CASE_CLN_M83_IDA_C01_Q5</t>
        </is>
      </c>
    </row>
    <row r="59">
      <c r="A59" s="100" t="n">
        <v>57</v>
      </c>
      <c r="B59" s="88" t="inlineStr">
        <is>
          <t>สารช่วยในข้อใด ไม่จำเป็น สำหรับการตั้งตำรับยาน้ำเชื่อม ferrous sulfate syrup</t>
        </is>
      </c>
      <c r="C59" s="100" t="n"/>
      <c r="D59" s="88" t="inlineStr">
        <is>
          <t>Citric acid</t>
        </is>
      </c>
      <c r="E59" s="88" t="inlineStr">
        <is>
          <t>Disodium EDTA</t>
        </is>
      </c>
      <c r="F59" s="88" t="inlineStr">
        <is>
          <t>Paraben (Methyl/Propyl paraben)</t>
        </is>
      </c>
      <c r="G59" s="88" t="inlineStr">
        <is>
          <t>Sodium metabisulfite</t>
        </is>
      </c>
      <c r="H59" s="88" t="inlineStr">
        <is>
          <t>Sucrose</t>
        </is>
      </c>
      <c r="I59" s="100" t="n">
        <v>2</v>
      </c>
      <c r="J59" s="88" t="inlineStr">
        <is>
          <t>✅ คำตอบที่ถูกต้อง: ข้อ ข. Disodium EDTA
💡 Background:
หลักการทางเภสัชกรรม คลินิก และข้อกำหนดมาตรฐานตามเภสัชตำรับในหมวดวิชา 6. Solid Dosage Forms
🎯 ทำไมข้อนี้ถึงถูก:
ตัวเลือก ข้อ ข. (Disodium EDTA)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(Citric acid):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(Paraben (Methyl/Propyl paraben)):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(Sodium metabisulfite):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(Sucrose):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59" s="100" t="n"/>
      <c r="L59" s="88" t="inlineStr">
        <is>
          <t>Solutions, Syrups &amp; Elixirs</t>
        </is>
      </c>
      <c r="M59" s="100" t="inlineStr">
        <is>
          <t>Product</t>
        </is>
      </c>
      <c r="N59" s="88" t="inlineStr">
        <is>
          <t>[TEST] Quick Ingestion</t>
        </is>
      </c>
      <c r="O59" s="100" t="inlineStr">
        <is>
          <t>Mock</t>
        </is>
      </c>
      <c r="P59" s="100" t="inlineStr">
        <is>
          <t>Mock RxCU83 ครั้งที่ 1</t>
        </is>
      </c>
      <c r="Q59" s="88" t="inlineStr">
        <is>
          <t>6. Solid Dosage Forms</t>
        </is>
      </c>
      <c r="R59" t="inlineStr">
        <is>
          <t>CASE_PRD_M83_IDA_C01_Q1</t>
        </is>
      </c>
    </row>
    <row r="60">
      <c r="A60" s="100" t="n">
        <v>58</v>
      </c>
      <c r="B60" s="88" t="inlineStr">
        <is>
          <t>ภาชนะบรรจุชนิดใดเหมาะสมที่สุดแก่การบรรจุยาน้ำเชื่อม ferrous sulfate syrup เพื่อรักษาความคงตัวของตัวยา</t>
        </is>
      </c>
      <c r="C60" s="100" t="n"/>
      <c r="D60" s="88" t="inlineStr">
        <is>
          <t>Tight container ทั่วไป</t>
        </is>
      </c>
      <c r="E60" s="88" t="inlineStr">
        <is>
          <t>Children resistant container</t>
        </is>
      </c>
      <c r="F60" s="88" t="inlineStr">
        <is>
          <t>Glass container แบบใส</t>
        </is>
      </c>
      <c r="G60" s="88" t="inlineStr">
        <is>
          <t>Amber glass container (ขวดแก้วสีชา)</t>
        </is>
      </c>
      <c r="H60" s="88" t="inlineStr">
        <is>
          <t>Opaque plastic container แบบโปร่งแสง</t>
        </is>
      </c>
      <c r="I60" s="100" t="n">
        <v>4</v>
      </c>
      <c r="J60" s="88" t="inlineStr">
        <is>
          <t>✅ คำตอบที่ถูกต้อง: ข้อ ง. Amber glass container (ขวดแก้วสีชา)
💡 Background:
หลักการทางเภสัชกรรม คลินิก และข้อกำหนดมาตรฐานตามเภสัชตำรับในหมวดวิชา 6. Solid Dosage Forms
🎯 ทำไมข้อนี้ถึงถูก:
ตัวเลือก ข้อ ง. (Amber glass container (ขวดแก้วสีชา))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(Tight container ทั่วไป):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(Children resistant container):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(Glass container แบบใส):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(Opaque plastic container แบบโปร่งแสง):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60" s="100" t="n"/>
      <c r="L60" s="88" t="inlineStr">
        <is>
          <t>Container &amp; Closure Systems</t>
        </is>
      </c>
      <c r="M60" s="100" t="inlineStr">
        <is>
          <t>Product</t>
        </is>
      </c>
      <c r="N60" s="88" t="inlineStr">
        <is>
          <t>[TEST] Quick Ingestion</t>
        </is>
      </c>
      <c r="O60" s="100" t="inlineStr">
        <is>
          <t>Mock</t>
        </is>
      </c>
      <c r="P60" s="100" t="inlineStr">
        <is>
          <t>Mock RxCU83 ครั้งที่ 1</t>
        </is>
      </c>
      <c r="Q60" s="88" t="inlineStr">
        <is>
          <t>6. Solid Dosage Forms</t>
        </is>
      </c>
      <c r="R60" t="inlineStr">
        <is>
          <t>CASE_PRD_M83_IDA_C01_Q2</t>
        </is>
      </c>
    </row>
    <row r="61">
      <c r="A61" s="100" t="n">
        <v>59</v>
      </c>
      <c r="B61" s="88" t="inlineStr">
        <is>
          <t>ผลิตภัณฑ์สารละลาย 4% w/v Ferrous sulphate (Heptahydrate, MW = 278) หากรับประทานปริมาณ 100 mg จะได้รับปริมาณ Elemental iron (Fe, MW = 56) คิดเป็นกี่มิลลิกรัม</t>
        </is>
      </c>
      <c r="C61" s="100" t="n"/>
      <c r="D61" s="88" t="inlineStr">
        <is>
          <t>10.1 mg</t>
        </is>
      </c>
      <c r="E61" s="88" t="inlineStr">
        <is>
          <t>14.2 mg</t>
        </is>
      </c>
      <c r="F61" s="88" t="inlineStr">
        <is>
          <t>20.1 mg</t>
        </is>
      </c>
      <c r="G61" s="88" t="inlineStr">
        <is>
          <t>25.0 mg</t>
        </is>
      </c>
      <c r="H61" s="88" t="inlineStr">
        <is>
          <t>30.0 mg</t>
        </is>
      </c>
      <c r="I61" s="100" t="n">
        <v>3</v>
      </c>
      <c r="J61" s="88" t="inlineStr">
        <is>
          <t>✅ คำตอบที่ถูกต้อง: ข้อ ค. 20.1 mg
💡 Background:
หลักการทางเภสัชกรรม คลินิก และข้อกำหนดมาตรฐานตามเภสัชตำรับในหมวดวิชา 6. Solid Dosage Forms
🎯 ทำไมข้อนี้ถึงถูก:
ตัวเลือก ข้อ ค. (20.1 mg)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(10.1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(14.2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(25.0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(30.0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61" s="100" t="n"/>
      <c r="L61" s="88" t="inlineStr">
        <is>
          <t>Compounding adjustments</t>
        </is>
      </c>
      <c r="M61" s="100" t="inlineStr">
        <is>
          <t>Product</t>
        </is>
      </c>
      <c r="N61" s="88" t="inlineStr">
        <is>
          <t>[TEST] Quick Ingestion</t>
        </is>
      </c>
      <c r="O61" s="100" t="inlineStr">
        <is>
          <t>Mock</t>
        </is>
      </c>
      <c r="P61" s="100" t="inlineStr">
        <is>
          <t>Mock RxCU83 ครั้งที่ 1</t>
        </is>
      </c>
      <c r="Q61" s="88" t="inlineStr">
        <is>
          <t>6. Solid Dosage Forms</t>
        </is>
      </c>
      <c r="R61" t="inlineStr">
        <is>
          <t>CASE_PRD_M83_IDA_C01_Q3</t>
        </is>
      </c>
    </row>
    <row r="62">
      <c r="A62" s="100" t="n">
        <v>60</v>
      </c>
      <c r="B62" s="88"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C62" s="100" t="n"/>
      <c r="D62" s="88" t="inlineStr">
        <is>
          <t>Serum levels of folate and vitamin B12</t>
        </is>
      </c>
      <c r="E62" s="88" t="inlineStr">
        <is>
          <t>WBC differential count</t>
        </is>
      </c>
      <c r="F62" s="88" t="inlineStr">
        <is>
          <t>Serum Albumin</t>
        </is>
      </c>
      <c r="G62" s="88" t="inlineStr">
        <is>
          <t>Serum Ferritin และ Transferrin Saturation (TSAT)</t>
        </is>
      </c>
      <c r="H62" s="88" t="inlineStr">
        <is>
          <t>Serum Ferritin และ Vitamin C level</t>
        </is>
      </c>
      <c r="I62" s="100" t="n">
        <v>4</v>
      </c>
      <c r="J62" s="88" t="inlineStr">
        <is>
          <t>✅ คำตอบที่ถูกต้อง: ข้อ ง. Serum Ferritin และ Transferrin Saturation (TSAT)
💡 Background:
หลักการทางเภสัชกรรม คลินิก และข้อกำหนดมาตรฐานตามเภสัชตำรับในหมวดวิชา 6. Hematologic
🎯 ทำไมข้อนี้ถึงถูก:
ตัวเลือก ข้อ ง. (Serum Ferritin และ Transferrin Saturation (TSAT))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(Serum levels of folate and vitamin B12):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(WBC differential count):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(Serum Albumin):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(Serum Ferritin และ Vitamin C level):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2" s="100" t="n"/>
      <c r="L62" s="88" t="inlineStr">
        <is>
          <t>Anemia</t>
        </is>
      </c>
      <c r="M62" s="100" t="inlineStr">
        <is>
          <t>Clinic</t>
        </is>
      </c>
      <c r="N62" s="88" t="inlineStr">
        <is>
          <t>[TEST] Quick Ingestion</t>
        </is>
      </c>
      <c r="O62" s="100" t="inlineStr">
        <is>
          <t>Mock</t>
        </is>
      </c>
      <c r="P62" s="100" t="inlineStr">
        <is>
          <t>Mock RxCU83 ครั้งที่ 1</t>
        </is>
      </c>
      <c r="Q62" s="88" t="inlineStr">
        <is>
          <t>6. Hematologic</t>
        </is>
      </c>
      <c r="R62" t="inlineStr">
        <is>
          <t>CASE_CLN_M83_IDA_C02_Q1</t>
        </is>
      </c>
    </row>
    <row r="63">
      <c r="A63" s="100" t="n">
        <v>61</v>
      </c>
      <c r="B63" s="88" t="inlineStr">
        <is>
          <t>ข้อใดถูกต้องเกี่ยวกับการให้คำแนะนำการปฏิบัติตัวและการรับประทานอาหารในผู้ป่วยโลหิตจางจากการขาดธาตุเหล็ก</t>
        </is>
      </c>
      <c r="C63" s="100" t="n"/>
      <c r="D63" s="88" t="inlineStr">
        <is>
          <t>กินผักโฟลิกสูง</t>
        </is>
      </c>
      <c r="E63" s="88" t="inlineStr">
        <is>
          <t>กินผลไม้วิตามินซีสูง</t>
        </is>
      </c>
      <c r="F63" s="88" t="inlineStr">
        <is>
          <t>กินวิตามินบี 12 เสริมเป็นหลัก</t>
        </is>
      </c>
      <c r="G63" s="88" t="inlineStr">
        <is>
          <t>กินอาหารที่มีกรดออกซาลิกสูงเป็นประจำ</t>
        </is>
      </c>
      <c r="H63" s="88" t="inlineStr">
        <is>
          <t>ดื่มชากาแฟ หรือนมถั่วเหลืองพร้อมยา</t>
        </is>
      </c>
      <c r="I63" s="100" t="n">
        <v>2</v>
      </c>
      <c r="J63" s="88" t="inlineStr">
        <is>
          <t>✅ คำตอบที่ถูกต้อง: ข้อ ข. กินผลไม้วิตามินซีสูง
💡 Background:
หลักการทางเภสัชกรรม คลินิก และข้อกำหนดมาตรฐานตามเภสัชตำรับในหมวดวิชา 6. Hematologic
🎯 ทำไมข้อนี้ถึงถูก:
ตัวเลือก ข้อ ข. (กินผลไม้วิตามินซีสูง)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(กินผักโฟลิกสูง):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(กินวิตามินบี 12 เสริมเป็นหลัก):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(กินอาหารที่มีกรดออกซาลิกสูงเป็นประจำ):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(ดื่มชากาแฟ หรือนมถั่วเหลืองพร้อมยา):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3" s="100" t="n"/>
      <c r="L63" s="88" t="inlineStr">
        <is>
          <t>Anemia</t>
        </is>
      </c>
      <c r="M63" s="100" t="inlineStr">
        <is>
          <t>Clinic</t>
        </is>
      </c>
      <c r="N63" s="88" t="inlineStr">
        <is>
          <t>[TEST] Quick Ingestion</t>
        </is>
      </c>
      <c r="O63" s="100" t="inlineStr">
        <is>
          <t>Mock</t>
        </is>
      </c>
      <c r="P63" s="100" t="inlineStr">
        <is>
          <t>Mock RxCU83 ครั้งที่ 1</t>
        </is>
      </c>
      <c r="Q63" s="88" t="inlineStr">
        <is>
          <t>6. Hematologic</t>
        </is>
      </c>
      <c r="R63" t="inlineStr">
        <is>
          <t>CASE_CLN_M83_IDA_C02_Q2</t>
        </is>
      </c>
    </row>
    <row r="64">
      <c r="A64" s="100" t="n">
        <v>62</v>
      </c>
      <c r="B64" s="88" t="inlineStr">
        <is>
          <t>วิธีคำนวณหาปริมาณธาตุเหล็กของ ferrous fumarate / ferrous sulfate ที่แนะนำตามมาตรฐาน Pharmacopoeia มักใช้วิธีการไทเทรตแบบใด</t>
        </is>
      </c>
      <c r="C64" s="100" t="n"/>
      <c r="D64" s="88" t="inlineStr">
        <is>
          <t>Acid-base titration</t>
        </is>
      </c>
      <c r="E64" s="88" t="inlineStr">
        <is>
          <t>Redox titration (Permanganometry / Cerimetry)</t>
        </is>
      </c>
      <c r="F64" s="88" t="inlineStr">
        <is>
          <t>Complexometric titration</t>
        </is>
      </c>
      <c r="G64" s="88" t="inlineStr">
        <is>
          <t>Gravimetric titration</t>
        </is>
      </c>
      <c r="H64" s="88" t="inlineStr">
        <is>
          <t>Colorimetric titration</t>
        </is>
      </c>
      <c r="I64" s="100" t="n">
        <v>2</v>
      </c>
      <c r="J64" s="88" t="inlineStr">
        <is>
          <t>✅ คำตอบที่ถูกต้อง: ข้อ ข. Redox titration (Permanganometry / Cerimetry)
💡 Background:
หลักการทางเภสัชกรรม คลินิก และข้อกำหนดมาตรฐานตามเภสัชตำรับในหมวดวิชา 1. Titrations
🎯 ทำไมข้อนี้ถึงถูก:
ตัวเลือก ข้อ ข. (Redox titration (Permanganometry / Cerimetry))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(Acid-base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(Complexometric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(Gravimetric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(Colorimetric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64" s="100" t="n"/>
      <c r="L64" s="88" t="inlineStr">
        <is>
          <t>Redox titration</t>
        </is>
      </c>
      <c r="M64" s="100" t="inlineStr">
        <is>
          <t>Product</t>
        </is>
      </c>
      <c r="N64" s="88" t="inlineStr">
        <is>
          <t>[TEST] Quick Ingestion</t>
        </is>
      </c>
      <c r="O64" s="100" t="inlineStr">
        <is>
          <t>Mock</t>
        </is>
      </c>
      <c r="P64" s="100" t="inlineStr">
        <is>
          <t>Mock RxCU83 ครั้งที่ 1</t>
        </is>
      </c>
      <c r="Q64" s="88" t="inlineStr">
        <is>
          <t>1. Titrations</t>
        </is>
      </c>
      <c r="R64" t="inlineStr">
        <is>
          <t>CASE_PRD_M83_IDA_C01_Q4</t>
        </is>
      </c>
    </row>
    <row r="65">
      <c r="A65" s="100" t="n">
        <v>63</v>
      </c>
      <c r="B65" s="88" t="inlineStr">
        <is>
          <t>คำแนะนำทั่วไปในการรับประทานยาเสริมธาตุเหล็ก เช่น ferrous fumarate ข้อใดถูกต้อง</t>
        </is>
      </c>
      <c r="C65" s="100" t="n"/>
      <c r="D65" s="88" t="inlineStr">
        <is>
          <t>ควรรับประทานพร้อมกับ calcium เพื่อเพิ่มการดูดซึม</t>
        </is>
      </c>
      <c r="E65" s="88" t="inlineStr">
        <is>
          <t>ควรรับประทานพร้อมกับนม เพื่อลดการระคายเคืองกระเพาะอาหาร</t>
        </is>
      </c>
      <c r="F65" s="88" t="inlineStr">
        <is>
          <t>ควรรับประทานพร้อม vitamin c หรือน้ำส้ม เพื่อเพิ่มการดูดซึม</t>
        </is>
      </c>
      <c r="G65" s="88" t="inlineStr">
        <is>
          <t>ควรรับประทานร่วมกับยาลดกรด เพื่อเพิ่มประสิทธิภาพการรักษา</t>
        </is>
      </c>
      <c r="H65" s="88" t="inlineStr">
        <is>
          <t>ควรรับประทานร่วมกับชา/กาแฟ เพื่อช่วยเรื่องการดูดซึม</t>
        </is>
      </c>
      <c r="I65" s="100" t="n">
        <v>3</v>
      </c>
      <c r="J65" s="88" t="inlineStr">
        <is>
          <t>✅ คำตอบที่ถูกต้อง: ข้อ ค. ควรรับประทานพร้อม vitamin c หรือน้ำส้ม เพื่อเพิ่มการดูดซึม
💡 Background:
หลักการทางเภสัชกรรม คลินิก และข้อกำหนดมาตรฐานตามเภสัชตำรับในหมวดวิชา 6. Hematologic
🎯 ทำไมข้อนี้ถึงถูก:
ตัวเลือก ข้อ ค. (ควรรับประทานพร้อม vitamin c หรือน้ำส้ม เพื่อเพิ่มการดูดซึม)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(ควรรับประทานพร้อมกับ calcium เพื่อเพิ่มการดูดซึม):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(ควรรับประทานพร้อมกับนม เพื่อลดการระคายเคืองกระเพาะอาหาร):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(ควรรับประทานร่วมกับยาลดกรด เพื่อเพิ่มประสิทธิภาพการรักษา):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(ควรรับประทานร่วมกับชา/กาแฟ เพื่อช่วยเรื่องการดูดซึม):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5" s="100" t="n"/>
      <c r="L65" s="88" t="inlineStr">
        <is>
          <t>Anemia</t>
        </is>
      </c>
      <c r="M65" s="100" t="inlineStr">
        <is>
          <t>Clinic</t>
        </is>
      </c>
      <c r="N65" s="88" t="inlineStr">
        <is>
          <t>[TEST] Quick Ingestion</t>
        </is>
      </c>
      <c r="O65" s="100" t="inlineStr">
        <is>
          <t>Mock</t>
        </is>
      </c>
      <c r="P65" s="100" t="inlineStr">
        <is>
          <t>Mock RxCU83 ครั้งที่ 1</t>
        </is>
      </c>
      <c r="Q65" s="88" t="inlineStr">
        <is>
          <t>6. Hematologic</t>
        </is>
      </c>
      <c r="R65" t="inlineStr">
        <is>
          <t>CASE_CLN_M83_IDA_C02_Q3</t>
        </is>
      </c>
    </row>
    <row r="66">
      <c r="A66" s="100" t="n">
        <v>64</v>
      </c>
      <c r="B66" s="88" t="inlineStr">
        <is>
          <t>ข้อใด ไม่ใช่ ปัจจัยที่ส่งผลต่อการเกิด Biological Immunogenicity (การกระตุ้นภูมิคุ้มกันต้านยาชีววัตถุ)</t>
        </is>
      </c>
      <c r="C66" s="100" t="n"/>
      <c r="D66" s="88" t="inlineStr">
        <is>
          <t>โครงสร้างโปรตีนที่ไม่คล้ายกับ Human endogenous protein</t>
        </is>
      </c>
      <c r="E66" s="88" t="inlineStr">
        <is>
          <t>การเกิดการเสื่อมสลายหรือจับกลุ่มของโปรตีน (Aggregation)</t>
        </is>
      </c>
      <c r="F66" s="88" t="inlineStr">
        <is>
          <t>Excipient ในตำรับที่ส่งผลต่อ conformational change</t>
        </is>
      </c>
      <c r="G66" s="88" t="inlineStr">
        <is>
          <t>ขนาดยาและความถี่ในการบริหารยา</t>
        </is>
      </c>
      <c r="H66" s="88" t="inlineStr">
        <is>
          <t>อัตราการให้ยาเข้าสู่ systematic circulation น้อยกว่า IV bolus โดยตรง</t>
        </is>
      </c>
      <c r="I66" s="100" t="n">
        <v>5</v>
      </c>
      <c r="J66" s="88" t="inlineStr">
        <is>
          <t>✅ คำตอบที่ถูกต้อง: ข้อ จ. อัตราการให้ยาเข้าสู่ systematic circulation น้อยกว่า IV bolus โดยตรง
💡 Background:
หลักการทางเภสัชกรรม คลินิก และข้อกำหนดมาตรฐานตามเภสัชตำรับในหมวดวิชา 1. Titrations
🎯 ทำไมข้อนี้ถึงถูก:
ตัวเลือก ข้อ จ. (อัตราการให้ยาเข้าสู่ systematic circulation น้อยกว่า IV bolus โดยตรง)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(โครงสร้างโปรตีนที่ไม่คล้ายกับ Human endogenous protein):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(การเกิดการเสื่อมสลายหรือจับกลุ่มของโปรตีน (Aggregation)):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(Excipient ในตำรับที่ส่งผลต่อ conformational change):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(ขนาดยาและความถี่ในการบริหารยา):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66" s="100" t="n"/>
      <c r="L66" s="88" t="inlineStr">
        <is>
          <t>Biosimilars &amp; Quality Control</t>
        </is>
      </c>
      <c r="M66" s="100" t="inlineStr">
        <is>
          <t>Product</t>
        </is>
      </c>
      <c r="N66" s="88" t="inlineStr">
        <is>
          <t>[TEST] Quick Ingestion</t>
        </is>
      </c>
      <c r="O66" s="100" t="inlineStr">
        <is>
          <t>Mock</t>
        </is>
      </c>
      <c r="P66" s="100" t="inlineStr">
        <is>
          <t>Mock RxCU83 ครั้งที่ 1</t>
        </is>
      </c>
      <c r="Q66" s="88" t="inlineStr">
        <is>
          <t>1. Titrations</t>
        </is>
      </c>
      <c r="R66" t="inlineStr">
        <is>
          <t>CASE_PRD_M83_IDA_C01_Q5</t>
        </is>
      </c>
    </row>
    <row r="67">
      <c r="A67" s="100" t="n">
        <v>65</v>
      </c>
      <c r="B67" s="88"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C67" s="100" t="n"/>
      <c r="D67" s="88" t="inlineStr">
        <is>
          <t>Hb เป็นตัวแปรเชิงกลุ่ม (categorical variable) เสมอ จึงควรใช้ Chi-square test ในการเปรียบเทียบระหว่างเพศ</t>
        </is>
      </c>
      <c r="E67" s="88" t="inlineStr">
        <is>
          <t>Hb เป็นตัวแปรเชิงจำนวนต่อเนื่อง (continuous variable) หากมีการกระจายแบบปกติ ควรใช้ Independent t-test (หากไม่ปกติใช้ Mann-Whitney U test)</t>
        </is>
      </c>
      <c r="F67" s="88" t="inlineStr">
        <is>
          <t>หากจำแนก Hb เป็นกลุ่ม สามารถใช้ Chi-square test ในการหาความสัมพันธ์ระหว่างเพศได้</t>
        </is>
      </c>
      <c r="G67" s="88" t="inlineStr">
        <is>
          <t>Hb เป็นข้อมูลเชิงจำนวน แต่ควรใช้ Mann-Whitney U Test ในการวิเคราะห์เสมอเนื่องจากข้อมูลชีววิทยามักไม่ปกติ</t>
        </is>
      </c>
      <c r="H67" s="88" t="inlineStr">
        <is>
          <t>Hb เป็นตัวแปร ordinal เนื่องจากมีค่าจากต่ำไปสูง</t>
        </is>
      </c>
      <c r="I67" s="100" t="n">
        <v>2</v>
      </c>
      <c r="J67" s="88"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(Hb เป็นตัวแปรเชิงจำนวนต่อเนื่อง (continuous variable) หากมีการกระจายแบบปกติ ควรใช้ Independent t-test (หากไม่ปกติใช้ Mann-Whitney U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(Hb เป็นตัวแปรเชิงกลุ่ม (categorical variable) เสมอ จึงควรใช้ Chi-square test ในการเปรียบเทียบระหว่างเพศ):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(หากจำแนก Hb เป็นกลุ่ม สามารถใช้ Chi-square test ในการหาความสัมพันธ์ระหว่างเพศได้):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(Hb เป็นข้อมูลเชิงจำนวน แต่ควรใช้ Mann-Whitney U Test ในการวิเคราะห์เสมอเนื่องจากข้อมูลชีววิทยามักไม่ปกติ):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(Hb เป็นตัวแปร ordinal เนื่องจากมีค่าจากต่ำไปสูง):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67" s="100" t="n"/>
      <c r="L67" s="88" t="inlineStr">
        <is>
          <t>Research &amp; Biostats</t>
        </is>
      </c>
      <c r="M67" s="100" t="inlineStr">
        <is>
          <t>SAP</t>
        </is>
      </c>
      <c r="N67" s="88" t="inlineStr">
        <is>
          <t>[TEST] Quick Ingestion</t>
        </is>
      </c>
      <c r="O67" s="100" t="inlineStr">
        <is>
          <t>Mock</t>
        </is>
      </c>
      <c r="P67" s="100" t="inlineStr">
        <is>
          <t>Mock RxCU83 ครั้งที่ 1</t>
        </is>
      </c>
      <c r="Q67" s="88" t="inlineStr">
        <is>
          <t>2. Pharmacy Administration &amp; Sy</t>
        </is>
      </c>
      <c r="R67" t="inlineStr">
        <is>
          <t>CASE_SAP_M83_IDA_C01_Q1</t>
        </is>
      </c>
    </row>
    <row r="68">
      <c r="A68" s="100" t="n">
        <v>66</v>
      </c>
      <c r="B68" s="88"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C68" s="100" t="n"/>
      <c r="D68" s="88" t="inlineStr">
        <is>
          <t>Atezolizumab + Bevacizumab</t>
        </is>
      </c>
      <c r="E68" s="88" t="inlineStr">
        <is>
          <t>Amivantamab + Lazertinib</t>
        </is>
      </c>
      <c r="F68" s="88" t="inlineStr">
        <is>
          <t>Carboplatin + Paclitaxel</t>
        </is>
      </c>
      <c r="G68" s="88" t="inlineStr">
        <is>
          <t>Osimertinib + Pemetrexed</t>
        </is>
      </c>
      <c r="H68" s="88" t="inlineStr">
        <is>
          <t>Pembrolizumab monotherapy</t>
        </is>
      </c>
      <c r="I68" s="100" t="n">
        <v>5</v>
      </c>
      <c r="J68" s="88" t="inlineStr">
        <is>
          <t>✅ คำตอบที่ถูกต้อง: ข้อ จ. Pembrolizumab monotherapy
💡 Background:
หลักการทางเภสัชกรรม คลินิก และข้อกำหนดมาตรฐานตามเภสัชตำรับในหมวดวิชา 14. Oncologic
🎯 ทำไมข้อนี้ถึงถูก:
ตัวเลือก ข้อ จ. (Pembrolizumab monotherapy)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(Atezolizumab + Bevacizumab):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(Amivantamab + Lazertinib):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(Carboplatin + Paclitaxel):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(Osimertinib + Pemetrexed):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68" s="100" t="n"/>
      <c r="L68" s="88" t="inlineStr">
        <is>
          <t>Oncologic</t>
        </is>
      </c>
      <c r="M68" s="100" t="inlineStr">
        <is>
          <t>Clinic</t>
        </is>
      </c>
      <c r="N68" s="88" t="inlineStr">
        <is>
          <t>[TEST] Quick Ingestion</t>
        </is>
      </c>
      <c r="O68" s="100" t="inlineStr">
        <is>
          <t>Mock</t>
        </is>
      </c>
      <c r="P68" s="100" t="inlineStr">
        <is>
          <t>Mock RxCU83 ครั้งที่ 1</t>
        </is>
      </c>
      <c r="Q68" s="88" t="inlineStr">
        <is>
          <t>14. Oncologic</t>
        </is>
      </c>
      <c r="R68" t="inlineStr">
        <is>
          <t>CASE_CLN_M83_LUNG_C01_Q1</t>
        </is>
      </c>
    </row>
    <row r="69">
      <c r="A69" s="100" t="n">
        <v>67</v>
      </c>
      <c r="B69" s="88"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C69" s="100" t="n"/>
      <c r="D69" s="88" t="inlineStr">
        <is>
          <t>หลัง 1-2 สัปดาห์</t>
        </is>
      </c>
      <c r="E69" s="88" t="inlineStr">
        <is>
          <t>หลัง 1 เดือน</t>
        </is>
      </c>
      <c r="F69" s="88" t="inlineStr">
        <is>
          <t>หลัง 2 เดือน</t>
        </is>
      </c>
      <c r="G69" s="88" t="inlineStr">
        <is>
          <t>หลังสิ้นสุดการรักษาทั้งหมด</t>
        </is>
      </c>
      <c r="H69" s="88" t="inlineStr">
        <is>
          <t>ไม่จำเป็นต้องติดตาม</t>
        </is>
      </c>
      <c r="I69" s="100" t="n">
        <v>1</v>
      </c>
      <c r="J69" s="88" t="inlineStr">
        <is>
          <t>✅ คำตอบที่ถูกต้อง: ข้อ ก. หลัง 1-2 สัปดาห์
💡 Background:
หลักการทางเภสัชกรรม คลินิก และข้อกำหนดมาตรฐานตามเภสัชตำรับในหมวดวิชา 14. Oncologic
🎯 ทำไมข้อนี้ถึงถูก:
ตัวเลือก ข้อ ก. (หลัง 1-2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(หลัง 1 เดือน):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(หลัง 2 เดือน):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(หลังสิ้นสุดการรักษาทั้งหมด):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(ไม่จำเป็นต้องติดตาม):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69" s="100" t="n"/>
      <c r="L69" s="88" t="inlineStr">
        <is>
          <t>Oncologic</t>
        </is>
      </c>
      <c r="M69" s="100" t="inlineStr">
        <is>
          <t>Clinic</t>
        </is>
      </c>
      <c r="N69" s="88" t="inlineStr">
        <is>
          <t>[TEST] Quick Ingestion</t>
        </is>
      </c>
      <c r="O69" s="100" t="inlineStr">
        <is>
          <t>Mock</t>
        </is>
      </c>
      <c r="P69" s="100" t="inlineStr">
        <is>
          <t>Mock RxCU83 ครั้งที่ 1</t>
        </is>
      </c>
      <c r="Q69" s="88" t="inlineStr">
        <is>
          <t>14. Oncologic</t>
        </is>
      </c>
      <c r="R69" t="inlineStr">
        <is>
          <t>CASE_CLN_M83_LUNG_C01_Q2</t>
        </is>
      </c>
    </row>
    <row r="70">
      <c r="A70" s="100" t="n">
        <v>68</v>
      </c>
      <c r="B70" s="88" t="inlineStr">
        <is>
          <t>ข้อใดถูกต้องเกี่ยวกับอาการไม่พึงประสงค์ทางภูมิคุ้มกัน (immune-related adverse events: irAEs) จากการใช้ยากลุ่ม Immune checkpoint inhibitors</t>
        </is>
      </c>
      <c r="C70" s="100" t="n"/>
      <c r="D70" s="88" t="inlineStr">
        <is>
          <t>ลำดับการเกิดคือ colitis &gt; endocrinepathy &gt; skin &gt; liver toxicity</t>
        </is>
      </c>
      <c r="E70" s="88" t="inlineStr">
        <is>
          <t>Endocrine toxicity คือการเกิด hypothyroidism ให้รักษาด้วย high-dose steroid เสมอ</t>
        </is>
      </c>
      <c r="F70" s="88" t="inlineStr">
        <is>
          <t>สามารถเกิดได้กับหลายอวัยวะ (ผิวหนัง ทางเดินอาหาร ตับ ต่อมไร้ท่อ ปอด) และเกิดขึ้นได้แม้จะหยุดยาไปแล้ว</t>
        </is>
      </c>
      <c r="G70" s="88" t="inlineStr">
        <is>
          <t>ไม่จำเป็นต้องหยุดยา และอาการสามารถหายได้เองเสมอโดยไม่ต้องใช้ยาคอร์ติโคสเตียรอยด์</t>
        </is>
      </c>
      <c r="H70" s="88" t="inlineStr">
        <is>
          <t>ผื่นทางผิวหนังจะเกิดเฉพาะกับผู้ป่วยที่มีผล EGFR mutation positive เท่านั้น</t>
        </is>
      </c>
      <c r="I70" s="100" t="n">
        <v>3</v>
      </c>
      <c r="J70" s="88"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หลักการทางเภสัชกรรม คลินิก และข้อกำหนดมาตรฐานตามเภสัชตำรับในหมวดวิชา 14. Oncologic
🎯 ทำไมข้อนี้ถึงถูก:
ตัวเลือก ข้อ ค. (สามารถเกิดได้กับหลายอวัยวะ (ผิวหนัง ทางเดินอาหาร ตับ ต่อมไร้ท่อ ปอด) และเกิดขึ้นได้แม้จะหยุดยาไปแล้ว)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(ลำดับการเกิดคือ colitis &gt; endocrinepathy &gt; skin &gt; liver toxicity):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(Endocrine toxicity คือการเกิด hypothyroidism ให้รักษาด้วย high-dose steroid เสมอ):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(ไม่จำเป็นต้องหยุดยา และอาการสามารถหายได้เองเสมอโดยไม่ต้องใช้ยาคอร์ติโคสเตียรอยด์):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(ผื่นทางผิวหนังจะเกิดเฉพาะกับผู้ป่วยที่มีผล EGFR mutation positive เท่านั้น):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0" s="100" t="n"/>
      <c r="L70" s="88" t="inlineStr">
        <is>
          <t>Oncologic</t>
        </is>
      </c>
      <c r="M70" s="100" t="inlineStr">
        <is>
          <t>Clinic</t>
        </is>
      </c>
      <c r="N70" s="88" t="inlineStr">
        <is>
          <t>[TEST] Quick Ingestion</t>
        </is>
      </c>
      <c r="O70" s="100" t="inlineStr">
        <is>
          <t>Mock</t>
        </is>
      </c>
      <c r="P70" s="100" t="inlineStr">
        <is>
          <t>Mock RxCU83 ครั้งที่ 1</t>
        </is>
      </c>
      <c r="Q70" s="88" t="inlineStr">
        <is>
          <t>14. Oncologic</t>
        </is>
      </c>
      <c r="R70" t="inlineStr">
        <is>
          <t>CASE_CLN_M83_LUNG_C01_Q3</t>
        </is>
      </c>
    </row>
    <row r="71">
      <c r="A71" s="100" t="n">
        <v>69</v>
      </c>
      <c r="B71" s="88" t="inlineStr">
        <is>
          <t>ยา Pembrolizumab ที่เลือกใช้ในผู้ป่วยรายนี้ มีกลไกการออกฤทธิ์เกี่ยวข้องกับ biomarker ใด</t>
        </is>
      </c>
      <c r="C71" s="100" t="n"/>
      <c r="D71" s="88" t="inlineStr">
        <is>
          <t>จับกับ MHC class 1 เพิ่ม antigen presentation</t>
        </is>
      </c>
      <c r="E71" s="88" t="inlineStr">
        <is>
          <t>จับ CTLA-4 บน T cell เพิ่มการทำงานของ Treg</t>
        </is>
      </c>
      <c r="F71" s="88" t="inlineStr">
        <is>
          <t>จับ PD-L1 บน tumor cell เพิ่ม cytotoxic T lymphocyte</t>
        </is>
      </c>
      <c r="G71" s="88" t="inlineStr">
        <is>
          <t>จับกับ PD-1 receptor บน T cell ยับยั้งไม่ให้จับกับ PD-L1 ส่งผลให้ฟื้นคืนการทำงานของ T cell ในการกำจัดเซลล์มะเร็ง</t>
        </is>
      </c>
      <c r="H71" s="88" t="inlineStr">
        <is>
          <t>จับ EGFR เพื่อหยุดสัญญาณกระตุ้นการแบ่งตัวของเซลล์</t>
        </is>
      </c>
      <c r="I71" s="100" t="n">
        <v>4</v>
      </c>
      <c r="J71" s="88"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หลักการทางเภสัชกรรม คลินิก และข้อกำหนดมาตรฐานตามเภสัชตำรับในหมวดวิชา 14. Oncologic
🎯 ทำไมข้อนี้ถึงถูก:
ตัวเลือก ข้อ ง. (จับกับ PD-1 receptor บน T cell ยับยั้งไม่ให้จับกับ PD-L1 ส่งผลให้ฟื้นคืนการทำงานของ T cell ในการกำจัดเซลล์มะเร็ง)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(จับกับ MHC class 1 เพิ่ม antigen presentation):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(จับ CTLA-4 บน T cell เพิ่มการทำงานของ Treg):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(จับ PD-L1 บน tumor cell เพิ่ม cytotoxic T lymphocyte):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(จับ EGFR เพื่อหยุดสัญญาณกระตุ้นการแบ่งตัวของเซลล์):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1" s="100" t="n"/>
      <c r="L71" s="88" t="inlineStr">
        <is>
          <t>Oncologic</t>
        </is>
      </c>
      <c r="M71" s="100" t="inlineStr">
        <is>
          <t>Clinic</t>
        </is>
      </c>
      <c r="N71" s="88" t="inlineStr">
        <is>
          <t>[TEST] Quick Ingestion</t>
        </is>
      </c>
      <c r="O71" s="100" t="inlineStr">
        <is>
          <t>Mock</t>
        </is>
      </c>
      <c r="P71" s="100" t="inlineStr">
        <is>
          <t>Mock RxCU83 ครั้งที่ 1</t>
        </is>
      </c>
      <c r="Q71" s="88" t="inlineStr">
        <is>
          <t>14. Oncologic</t>
        </is>
      </c>
      <c r="R71" t="inlineStr">
        <is>
          <t>CASE_CLN_M83_LUNG_C01_Q4</t>
        </is>
      </c>
    </row>
    <row r="72">
      <c r="A72" s="100" t="n">
        <v>70</v>
      </c>
      <c r="B72" s="88" t="inlineStr">
        <is>
          <t>ถ้าผลการตรวจเพิ่มเติมพบว่าผู้ป่วยรายนี้มี EGFR exon 19 deletion เป็นผลบวก (Positive) ควรปรับเปลี่ยนแผนการรักษาเป็นข้อใด</t>
        </is>
      </c>
      <c r="C72" s="100" t="n"/>
      <c r="D72" s="88" t="inlineStr">
        <is>
          <t>รักษาตามเดิมด้วย Pembrolizumab monotherapy</t>
        </is>
      </c>
      <c r="E72" s="88" t="inlineStr">
        <is>
          <t>Pembrolizumab ร่วมกับเคมีบำบัด</t>
        </is>
      </c>
      <c r="F72" s="88" t="inlineStr">
        <is>
          <t>Cetuximab monotherapy</t>
        </is>
      </c>
      <c r="G72" s="88" t="inlineStr">
        <is>
          <t>Bevacizumab + carboplatin + paclitaxel</t>
        </is>
      </c>
      <c r="H72" s="88" t="inlineStr">
        <is>
          <t>EGFR tyrosine kinase inhibitor (EGFR-TKI เช่น Osimertinib)</t>
        </is>
      </c>
      <c r="I72" s="100" t="n">
        <v>5</v>
      </c>
      <c r="J72" s="88" t="inlineStr">
        <is>
          <t>✅ คำตอบที่ถูกต้อง: ข้อ จ. EGFR tyrosine kinase inhibitor (EGFR-TKI เช่น Osimertinib)
💡 Background:
หลักการทางเภสัชกรรม คลินิก และข้อกำหนดมาตรฐานตามเภสัชตำรับในหมวดวิชา 14. Oncologic
🎯 ทำไมข้อนี้ถึงถูก:
ตัวเลือก ข้อ จ. (EGFR tyrosine kinase inhibitor (EGFR-TKI เช่น Osimertinib))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(รักษาตามเดิมด้วย Pembrolizumab monotherapy):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(Pembrolizumab ร่วมกับเคมีบำบัด):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(Cetuximab monotherapy):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(Bevacizumab + carboplatin + paclitaxel):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2" s="100" t="n"/>
      <c r="L72" s="88" t="inlineStr">
        <is>
          <t>Oncologic</t>
        </is>
      </c>
      <c r="M72" s="100" t="inlineStr">
        <is>
          <t>Clinic</t>
        </is>
      </c>
      <c r="N72" s="88" t="inlineStr">
        <is>
          <t>[TEST] Quick Ingestion</t>
        </is>
      </c>
      <c r="O72" s="100" t="inlineStr">
        <is>
          <t>Mock</t>
        </is>
      </c>
      <c r="P72" s="100" t="inlineStr">
        <is>
          <t>Mock RxCU83 ครั้งที่ 1</t>
        </is>
      </c>
      <c r="Q72" s="88" t="inlineStr">
        <is>
          <t>14. Oncologic</t>
        </is>
      </c>
      <c r="R72" t="inlineStr">
        <is>
          <t>CASE_CLN_M83_LUNG_C01_Q5</t>
        </is>
      </c>
    </row>
    <row r="73">
      <c r="A73" s="100" t="n">
        <v>71</v>
      </c>
      <c r="B73" s="88" t="inlineStr">
        <is>
          <t>ลักษณะสำคัญของ Monoclonal antibody (mAb) ที่ทำให้ต้องเตรียมในรูปแบบยาฉีด (Injectable dosage form) เท่านั้น คือข้อใด</t>
        </is>
      </c>
      <c r="C73" s="100" t="n"/>
      <c r="D73" s="88" t="inlineStr">
        <is>
          <t>ขนาดโมเลกุลเล็ก ดูดซึมผ่าน GI tract ได้ดี</t>
        </is>
      </c>
      <c r="E73" s="88" t="inlineStr">
        <is>
          <t>เป็นโปรตีนโมเลกุลใหญ่ ไวต่อเอนไซม์ protease และถูกทำลายในทางเดินอาหารเมื่อให้โดยการรับประทาน</t>
        </is>
      </c>
      <c r="F73" s="88" t="inlineStr">
        <is>
          <t>คงตัวสูงในสภาวะ pH ที่เป็นกรดของกระเพาะอาหาร</t>
        </is>
      </c>
      <c r="G73" s="88" t="inlineStr">
        <is>
          <t>ผ่าน hepatic first-pass metabolism ได้ดีมาก</t>
        </is>
      </c>
      <c r="H73" s="88" t="inlineStr">
        <is>
          <t>มีค่า Log P สูงมากจึงดูดซึมได้รวดเร็ว</t>
        </is>
      </c>
      <c r="I73" s="100" t="n">
        <v>2</v>
      </c>
      <c r="J73" s="88"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หลักการทางเภสัชกรรม คลินิก และข้อกำหนดมาตรฐานตามเภสัชตำรับในหมวดวิชา 10. Biotech Products
🎯 ทำไมข้อนี้ถึงถูก:
ตัวเลือก ข้อ ข. (เป็นโปรตีนโมเลกุลใหญ่ ไวต่อเอนไซม์ protease และถูกทำลายในทางเดินอาหารเมื่อให้โดยการรับประทาน)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(ขนาดโมเลกุลเล็ก ดูดซึมผ่าน GI tract ได้ดี):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(คงตัวสูงในสภาวะ pH ที่เป็นกรดของกระเพาะอาหาร):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(ผ่าน hepatic first-pass metabolism ได้ดีมาก):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(มีค่า Log P สูงมากจึงดูดซึมได้รวดเร็ว):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73" s="100" t="n"/>
      <c r="L73" s="88" t="inlineStr">
        <is>
          <t>Biotech Products</t>
        </is>
      </c>
      <c r="M73" s="100" t="inlineStr">
        <is>
          <t>Product</t>
        </is>
      </c>
      <c r="N73" s="88" t="inlineStr">
        <is>
          <t>[TEST] Quick Ingestion</t>
        </is>
      </c>
      <c r="O73" s="100" t="inlineStr">
        <is>
          <t>Mock</t>
        </is>
      </c>
      <c r="P73" s="100" t="inlineStr">
        <is>
          <t>Mock RxCU83 ครั้งที่ 1</t>
        </is>
      </c>
      <c r="Q73" s="88" t="inlineStr">
        <is>
          <t>10. Biotech Products</t>
        </is>
      </c>
      <c r="R73" t="inlineStr">
        <is>
          <t>CASE_PRD_M83_LUNG_C01_Q1</t>
        </is>
      </c>
    </row>
    <row r="74">
      <c r="A74" s="100" t="n">
        <v>72</v>
      </c>
      <c r="B74" s="88"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C74" s="100" t="n"/>
      <c r="D74" s="88" t="inlineStr">
        <is>
          <t>Hydrolysis ที่ตำแหน่ง ester bond</t>
        </is>
      </c>
      <c r="E74" s="88" t="inlineStr">
        <is>
          <t>Aggregation (การรวมกลุ่มของโปรตีน) เมื่อเกิดการเปลี่ยนแปลง pH หรือการเขย่าอย่างรุนแรง</t>
        </is>
      </c>
      <c r="F74" s="88" t="inlineStr">
        <is>
          <t>Oxidation ที่ sulfhydryl ของ excipient</t>
        </is>
      </c>
      <c r="G74" s="88" t="inlineStr">
        <is>
          <t>Crystallization เมื่ออุณหภูมิลดต่ำลง</t>
        </is>
      </c>
      <c r="H74" s="88" t="inlineStr">
        <is>
          <t>Racemization ที่ chiral center</t>
        </is>
      </c>
      <c r="I74" s="100" t="n">
        <v>2</v>
      </c>
      <c r="J74" s="88" t="inlineStr">
        <is>
          <t>✅ คำตอบที่ถูกต้อง: ข้อ ข. Aggregation (การรวมกลุ่มของโปรตีน) เมื่อเกิดการเปลี่ยนแปลง pH หรือการเขย่าอย่างรุนแรง
💡 Background:
หลักการทางเภสัชกรรม คลินิก และข้อกำหนดมาตรฐานตามเภสัชตำรับในหมวดวิชา 1. Titrations
🎯 ทำไมข้อนี้ถึงถูก:
ตัวเลือก ข้อ ข. (Aggregation (การรวมกลุ่มของโปรตีน) เมื่อเกิดการเปลี่ยนแปลง pH หรือการเขย่าอย่างรุนแรง)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(Hydrolysis ที่ตำแหน่ง ester bond):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(Oxidation ที่ sulfhydryl ของ excipient):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(Crystallization เมื่ออุณหภูมิลดต่ำลง):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(Racemization ที่ chiral center):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4" s="100" t="n"/>
      <c r="L74" s="88" t="inlineStr">
        <is>
          <t>Biosimilars &amp; Quality Control</t>
        </is>
      </c>
      <c r="M74" s="100" t="inlineStr">
        <is>
          <t>Product</t>
        </is>
      </c>
      <c r="N74" s="88" t="inlineStr">
        <is>
          <t>[TEST] Quick Ingestion</t>
        </is>
      </c>
      <c r="O74" s="100" t="inlineStr">
        <is>
          <t>Mock</t>
        </is>
      </c>
      <c r="P74" s="100" t="inlineStr">
        <is>
          <t>Mock RxCU83 ครั้งที่ 1</t>
        </is>
      </c>
      <c r="Q74" s="88" t="inlineStr">
        <is>
          <t>1. Titrations</t>
        </is>
      </c>
      <c r="R74" t="inlineStr">
        <is>
          <t>CASE_PRD_M83_LUNG_C01_Q2</t>
        </is>
      </c>
    </row>
    <row r="75">
      <c r="A75" s="100" t="n">
        <v>73</v>
      </c>
      <c r="B75" s="88" t="inlineStr">
        <is>
          <t>ข้อใดเป็นสารช่วย (Excipients) ที่นิยมใช้ใน formulation ของยาฉีด monoclonal antibody เพื่อลดการเกิด aggregation และเพิ่ม stability ของโปรตีน</t>
        </is>
      </c>
      <c r="C75" s="100" t="n"/>
      <c r="D75" s="88" t="inlineStr">
        <is>
          <t>Sorbitol</t>
        </is>
      </c>
      <c r="E75" s="88" t="inlineStr">
        <is>
          <t>Mannitol</t>
        </is>
      </c>
      <c r="F75" s="88" t="inlineStr">
        <is>
          <t>Polysorbate 80 (Surfactant)</t>
        </is>
      </c>
      <c r="G75" s="88" t="inlineStr">
        <is>
          <t>Sodium Chloride</t>
        </is>
      </c>
      <c r="H75" s="88" t="inlineStr">
        <is>
          <t>PEG 400</t>
        </is>
      </c>
      <c r="I75" s="100" t="n">
        <v>3</v>
      </c>
      <c r="J75" s="88" t="inlineStr">
        <is>
          <t>✅ คำตอบที่ถูกต้อง: ข้อ ค. Polysorbate 80 (Surfactant)
💡 Background:
หลักการทางเภสัชกรรม คลินิก และข้อกำหนดมาตรฐานตามเภสัชตำรับในหมวดวิชา 6. Solid Dosage Forms
🎯 ทำไมข้อนี้ถึงถูก:
ตัวเลือก ข้อ ค. (Polysorbate 80 (Surfactant))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(Sorbitol):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(Mannitol):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(Sodium Chloride):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(PEG 400):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75" s="100" t="n"/>
      <c r="L75" s="88" t="inlineStr">
        <is>
          <t>Excipients classification</t>
        </is>
      </c>
      <c r="M75" s="100" t="inlineStr">
        <is>
          <t>Product</t>
        </is>
      </c>
      <c r="N75" s="88" t="inlineStr">
        <is>
          <t>[TEST] Quick Ingestion</t>
        </is>
      </c>
      <c r="O75" s="100" t="inlineStr">
        <is>
          <t>Mock</t>
        </is>
      </c>
      <c r="P75" s="100" t="inlineStr">
        <is>
          <t>Mock RxCU83 ครั้งที่ 1</t>
        </is>
      </c>
      <c r="Q75" s="88" t="inlineStr">
        <is>
          <t>6. Solid Dosage Forms</t>
        </is>
      </c>
      <c r="R75" t="inlineStr">
        <is>
          <t>CASE_PRD_M83_LUNG_C01_Q3</t>
        </is>
      </c>
    </row>
    <row r="76">
      <c r="A76" s="100" t="n">
        <v>74</v>
      </c>
      <c r="B76" s="88" t="inlineStr">
        <is>
          <t>ข้อใดเป็นเทคนิคที่เหมาะสมในการพิสูจน์ Chirality / อัตลักษณ์การหมุนระนาบแสงของวัตถุดิบยา Paclitaxel</t>
        </is>
      </c>
      <c r="C76" s="100" t="n"/>
      <c r="D76" s="88" t="inlineStr">
        <is>
          <t>NIR (Near infrared spectroscopy)</t>
        </is>
      </c>
      <c r="E76" s="88" t="inlineStr">
        <is>
          <t>Karl Fischer titration</t>
        </is>
      </c>
      <c r="F76" s="88" t="inlineStr">
        <is>
          <t>Polarimeter (การวัด Optical rotation)</t>
        </is>
      </c>
      <c r="G76" s="88" t="inlineStr">
        <is>
          <t>Refractometer</t>
        </is>
      </c>
      <c r="H76" s="88" t="inlineStr">
        <is>
          <t>Mass spectrometry</t>
        </is>
      </c>
      <c r="I76" s="100" t="n">
        <v>3</v>
      </c>
      <c r="J76" s="88" t="inlineStr">
        <is>
          <t>✅ คำตอบที่ถูกต้อง: ข้อ ค. Polarimeter (การวัด Optical rotation)
💡 Background:
หลักการทางเภสัชกรรม คลินิก และข้อกำหนดมาตรฐานตามเภสัชตำรับในหมวดวิชา 1. Titrations
🎯 ทำไมข้อนี้ถึงถูก:
ตัวเลือก ข้อ ค. (Polarimeter (การวัด Optical rotation))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(NIR (Near infrared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(Karl Fischer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(Refractometer):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(Mass spectrometry):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6" s="100" t="n"/>
      <c r="L76" s="88" t="inlineStr">
        <is>
          <t>Polarimetry</t>
        </is>
      </c>
      <c r="M76" s="100" t="inlineStr">
        <is>
          <t>Product</t>
        </is>
      </c>
      <c r="N76" s="88" t="inlineStr">
        <is>
          <t>[TEST] Quick Ingestion</t>
        </is>
      </c>
      <c r="O76" s="100" t="inlineStr">
        <is>
          <t>Mock</t>
        </is>
      </c>
      <c r="P76" s="100" t="inlineStr">
        <is>
          <t>Mock RxCU83 ครั้งที่ 1</t>
        </is>
      </c>
      <c r="Q76" s="88" t="inlineStr">
        <is>
          <t>1. Titrations</t>
        </is>
      </c>
      <c r="R76" t="inlineStr">
        <is>
          <t>CASE_PRD_M83_LUNG_C01_Q4</t>
        </is>
      </c>
    </row>
    <row r="77">
      <c r="A77" s="100" t="n">
        <v>75</v>
      </c>
      <c r="B77" s="88" t="inlineStr">
        <is>
          <t>เหตุผลหลักในการตรวจวิเคราะห์ Bacterial Endotoxin Test (BET) ในยาฉีด Paclitaxel injection คือข้อใด</t>
        </is>
      </c>
      <c r="C77" s="100" t="n"/>
      <c r="D77" s="88" t="inlineStr">
        <is>
          <t>เพื่อให้มั่นใจว่าไม่มีเชื้อราเจริญเติบโตในยา</t>
        </is>
      </c>
      <c r="E77" s="88" t="inlineStr">
        <is>
          <t>เพื่อป้องกันการเกิดปฏิกิริยาไข้ (Pyrogenic reaction / Endotoxin shock) ในผู้ป่วย</t>
        </is>
      </c>
      <c r="F77" s="88" t="inlineStr">
        <is>
          <t>เพื่อวัดความเข้มข้นของสารกันเสีย</t>
        </is>
      </c>
      <c r="G77" s="88" t="inlineStr">
        <is>
          <t>เพื่อประเมินความคงตัวของยาที่อุณหภูมิสูง</t>
        </is>
      </c>
      <c r="H77" s="88" t="inlineStr">
        <is>
          <t>เพื่อวัดความแรงในการออกฤทธิ์ต้านมะเร็ง</t>
        </is>
      </c>
      <c r="I77" s="100" t="n">
        <v>2</v>
      </c>
      <c r="J77" s="88" t="inlineStr">
        <is>
          <t>✅ คำตอบที่ถูกต้อง: ข้อ ข. เพื่อป้องกันการเกิดปฏิกิริยาไข้ (Pyrogenic reaction / Endotoxin shock) ในผู้ป่วย
💡 Background:
หลักการทางเภสัชกรรม คลินิก และข้อกำหนดมาตรฐานตามเภสัชตำรับในหมวดวิชา 1. Titrations
🎯 ทำไมข้อนี้ถึงถูก:
ตัวเลือก ข้อ ข. (เพื่อป้องกันการเกิดปฏิกิริยาไข้ (Pyrogenic reaction / Endotoxin shock) ในผู้ป่วย)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(เพื่อให้มั่นใจว่าไม่มีเชื้อราเจริญเติบโตในยา):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(เพื่อวัดความเข้มข้นของสารกันเสีย):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(เพื่อประเมินความคงตัวของยาที่อุณหภูมิสูง):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(เพื่อวัดความแรงในการออกฤทธิ์ต้านมะเร็ง):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7" s="100" t="n"/>
      <c r="L77" s="88" t="inlineStr">
        <is>
          <t>Sterility &amp; Pyrogen testing</t>
        </is>
      </c>
      <c r="M77" s="100" t="inlineStr">
        <is>
          <t>Product</t>
        </is>
      </c>
      <c r="N77" s="88" t="inlineStr">
        <is>
          <t>[TEST] Quick Ingestion</t>
        </is>
      </c>
      <c r="O77" s="100" t="inlineStr">
        <is>
          <t>Mock</t>
        </is>
      </c>
      <c r="P77" s="100" t="inlineStr">
        <is>
          <t>Mock RxCU83 ครั้งที่ 1</t>
        </is>
      </c>
      <c r="Q77" s="88" t="inlineStr">
        <is>
          <t>1. Titrations</t>
        </is>
      </c>
      <c r="R77" t="inlineStr">
        <is>
          <t>CASE_PRD_M83_LUNG_C01_Q5</t>
        </is>
      </c>
    </row>
    <row r="78">
      <c r="A78" s="100" t="n">
        <v>76</v>
      </c>
      <c r="B78" s="88" t="inlineStr">
        <is>
          <t>ข้อใดเป็นกลไกการออกฤทธิ์ของยา Anti-PD-1 ในการรักษาโรคมะเร็งปอดชนิดเซลล์ไม่เล็ก (NSCLC)</t>
        </is>
      </c>
      <c r="C78" s="100" t="n"/>
      <c r="D78" s="88" t="inlineStr">
        <is>
          <t>จับกับ PD-L1 บนเซลล์มะเร็งโดยตรง</t>
        </is>
      </c>
      <c r="E78" s="88" t="inlineStr">
        <is>
          <t>จับกับ PD-1 receptor บน T cell เพื่อปลดล็อกการกดภูมิคุ้มกัน</t>
        </is>
      </c>
      <c r="F78" s="88" t="inlineStr">
        <is>
          <t>กระตุ้นให้เซลล์มะเร็งสร้าง antigen มากขึ้น</t>
        </is>
      </c>
      <c r="G78" s="88" t="inlineStr">
        <is>
          <t>จับกับ CTLA-4 บนผิวเซลล์เม็ดเลือดขาว</t>
        </is>
      </c>
      <c r="H78" s="88" t="inlineStr">
        <is>
          <t>จับกับ cytoplasmic tyrosine kinase domain</t>
        </is>
      </c>
      <c r="I78" s="100" t="n">
        <v>2</v>
      </c>
      <c r="J78" s="88" t="inlineStr">
        <is>
          <t>✅ คำตอบที่ถูกต้อง: ข้อ ข. จับกับ PD-1 receptor บน T cell เพื่อปลดล็อกการกดภูมิคุ้มกัน
💡 Background:
หลักการทางเภสัชกรรม คลินิก และข้อกำหนดมาตรฐานตามเภสัชตำรับในหมวดวิชา 14. Oncologic
🎯 ทำไมข้อนี้ถึงถูก:
ตัวเลือก ข้อ ข. (จับกับ PD-1 receptor บน T cell เพื่อปลดล็อกการกดภูมิคุ้มกัน)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(จับกับ PD-L1 บนเซลล์มะเร็งโดยตรง):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(กระตุ้นให้เซลล์มะเร็งสร้าง antigen มากขึ้น):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(จับกับ CTLA-4 บนผิวเซลล์เม็ดเลือดขาว):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(จับกับ cytoplasmic tyrosine kinase domain):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8" s="100" t="n"/>
      <c r="L78" s="88" t="inlineStr">
        <is>
          <t>Oncologic</t>
        </is>
      </c>
      <c r="M78" s="100" t="inlineStr">
        <is>
          <t>Clinic</t>
        </is>
      </c>
      <c r="N78" s="88" t="inlineStr">
        <is>
          <t>[TEST] Quick Ingestion</t>
        </is>
      </c>
      <c r="O78" s="100" t="inlineStr">
        <is>
          <t>Mock</t>
        </is>
      </c>
      <c r="P78" s="100" t="inlineStr">
        <is>
          <t>Mock RxCU83 ครั้งที่ 1</t>
        </is>
      </c>
      <c r="Q78" s="88" t="inlineStr">
        <is>
          <t>14. Oncologic</t>
        </is>
      </c>
      <c r="R78" t="inlineStr">
        <is>
          <t>CASE_CLN_M83_LUNG_C02_Q1</t>
        </is>
      </c>
    </row>
    <row r="79">
      <c r="A79" s="100" t="n">
        <v>77</v>
      </c>
      <c r="B79" s="88"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C79" s="100" t="n"/>
      <c r="D79" s="88" t="inlineStr">
        <is>
          <t>CEA (Carcinoembryonic antigen) สูง</t>
        </is>
      </c>
      <c r="E79" s="88" t="inlineStr">
        <is>
          <t>TPS ของ PD-L1 (Tumor Proportion Score ≥ 50%)</t>
        </is>
      </c>
      <c r="F79" s="88" t="inlineStr">
        <is>
          <t>TMB ต่ำ (Low Tumor Mutational Burden)</t>
        </is>
      </c>
      <c r="G79" s="88" t="inlineStr">
        <is>
          <t>LDH ในเลือดสูง</t>
        </is>
      </c>
      <c r="H79" s="88" t="inlineStr">
        <is>
          <t>EGFR exon 19 deletion เป็นบวก</t>
        </is>
      </c>
      <c r="I79" s="100" t="n">
        <v>2</v>
      </c>
      <c r="J79" s="88" t="inlineStr">
        <is>
          <t>✅ คำตอบที่ถูกต้อง: ข้อ ข. TPS ของ PD-L1 (Tumor Proportion Score ≥ 50%)
💡 Background:
หลักการทางเภสัชกรรม คลินิก และข้อกำหนดมาตรฐานตามเภสัชตำรับในหมวดวิชา 14. Oncologic
🎯 ทำไมข้อนี้ถึงถูก:
ตัวเลือก ข้อ ข. (TPS ของ PD-L1 (Tumor Proportion Score ≥ 50%))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(CEA (Carcinoembryonic antigen) สูง):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(TMB ต่ำ (Low Tumor Mutational Burden)):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(LDH ในเลือดสูง):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(EGFR exon 19 deletion เป็นบวก):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9" s="100" t="n"/>
      <c r="L79" s="88" t="inlineStr">
        <is>
          <t>Oncologic</t>
        </is>
      </c>
      <c r="M79" s="100" t="inlineStr">
        <is>
          <t>Clinic</t>
        </is>
      </c>
      <c r="N79" s="88" t="inlineStr">
        <is>
          <t>[TEST] Quick Ingestion</t>
        </is>
      </c>
      <c r="O79" s="100" t="inlineStr">
        <is>
          <t>Mock</t>
        </is>
      </c>
      <c r="P79" s="100" t="inlineStr">
        <is>
          <t>Mock RxCU83 ครั้งที่ 1</t>
        </is>
      </c>
      <c r="Q79" s="88" t="inlineStr">
        <is>
          <t>14. Oncologic</t>
        </is>
      </c>
      <c r="R79" t="inlineStr">
        <is>
          <t>CASE_CLN_M83_LUNG_C02_Q2</t>
        </is>
      </c>
    </row>
    <row r="80">
      <c r="A80" s="100" t="n">
        <v>78</v>
      </c>
      <c r="B80" s="88" t="inlineStr">
        <is>
          <t>ข้อใดเป็นกระบวนการที่เกี่ยวข้องกับ Upstream process ของการผลิตยาชีววัตถุ เช่น Monoclonal antibody</t>
        </is>
      </c>
      <c r="C80" s="100" t="n"/>
      <c r="D80" s="88" t="inlineStr">
        <is>
          <t>การเตรียมสูตรตำรับ (formulation) และบรรจุปราศจากเชื้อ</t>
        </is>
      </c>
      <c r="E80" s="88" t="inlineStr">
        <is>
          <t>การทำให้บริสุทธิ์ด้วย affinity chromatography</t>
        </is>
      </c>
      <c r="F80" s="88" t="inlineStr">
        <is>
          <t>การเพาะเลี้ยงเซลล์และหมักเชื้อภายใน bioreactor เพื่อผลิตโปรตีน</t>
        </is>
      </c>
      <c r="G80" s="88" t="inlineStr">
        <is>
          <t>การทดสอบความคงตัวของผลิตภัณฑ์หลังบรรจุ</t>
        </is>
      </c>
      <c r="H80" s="88" t="inlineStr">
        <is>
          <t>การกรองเพื่อความบริสุทธิ์ (Ultrafiltration / Diafiltration)</t>
        </is>
      </c>
      <c r="I80" s="100" t="n">
        <v>3</v>
      </c>
      <c r="J80" s="88" t="inlineStr">
        <is>
          <t>✅ คำตอบที่ถูกต้อง: ข้อ ค. การเพาะเลี้ยงเซลล์และหมักเชื้อภายใน bioreactor เพื่อผลิตโปรตีน
💡 Background:
หลักการทางเภสัชกรรม คลินิก และข้อกำหนดมาตรฐานตามเภสัชตำรับในหมวดวิชา 10. Biotech Products
🎯 ทำไมข้อนี้ถึงถูก:
ตัวเลือก ข้อ ค. (การเพาะเลี้ยงเซลล์และหมักเชื้อภายใน bioreactor เพื่อผลิตโปรตีน)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(การเตรียมสูตรตำรับ (formulation) และบรรจุปราศจากเชื้อ):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ข. (การทำให้บริสุทธิ์ด้วย affinity chromatography):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(การทดสอบความคงตัวของผลิตภัณฑ์หลังบรรจุ):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(การกรองเพื่อความบริสุทธิ์ (Ultrafiltration / Diafiltration)):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0" s="100" t="n"/>
      <c r="L80" s="88" t="inlineStr">
        <is>
          <t>Cell culture &amp; fermentation</t>
        </is>
      </c>
      <c r="M80" s="100" t="inlineStr">
        <is>
          <t>Product</t>
        </is>
      </c>
      <c r="N80" s="88" t="inlineStr">
        <is>
          <t>[TEST] Quick Ingestion</t>
        </is>
      </c>
      <c r="O80" s="100" t="inlineStr">
        <is>
          <t>Mock</t>
        </is>
      </c>
      <c r="P80" s="100" t="inlineStr">
        <is>
          <t>Mock RxCU83 ครั้งที่ 1</t>
        </is>
      </c>
      <c r="Q80" s="88" t="inlineStr">
        <is>
          <t>10. Biotech Products</t>
        </is>
      </c>
      <c r="R80" t="inlineStr">
        <is>
          <t>CASE_PRD_M83_LUNG_C01_Q6</t>
        </is>
      </c>
    </row>
    <row r="81">
      <c r="A81" s="100" t="n">
        <v>79</v>
      </c>
      <c r="B81" s="88"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C81" s="100" t="n"/>
      <c r="D81" s="88" t="inlineStr">
        <is>
          <t>ควบคุม pH, อุณหภูมิ (Temperature) และระดับออกซิเจนละลาย (Dissolved O2)</t>
        </is>
      </c>
      <c r="E81" s="88" t="inlineStr">
        <is>
          <t>ใส่ตัวทำละลายอินทรีย์เพื่อเร่งให้โปรตีนพับตัว</t>
        </is>
      </c>
      <c r="F81" s="88" t="inlineStr">
        <is>
          <t>ใส่ reducing agent ความเข้มข้นสูงเพื่อป้องกันพันธะไดซัลไฟด์</t>
        </is>
      </c>
      <c r="G81" s="88" t="inlineStr">
        <is>
          <t>สเตอไรล์ด้วยการฉายแสงยูวีตลอดเวลาของการเพาะเลี้ยง</t>
        </is>
      </c>
      <c r="H81" s="88" t="inlineStr">
        <is>
          <t>ใส่เอนไซม์ protease เพื่อย่อยสลายโปรตีนที่พับตัวผิดรูป</t>
        </is>
      </c>
      <c r="I81" s="100" t="n">
        <v>1</v>
      </c>
      <c r="J81" s="88" t="inlineStr">
        <is>
          <t>✅ คำตอบที่ถูกต้อง: ข้อ ก. ควบคุม pH, อุณหภูมิ (Temperature) และระดับออกซิเจนละลาย (Dissolved O2)
💡 Background:
หลักการทางเภสัชกรรม คลินิก และข้อกำหนดมาตรฐานตามเภสัชตำรับในหมวดวิชา 10. Biotech Products
🎯 ทำไมข้อนี้ถึงถูก:
ตัวเลือก ข้อ ก. (ควบคุม pH, อุณหภูมิ (Temperature) และระดับออกซิเจนละลาย (Dissolved O2))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(ใส่ตัวทำละลายอินทรีย์เพื่อเร่งให้โปรตีนพับตัว):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(ใส่ reducing agent ความเข้มข้นสูงเพื่อป้องกันพันธะไดซัลไฟด์):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(สเตอไรล์ด้วยการฉายแสงยูวีตลอดเวลาของการเพาะเลี้ยง):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(ใส่เอนไซม์ protease เพื่อย่อยสลายโปรตีนที่พับตัวผิดรูป):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1" s="100" t="n"/>
      <c r="L81" s="88" t="inlineStr">
        <is>
          <t>Cell culture &amp; fermentation</t>
        </is>
      </c>
      <c r="M81" s="100" t="inlineStr">
        <is>
          <t>Product</t>
        </is>
      </c>
      <c r="N81" s="88" t="inlineStr">
        <is>
          <t>[TEST] Quick Ingestion</t>
        </is>
      </c>
      <c r="O81" s="100" t="inlineStr">
        <is>
          <t>Mock</t>
        </is>
      </c>
      <c r="P81" s="100" t="inlineStr">
        <is>
          <t>Mock RxCU83 ครั้งที่ 1</t>
        </is>
      </c>
      <c r="Q81" s="88" t="inlineStr">
        <is>
          <t>10. Biotech Products</t>
        </is>
      </c>
      <c r="R81" t="inlineStr">
        <is>
          <t>CASE_PRD_M83_LUNG_C01_Q7</t>
        </is>
      </c>
    </row>
    <row r="82">
      <c r="A82" s="100" t="n">
        <v>80</v>
      </c>
      <c r="B82" s="88" t="inlineStr">
        <is>
          <t>การกลายพันธุ์แบบ Exon 19 deletion บนยีน EGFR ในผู้ป่วย NSCLC ส่งผลต่อกลไกการทำงานของเอนไซม์และยา EGFR-TKI อย่างไร</t>
        </is>
      </c>
      <c r="C82" s="100" t="n"/>
      <c r="D82" s="88" t="inlineStr">
        <is>
          <t>ทำให้ EGFR kinase domain เกิด Constitutive activation และเพิ่มความไวในการจับกับยา EGFR-TKI</t>
        </is>
      </c>
      <c r="E82" s="88" t="inlineStr">
        <is>
          <t>ยับยั้งการแสดงออกของยีนต้านการตายของเซลล์ BCL-2</t>
        </is>
      </c>
      <c r="F82" s="88" t="inlineStr">
        <is>
          <t>เพิ่มการจับของ Ligand ภายนอกเซลล์</t>
        </is>
      </c>
      <c r="G82" s="88" t="inlineStr">
        <is>
          <t>ลดการเคลื่อนตัวของตัวรับเข้าสู่เซลล์เพื่อทำลาย</t>
        </is>
      </c>
      <c r="H82" s="88" t="inlineStr">
        <is>
          <t>ยับยั้งการรวมตัวแบบ Heterodimer กับ HER2</t>
        </is>
      </c>
      <c r="I82" s="100" t="n">
        <v>1</v>
      </c>
      <c r="J82" s="88" t="inlineStr">
        <is>
          <t>✅ คำตอบที่ถูกต้อง: ข้อ ก. ทำให้ EGFR kinase domain เกิด Constitutive activation และเพิ่มความไวในการจับกับยา EGFR-TKI
💡 Background:
หลักการทางเภสัชกรรม คลินิก และข้อกำหนดมาตรฐานตามเภสัชตำรับในหมวดวิชา 14. Oncologic
🎯 ทำไมข้อนี้ถึงถูก:
ตัวเลือก ข้อ ก. (ทำให้ EGFR kinase domain เกิด Constitutive activation และเพิ่มความไวในการจับกับยา EGFR-TKI)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(ยับยั้งการแสดงออกของยีนต้านการตายของเซลล์ BCL-2):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(เพิ่มการจับของ Ligand ภายนอกเซลล์):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(ลดการเคลื่อนตัวของตัวรับเข้าสู่เซลล์เพื่อทำลาย):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(ยับยั้งการรวมตัวแบบ Heterodimer กับ HER2):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82" s="100" t="n"/>
      <c r="L82" s="88" t="inlineStr">
        <is>
          <t>Oncologic</t>
        </is>
      </c>
      <c r="M82" s="100" t="inlineStr">
        <is>
          <t>Clinic</t>
        </is>
      </c>
      <c r="N82" s="88" t="inlineStr">
        <is>
          <t>[TEST] Quick Ingestion</t>
        </is>
      </c>
      <c r="O82" s="100" t="inlineStr">
        <is>
          <t>Mock</t>
        </is>
      </c>
      <c r="P82" s="100" t="inlineStr">
        <is>
          <t>Mock RxCU83 ครั้งที่ 1</t>
        </is>
      </c>
      <c r="Q82" s="88" t="inlineStr">
        <is>
          <t>14. Oncologic</t>
        </is>
      </c>
      <c r="R82" t="inlineStr">
        <is>
          <t>CASE_CLN_M83_LUNG_C02_Q3</t>
        </is>
      </c>
    </row>
    <row r="83">
      <c r="A83" s="100" t="n">
        <v>81</v>
      </c>
      <c r="B83" s="88" t="inlineStr">
        <is>
          <t>การกลายพันธุ์แบบ T790M ของ EGFR ในผู้ป่วย NSCLC ทำให้ผู้ป่วยดื้อต่อยา Gefitinib และ Erlotinib กลไกเกิดจากอะไร</t>
        </is>
      </c>
      <c r="C83" s="100" t="n"/>
      <c r="D83" s="88" t="inlineStr">
        <is>
          <t>เพิ่มความสามารถในการจับกับ ATP ที่ kinase domain และเกิด steric hindrance ขัดขวางการจับของยา</t>
        </is>
      </c>
      <c r="E83" s="88" t="inlineStr">
        <is>
          <t>เพิ่ม Stearic hindrance ทำให้ไม่จับ ATP ที่ binding pocket</t>
        </is>
      </c>
      <c r="F83" s="88" t="inlineStr">
        <is>
          <t>ยับยั้งการรวมตัวของตัวรับที่ผิวเซลล์</t>
        </is>
      </c>
      <c r="G83" s="88" t="inlineStr">
        <is>
          <t>เพิ่มการขับยาออกนอกเซลล์ผ่าน P-gp</t>
        </is>
      </c>
      <c r="H83" s="88" t="inlineStr">
        <is>
          <t>เปลี่ยนแปลง phosphorylation site</t>
        </is>
      </c>
      <c r="I83" s="100" t="n">
        <v>1</v>
      </c>
      <c r="J83" s="88" t="inlineStr">
        <is>
          <t>✅ คำตอบที่ถูกต้อง: ข้อ ก. เพิ่มความสามารถในการจับกับ ATP ที่ kinase domain และเกิด steric hindrance ขัดขวางการจับของยา
💡 Background:
หลักการทางเภสัชกรรม คลินิก และข้อกำหนดมาตรฐานตามเภสัชตำรับในหมวดวิชา 14. Oncologic
🎯 ทำไมข้อนี้ถึงถูก:
ตัวเลือก ข้อ ก. (เพิ่มความสามารถในการจับกับ ATP ที่ kinase domain และเกิด steric hindrance ขัดขวางการจับของยา)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(เพิ่ม Stearic hindrance ทำให้ไม่จับ ATP ที่ binding pocket):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(ยับยั้งการรวมตัวของตัวรับที่ผิวเซลล์):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(เพิ่มการขับยาออกนอกเซลล์ผ่าน P-gp):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(เปลี่ยนแปลง phosphorylation site):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83" s="100" t="n"/>
      <c r="L83" s="88" t="inlineStr">
        <is>
          <t>Oncologic</t>
        </is>
      </c>
      <c r="M83" s="100" t="inlineStr">
        <is>
          <t>Clinic</t>
        </is>
      </c>
      <c r="N83" s="88" t="inlineStr">
        <is>
          <t>[TEST] Quick Ingestion</t>
        </is>
      </c>
      <c r="O83" s="100" t="inlineStr">
        <is>
          <t>Mock</t>
        </is>
      </c>
      <c r="P83" s="100" t="inlineStr">
        <is>
          <t>Mock RxCU83 ครั้งที่ 1</t>
        </is>
      </c>
      <c r="Q83" s="88" t="inlineStr">
        <is>
          <t>14. Oncologic</t>
        </is>
      </c>
      <c r="R83" t="inlineStr">
        <is>
          <t>CASE_CLN_M83_LUNG_C02_Q4</t>
        </is>
      </c>
    </row>
    <row r="84">
      <c r="A84" s="100" t="n">
        <v>82</v>
      </c>
      <c r="B84" s="88" t="inlineStr">
        <is>
          <t>ข้อใดคือลักษณะที่ถูกต้องของยาชีววัตถุคล้ายคลึง (Biosimilar) เปรียบเทียบกับยาชีววัตถุอ้างอิง (Reference biological drug)</t>
        </is>
      </c>
      <c r="C84" s="100" t="n"/>
      <c r="D84" s="88" t="inlineStr">
        <is>
          <t>มีโครงสร้างเหมือนกันทุกประการ 100%</t>
        </is>
      </c>
      <c r="E84" s="88" t="inlineStr">
        <is>
          <t>ต้องแสดงข้อมูลความคล้ายคลึง (Biosimilarity) ด้านคุณภาพ ความปลอดภัย และประสิทธิภาพ (Quality, safety, efficacy)</t>
        </is>
      </c>
      <c r="F84" s="88" t="inlineStr">
        <is>
          <t>ไม่ต้องทำการทดสอบทางคลินิก (clinical trials)</t>
        </is>
      </c>
      <c r="G84" s="88" t="inlineStr">
        <is>
          <t>ไม่ต้องแสดงข้อมูล Immunogenicity เพราะถือว่าโครงสร้างเหมือนกัน</t>
        </is>
      </c>
      <c r="H84" s="88" t="inlineStr">
        <is>
          <t>ถือว่าเป็นยาชื่อสามัญ (Generic drug) ทั่วไป</t>
        </is>
      </c>
      <c r="I84" s="100" t="n">
        <v>2</v>
      </c>
      <c r="J84" s="88" t="inlineStr">
        <is>
          <t>✅ คำตอบที่ถูกต้อง: ข้อ ข. ต้องแสดงข้อมูลความคล้ายคลึง (Biosimilarity) ด้านคุณภาพ ความปลอดภัย และประสิทธิภาพ (Quality, safety, efficacy)
💡 Background:
หลักการทางเภสัชกรรม คลินิก และข้อกำหนดมาตรฐานตามเภสัชตำรับในหมวดวิชา 10. Biotech Products
🎯 ทำไมข้อนี้ถึงถูก:
ตัวเลือก ข้อ ข. (ต้องแสดงข้อมูลความคล้ายคลึง (Biosimilarity) ด้านคุณภาพ ความปลอดภัย และประสิทธิภาพ (Quality, safety, efficacy))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(มีโครงสร้างเหมือนกันทุกประการ 100%):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(ไม่ต้องทำการทดสอบทางคลินิก (clinical trials)):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(ไม่ต้องแสดงข้อมูล Immunogenicity เพราะถือว่าโครงสร้างเหมือนกัน):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(ถือว่าเป็นยาชื่อสามัญ (Generic drug) ทั่วไป):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4" s="100" t="n"/>
      <c r="L84" s="88" t="inlineStr">
        <is>
          <t>Biosimilars &amp; Quality Control</t>
        </is>
      </c>
      <c r="M84" s="100" t="inlineStr">
        <is>
          <t>Product</t>
        </is>
      </c>
      <c r="N84" s="88" t="inlineStr">
        <is>
          <t>[TEST] Quick Ingestion</t>
        </is>
      </c>
      <c r="O84" s="100" t="inlineStr">
        <is>
          <t>Mock</t>
        </is>
      </c>
      <c r="P84" s="100" t="inlineStr">
        <is>
          <t>Mock RxCU83 ครั้งที่ 1</t>
        </is>
      </c>
      <c r="Q84" s="88" t="inlineStr">
        <is>
          <t>10. Biotech Products</t>
        </is>
      </c>
      <c r="R84" t="inlineStr">
        <is>
          <t>CASE_PRD_M83_LUNG_C01_Q8</t>
        </is>
      </c>
    </row>
    <row r="85">
      <c r="A85" s="100" t="n">
        <v>83</v>
      </c>
      <c r="B85" s="88"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C85" s="100" t="n"/>
      <c r="D85" s="88" t="inlineStr">
        <is>
          <t>B ลดความเสี่ยงการเสียชีวิต (Death risk) ได้ 35% เมื่อเทียบกับ A</t>
        </is>
      </c>
      <c r="E85" s="88" t="inlineStr">
        <is>
          <t>HR ใกล้เคียง 1 หมายความว่าไม่มีความแตกต่างอย่างมีนัยสำคัญ</t>
        </is>
      </c>
      <c r="F85" s="88" t="inlineStr">
        <is>
          <t>Median OS ของ A แปลว่าคนไข้ที่ใช้ A มีมัธยฐานอัตราการรอดชีวิต 28%</t>
        </is>
      </c>
      <c r="G85" s="88" t="inlineStr">
        <is>
          <t>A ลดความเสี่ยงการเสียชีวิตได้ 65% เมื่อเทียบกับ B</t>
        </is>
      </c>
      <c r="H85" s="88" t="inlineStr">
        <is>
          <t>Median OS ของ B มากกว่า 18 เดือนแต่ไม่มีนัยสำคัญทางสถิติ</t>
        </is>
      </c>
      <c r="I85" s="100" t="n">
        <v>1</v>
      </c>
      <c r="J85" s="88" t="inlineStr">
        <is>
          <t>✅ คำตอบที่ถูกต้อง: ข้อ ก. B ลดความเสี่ยงการเสียชีวิต (Death risk) ได้ 35% เมื่อเทียบกับ A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ก. (B ลดความเสี่ยงการเสียชีวิต (Death risk) ได้ 35% เมื่อเทียบกับ 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(HR ใกล้เคียง 1 หมายความว่าไม่มีความแตกต่างอย่างมีนัยสำคัญ):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(Median OS ของ A แปลว่าคนไข้ที่ใช้ A มีมัธยฐานอัตราการรอดชีวิต 28%):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(A ลดความเสี่ยงการเสียชีวิตได้ 65% เมื่อเทียบกับ B):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(Median OS ของ B มากกว่า 18 เดือนแต่ไม่มีนัยสำคัญทางสถิติ):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85" s="100" t="n"/>
      <c r="L85" s="88" t="inlineStr">
        <is>
          <t>Research &amp; Biostats</t>
        </is>
      </c>
      <c r="M85" s="100" t="inlineStr">
        <is>
          <t>SAP</t>
        </is>
      </c>
      <c r="N85" s="88" t="inlineStr">
        <is>
          <t>[TEST] Quick Ingestion</t>
        </is>
      </c>
      <c r="O85" s="100" t="inlineStr">
        <is>
          <t>Mock</t>
        </is>
      </c>
      <c r="P85" s="100" t="inlineStr">
        <is>
          <t>Mock RxCU83 ครั้งที่ 1</t>
        </is>
      </c>
      <c r="Q85" s="88" t="inlineStr">
        <is>
          <t>2. Pharmacy Administration &amp; Sy</t>
        </is>
      </c>
      <c r="R85" t="inlineStr">
        <is>
          <t>CASE_SAP_M83_LUNG_C01_Q1</t>
        </is>
      </c>
    </row>
    <row r="86">
      <c r="A86" s="100" t="n">
        <v>84</v>
      </c>
      <c r="B86" s="88"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C86" s="100" t="n"/>
      <c r="D86" s="88" t="inlineStr">
        <is>
          <t>Norethisterone 5 mg</t>
        </is>
      </c>
      <c r="E86" s="88" t="inlineStr">
        <is>
          <t>Levonorgestrel 1.5 mg</t>
        </is>
      </c>
      <c r="F86" s="88" t="inlineStr">
        <is>
          <t>Dienogest 2 mg</t>
        </is>
      </c>
      <c r="G86" s="88" t="inlineStr">
        <is>
          <t>Desogestrel 75 mcg (Progestin-only pill)</t>
        </is>
      </c>
      <c r="H86" s="88" t="inlineStr">
        <is>
          <t>Ethinylestradiol 30 mcg + Drospirenone 3 mg</t>
        </is>
      </c>
      <c r="I86" s="100" t="n">
        <v>4</v>
      </c>
      <c r="J86" s="88" t="inlineStr">
        <is>
          <t>✅ คำตอบที่ถูกต้อง: ข้อ ง. Desogestrel 75 mcg (Progestin-only pill)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ง. (Desogestrel 75 mcg (Progestin-only pill))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(Norethisterone 5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(Levonorgestrel 1.5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(Dienogest 2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(Ethinylestradiol 30 mcg + Drospirenone 3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6" s="100" t="n"/>
      <c r="L86" s="88" t="inlineStr">
        <is>
          <t>Oral contraceptive</t>
        </is>
      </c>
      <c r="M86" s="100" t="inlineStr">
        <is>
          <t>Clinic</t>
        </is>
      </c>
      <c r="N86" s="88" t="inlineStr">
        <is>
          <t>[TEST] Quick Ingestion</t>
        </is>
      </c>
      <c r="O86" s="100" t="inlineStr">
        <is>
          <t>Mock</t>
        </is>
      </c>
      <c r="P86" s="100" t="inlineStr">
        <is>
          <t>Mock RxCU83 ครั้งที่ 1</t>
        </is>
      </c>
      <c r="Q86" s="88" t="inlineStr">
        <is>
          <t>12. GynaecologicGenitourinary</t>
        </is>
      </c>
      <c r="R86" t="inlineStr">
        <is>
          <t>CASE_CLN_M83_OC_C01_Q1</t>
        </is>
      </c>
    </row>
    <row r="87">
      <c r="A87" s="100" t="n">
        <v>85</v>
      </c>
      <c r="B87" s="88" t="inlineStr">
        <is>
          <t>ข้อใด ไม่ใช่ อาการข้างเคียงรุนแรงที่ต้องเฝ้าระวัง (Severe warning signs / ACHES) ของยาเม็ดคุมกำเนิดชนิดฮอร์โมนรวม</t>
        </is>
      </c>
      <c r="C87" s="100" t="n"/>
      <c r="D87" s="88" t="inlineStr">
        <is>
          <t>ปวดศีรษะรุนแรง (Severe headache)</t>
        </is>
      </c>
      <c r="E87" s="88" t="inlineStr">
        <is>
          <t>ปวดท้องรุนแรง (Severe abdominal pain)</t>
        </is>
      </c>
      <c r="F87" s="88" t="inlineStr">
        <is>
          <t>การมองเห็นผิดปกติ (Eye problems/Blurry vision)</t>
        </is>
      </c>
      <c r="G87" s="88" t="inlineStr">
        <is>
          <t>คัดตึงเต้านม (Breast tenderness)</t>
        </is>
      </c>
      <c r="H87" s="88" t="inlineStr">
        <is>
          <t>หายใจลำบากหรือเจ็บหน้าอกรุนแรง (Chest pain/SOB)</t>
        </is>
      </c>
      <c r="I87" s="100" t="n">
        <v>4</v>
      </c>
      <c r="J87" s="88" t="inlineStr">
        <is>
          <t>✅ คำตอบที่ถูกต้อง: ข้อ ง. คัดตึงเต้านม (Breast tenderness)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ง. (คัดตึงเต้านม (Breast tenderness))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(ปวดศีรษะรุนแรง (Severe headache)):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(ปวดท้องรุนแรง (Severe abdominal pain)):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(การมองเห็นผิดปกติ (Eye problems/Blurry vision)):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(หายใจลำบากหรือเจ็บหน้าอกรุนแรง (Chest pain/SOB)):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7" s="100" t="n"/>
      <c r="L87" s="88" t="inlineStr">
        <is>
          <t>Oral contraceptive</t>
        </is>
      </c>
      <c r="M87" s="100" t="inlineStr">
        <is>
          <t>Clinic</t>
        </is>
      </c>
      <c r="N87" s="88" t="inlineStr">
        <is>
          <t>[TEST] Quick Ingestion</t>
        </is>
      </c>
      <c r="O87" s="100" t="inlineStr">
        <is>
          <t>Mock</t>
        </is>
      </c>
      <c r="P87" s="100" t="inlineStr">
        <is>
          <t>Mock RxCU83 ครั้งที่ 1</t>
        </is>
      </c>
      <c r="Q87" s="88" t="inlineStr">
        <is>
          <t>12. GynaecologicGenitourinary</t>
        </is>
      </c>
      <c r="R87" t="inlineStr">
        <is>
          <t>CASE_CLN_M83_OC_C01_Q2</t>
        </is>
      </c>
    </row>
    <row r="88">
      <c r="A88" s="100" t="n">
        <v>86</v>
      </c>
      <c r="B88" s="88" t="inlineStr">
        <is>
          <t>ข้อใดเป็นคำแนะนำการใช้ยาคุมกำเนิดชนิดแผ่นแปะผิวหนัง (Transdermal contraceptive patch) ที่ถูกต้อง</t>
        </is>
      </c>
      <c r="C88" s="100" t="n"/>
      <c r="D88" s="88" t="inlineStr">
        <is>
          <t>เปลี่ยนแผ่นใหม่ทุก 3 วัน</t>
        </is>
      </c>
      <c r="E88" s="88" t="inlineStr">
        <is>
          <t>แปะซ้อน 2 แผ่นเพื่อกันหลุด</t>
        </is>
      </c>
      <c r="F88" s="88" t="inlineStr">
        <is>
          <t>สามารถตัดแบ่งครึ่งแผ่นได้หากน้ำหนักตัวน้อย</t>
        </is>
      </c>
      <c r="G88" s="88" t="inlineStr">
        <is>
          <t>แปะบริเวณเต้านมเพื่อเพิ่มการดูดซึม</t>
        </is>
      </c>
      <c r="H88" s="88" t="inlineStr">
        <is>
          <t>แปะสัปดาห์ละ 1 แผ่นต่อเนื่อง 3 สัปดาห์ แล้วเว้นไม่แปะ 1 สัปดาห์</t>
        </is>
      </c>
      <c r="I88" s="100" t="n">
        <v>5</v>
      </c>
      <c r="J88" s="88" t="inlineStr">
        <is>
          <t>✅ คำตอบที่ถูกต้อง: ข้อ จ. แปะสัปดาห์ละ 1 แผ่นต่อเนื่อง 3 สัปดาห์ แล้วเว้นไม่แปะ 1 สัปดาห์
💡 Background:
หลักการทางเภสัชกรรม คลินิก และข้อกำหนดมาตรฐานตามเภสัชตำรับในหมวดวิชา 6. Solid Dosage Forms
🎯 ทำไมข้อนี้ถึงถูก:
ตัวเลือก ข้อ จ. (แปะสัปดาห์ละ 1 แผ่นต่อเนื่อง 3 สัปดาห์ แล้วเว้นไม่แปะ 1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(เปลี่ยนแผ่นใหม่ทุก 3 วัน):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(แปะซ้อน 2 แผ่นเพื่อกันหลุด):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(สามารถตัดแบ่งครึ่งแผ่นได้หากน้ำหนักตัวน้อย):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(แปะบริเวณเต้านมเพื่อเพิ่มการดูดซึม):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88" s="100" t="n"/>
      <c r="L88" s="88" t="inlineStr">
        <is>
          <t>Transdermal Delivery (TDS)</t>
        </is>
      </c>
      <c r="M88" s="100" t="inlineStr">
        <is>
          <t>Product</t>
        </is>
      </c>
      <c r="N88" s="88" t="inlineStr">
        <is>
          <t>[TEST] Quick Ingestion</t>
        </is>
      </c>
      <c r="O88" s="100" t="inlineStr">
        <is>
          <t>Mock</t>
        </is>
      </c>
      <c r="P88" s="100" t="inlineStr">
        <is>
          <t>Mock RxCU83 ครั้งที่ 1</t>
        </is>
      </c>
      <c r="Q88" s="88" t="inlineStr">
        <is>
          <t>6. Solid Dosage Forms</t>
        </is>
      </c>
      <c r="R88" t="inlineStr">
        <is>
          <t>CASE_PRD_M83_OC_C01_Q1</t>
        </is>
      </c>
    </row>
    <row r="89">
      <c r="A89" s="100" t="n">
        <v>87</v>
      </c>
      <c r="B89" s="88" t="inlineStr">
        <is>
          <t>ข้อใดอธิบายกลไกหลักของยาคุมกำเนิดชนิดฮอร์โมนรวม (Combined hormonal contraceptives) ในการป้องกันการตั้งครรภ์</t>
        </is>
      </c>
      <c r="C89" s="100" t="n"/>
      <c r="D89" s="88" t="inlineStr">
        <is>
          <t>Prevention of endometrial proliferation and maturation</t>
        </is>
      </c>
      <c r="E89" s="88" t="inlineStr">
        <is>
          <t>Negative feedback inhibition to suppress LH and FSH surge ป้องกันการตกไข่</t>
        </is>
      </c>
      <c r="F89" s="88" t="inlineStr">
        <is>
          <t>Sensitize hypothalamus to the positive feedback of estrogen</t>
        </is>
      </c>
      <c r="G89" s="88" t="inlineStr">
        <is>
          <t>Delay implantation โดยตรง</t>
        </is>
      </c>
      <c r="H89" s="88" t="inlineStr">
        <is>
          <t>Reduce chance of conception by sperm lysis</t>
        </is>
      </c>
      <c r="I89" s="100" t="n">
        <v>2</v>
      </c>
      <c r="J89" s="88" t="inlineStr">
        <is>
          <t>✅ คำตอบที่ถูกต้อง: ข้อ ข. Negative feedback inhibition to suppress LH and FSH surge ป้องกันการตกไข่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ข. (Negative feedback inhibition to suppress LH and FSH surge ป้องกันการตกไข่)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(Prevention of endometrial proliferation and maturation):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(Sensitize hypothalamus to the positive feedback of estrogen):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ง. (Delay implantation โดยตรง):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(Reduce chance of conception by sperm lysis):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9" s="100" t="n"/>
      <c r="L89" s="88" t="inlineStr">
        <is>
          <t>Oral contraceptive</t>
        </is>
      </c>
      <c r="M89" s="100" t="inlineStr">
        <is>
          <t>Clinic</t>
        </is>
      </c>
      <c r="N89" s="88" t="inlineStr">
        <is>
          <t>[TEST] Quick Ingestion</t>
        </is>
      </c>
      <c r="O89" s="100" t="inlineStr">
        <is>
          <t>Mock</t>
        </is>
      </c>
      <c r="P89" s="100" t="inlineStr">
        <is>
          <t>Mock RxCU83 ครั้งที่ 1</t>
        </is>
      </c>
      <c r="Q89" s="88" t="inlineStr">
        <is>
          <t>12. GynaecologicGenitourinary</t>
        </is>
      </c>
      <c r="R89" t="inlineStr">
        <is>
          <t>CASE_CLN_M83_OC_C01_Q3</t>
        </is>
      </c>
    </row>
    <row r="90">
      <c r="A90" s="100" t="n">
        <v>88</v>
      </c>
      <c r="B90" s="88" t="inlineStr">
        <is>
          <t>ข้อใด ไม่ใช่ เหตุผลในการเลือกจ่ายยาคุมชนิดโปรเจสตินเดี่ยว (Progestin-only) แทนการจ่ายยาคุมกำเนิดชนิดฮอร์โมนรวม</t>
        </is>
      </c>
      <c r="C90" s="100" t="n"/>
      <c r="D90" s="88" t="inlineStr">
        <is>
          <t>มีภาวะปวดไมเกรนรุนแรงร่วมกับมีอาการเตือน (Migraine with aura)</t>
        </is>
      </c>
      <c r="E90" s="88" t="inlineStr">
        <is>
          <t>อยู่ระหว่างการให้นมบุตร</t>
        </is>
      </c>
      <c r="F90" s="88" t="inlineStr">
        <is>
          <t>มีเลือดออกกระปริดกระปรอยทางช่องคลอดโดยไม่ทราบสาเหตุ</t>
        </is>
      </c>
      <c r="G90" s="88" t="inlineStr">
        <is>
          <t>มีประวัติโรคเกี่ยวกับหลอดเลือดหัวใจหรือลิ่มเลือดอุดตัน</t>
        </is>
      </c>
      <c r="H90" s="88" t="inlineStr">
        <is>
          <t>มีอาการคลื่นไส้อาเจียนรุนแรงจากเอสโตรเจน</t>
        </is>
      </c>
      <c r="I90" s="100" t="n">
        <v>3</v>
      </c>
      <c r="J90" s="88" t="inlineStr">
        <is>
          <t>✅ คำตอบที่ถูกต้อง: ข้อ ค. มีเลือดออกกระปริดกระปรอยทางช่องคลอดโดยไม่ทราบสาเหตุ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ค. (มีเลือดออกกระปริดกระปรอยทางช่องคลอดโดยไม่ทราบสาเหตุ)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(มีภาวะปวดไมเกรนรุนแรงร่วมกับมีอาการเตือน (Migraine with aura)):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(อยู่ระหว่างการให้นมบุตร):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ง. (มีประวัติโรคเกี่ยวกับหลอดเลือดหัวใจหรือลิ่มเลือดอุดตัน):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(มีอาการคลื่นไส้อาเจียนรุนแรงจากเอสโตรเจน):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90" s="100" t="n"/>
      <c r="L90" s="88" t="inlineStr">
        <is>
          <t>Oral contraceptive</t>
        </is>
      </c>
      <c r="M90" s="100" t="inlineStr">
        <is>
          <t>Clinic</t>
        </is>
      </c>
      <c r="N90" s="88" t="inlineStr">
        <is>
          <t>[TEST] Quick Ingestion</t>
        </is>
      </c>
      <c r="O90" s="100" t="inlineStr">
        <is>
          <t>Mock</t>
        </is>
      </c>
      <c r="P90" s="100" t="inlineStr">
        <is>
          <t>Mock RxCU83 ครั้งที่ 1</t>
        </is>
      </c>
      <c r="Q90" s="88" t="inlineStr">
        <is>
          <t>12. GynaecologicGenitourinary</t>
        </is>
      </c>
      <c r="R90" t="inlineStr">
        <is>
          <t>CASE_CLN_M83_OC_C01_Q4</t>
        </is>
      </c>
    </row>
    <row r="91">
      <c r="A91" s="100" t="n">
        <v>89</v>
      </c>
      <c r="B91" s="88" t="inlineStr">
        <is>
          <t>ข้อใด ไม่ใช่ สารที่นำมาใช้เป็นสารช่วยในกระบวนการเคลือบน้ำตาลของยาเม็ด (Sugar coating process)</t>
        </is>
      </c>
      <c r="C91" s="100" t="n"/>
      <c r="D91" s="88" t="inlineStr">
        <is>
          <t>Calcium carbonate (Subcoating powder)</t>
        </is>
      </c>
      <c r="E91" s="88" t="inlineStr">
        <is>
          <t>Wax (Carnuba/Beeswax สำหรับขัดเงา)</t>
        </is>
      </c>
      <c r="F91" s="88" t="inlineStr">
        <is>
          <t>Gelatin (Binder ในน้ำเชื่อม)</t>
        </is>
      </c>
      <c r="G91" s="88" t="inlineStr">
        <is>
          <t>Colloidal silicon dioxide (CSD)</t>
        </is>
      </c>
      <c r="H91" s="88" t="inlineStr">
        <is>
          <t>Acrylate polymer (Film former สำหรับฟิล์มโค้ต)</t>
        </is>
      </c>
      <c r="I91" s="100" t="n">
        <v>5</v>
      </c>
      <c r="J91" s="88" t="inlineStr">
        <is>
          <t>✅ คำตอบที่ถูกต้อง: ข้อ จ. Acrylate polymer (Film former สำหรับฟิล์มโค้ต)
💡 Background:
หลักการทางเภสัชกรรม คลินิก และข้อกำหนดมาตรฐานตามเภสัชตำรับในหมวดวิชา 6. Solid Dosage Forms
🎯 ทำไมข้อนี้ถึงถูก:
ตัวเลือก ข้อ จ. (Acrylate polymer (Film former สำหรับฟิล์มโค้ต))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(Calcium carbonate (Subcoating powder)):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(Wax (Carnuba/Beeswax สำหรับขัดเงา)):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(Gelatin (Binder ในน้ำเชื่อม)):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(Colloidal silicon dioxide (CSD)):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1" s="100" t="n"/>
      <c r="L91" s="88" t="inlineStr">
        <is>
          <t>Tablet Coating</t>
        </is>
      </c>
      <c r="M91" s="100" t="inlineStr">
        <is>
          <t>Product</t>
        </is>
      </c>
      <c r="N91" s="88" t="inlineStr">
        <is>
          <t>[TEST] Quick Ingestion</t>
        </is>
      </c>
      <c r="O91" s="100" t="inlineStr">
        <is>
          <t>Mock</t>
        </is>
      </c>
      <c r="P91" s="100" t="inlineStr">
        <is>
          <t>Mock RxCU83 ครั้งที่ 1</t>
        </is>
      </c>
      <c r="Q91" s="88" t="inlineStr">
        <is>
          <t>6. Solid Dosage Forms</t>
        </is>
      </c>
      <c r="R91" t="inlineStr">
        <is>
          <t>CASE_PRD_M83_OC_C01_Q2</t>
        </is>
      </c>
    </row>
    <row r="92">
      <c r="A92" s="100" t="n">
        <v>90</v>
      </c>
      <c r="B92" s="88"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C92" s="100" t="n"/>
      <c r="D92" s="88" t="inlineStr">
        <is>
          <t>Uniformity of dosage units</t>
        </is>
      </c>
      <c r="E92" s="88" t="inlineStr">
        <is>
          <t>Weight gain (การเพิ่มขึ้นของน้ำหนักเม็ดยา)</t>
        </is>
      </c>
      <c r="F92" s="88" t="inlineStr">
        <is>
          <t>Friability test</t>
        </is>
      </c>
      <c r="G92" s="88" t="inlineStr">
        <is>
          <t>Dissolution test</t>
        </is>
      </c>
      <c r="H92" s="88" t="inlineStr">
        <is>
          <t>Microbial limit test</t>
        </is>
      </c>
      <c r="I92" s="100" t="n">
        <v>2</v>
      </c>
      <c r="J92" s="88" t="inlineStr">
        <is>
          <t>✅ คำตอบที่ถูกต้อง: ข้อ ข. Weight gain (การเพิ่มขึ้นของน้ำหนักเม็ดยา)
💡 Background:
หลักการทางเภสัชกรรม คลินิก และข้อกำหนดมาตรฐานตามเภสัชตำรับในหมวดวิชา 1. Titrations
🎯 ทำไมข้อนี้ถึงถูก:
ตัวเลือก ข้อ ข. (Weight gain (การเพิ่มขึ้นของน้ำหนักเม็ดยา))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(Uniformity of dosage units):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(Friability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(Dissolution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(Microbial limit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2" s="100" t="n"/>
      <c r="L92" s="88" t="inlineStr">
        <is>
          <t>Tablet Coating</t>
        </is>
      </c>
      <c r="M92" s="100" t="inlineStr">
        <is>
          <t>Product</t>
        </is>
      </c>
      <c r="N92" s="88" t="inlineStr">
        <is>
          <t>[TEST] Quick Ingestion</t>
        </is>
      </c>
      <c r="O92" s="100" t="inlineStr">
        <is>
          <t>Mock</t>
        </is>
      </c>
      <c r="P92" s="100" t="inlineStr">
        <is>
          <t>Mock RxCU83 ครั้งที่ 1</t>
        </is>
      </c>
      <c r="Q92" s="88" t="inlineStr">
        <is>
          <t>1. Titrations</t>
        </is>
      </c>
      <c r="R92" t="inlineStr">
        <is>
          <t>CASE_PRD_M83_OC_C01_Q3</t>
        </is>
      </c>
    </row>
    <row r="93">
      <c r="A93" s="100" t="n">
        <v>91</v>
      </c>
      <c r="B93" s="88" t="inlineStr">
        <is>
          <t>ข้อใด ไม่ถูกต้อง สำหรับยาเม็ดเคลือบน้ำตาล (Sugar-coated tablet)</t>
        </is>
      </c>
      <c r="C93" s="100" t="n"/>
      <c r="D93" s="88" t="inlineStr">
        <is>
          <t>เป็นยาในรูปแบบ immediate release</t>
        </is>
      </c>
      <c r="E93" s="88" t="inlineStr">
        <is>
          <t>ถ้าผู้ป่วยมือเปียกและไปสัมผัสกับเม็ดยา จะทำให้ชั้นนอกของเม็ดเคลือบเกิดการเปลี่ยนแปลงทันที</t>
        </is>
      </c>
      <c r="F93" s="88" t="inlineStr">
        <is>
          <t>ผู้ป่วยที่เป็นโรคเบาหวาน สามารถทานยาเม็ดเคลือบน้ำตาลได้ตามปกติ</t>
        </is>
      </c>
      <c r="G93" s="88" t="inlineStr">
        <is>
          <t>ใช้ sucrose, lactose, mannitol ในสูตรยา</t>
        </is>
      </c>
      <c r="H93" s="88" t="inlineStr">
        <is>
          <t>ยาเม็ดเคลือบน้ำตาล เหมาะกับสูตรตำรับตัวยาที่ไวต่อความชื้นและแสงได้ดีกว่าการเคลือบฟิล์มทุกประเภท</t>
        </is>
      </c>
      <c r="I93" s="100" t="n">
        <v>5</v>
      </c>
      <c r="J93" s="88"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หลักการทางเภสัชกรรม คลินิก และข้อกำหนดมาตรฐานตามเภสัชตำรับในหมวดวิชา 6. Solid Dosage Forms
🎯 ทำไมข้อนี้ถึงถูก:
ตัวเลือก ข้อ จ. (ยาเม็ดเคลือบน้ำตาล เหมาะกับสูตรตำรับตัวยาที่ไวต่อความชื้นและแสงได้ดีกว่าการเคลือบฟิล์มทุกประเภท)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(เป็นยาในรูปแบบ immediate release):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(ถ้าผู้ป่วยมือเปียกและไปสัมผัสกับเม็ดยา จะทำให้ชั้นนอกของเม็ดเคลือบเกิดการเปลี่ยนแปลงทันที):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(ผู้ป่วยที่เป็นโรคเบาหวาน สามารถทานยาเม็ดเคลือบน้ำตาลได้ตามปกติ):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(ใช้ sucrose, lactose, mannitol ในสูตรยา):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3" s="100" t="n"/>
      <c r="L93" s="88" t="inlineStr">
        <is>
          <t>Tablet Coating</t>
        </is>
      </c>
      <c r="M93" s="100" t="inlineStr">
        <is>
          <t>Product</t>
        </is>
      </c>
      <c r="N93" s="88" t="inlineStr">
        <is>
          <t>[TEST] Quick Ingestion</t>
        </is>
      </c>
      <c r="O93" s="100" t="inlineStr">
        <is>
          <t>Mock</t>
        </is>
      </c>
      <c r="P93" s="100" t="inlineStr">
        <is>
          <t>Mock RxCU83 ครั้งที่ 1</t>
        </is>
      </c>
      <c r="Q93" s="88" t="inlineStr">
        <is>
          <t>6. Solid Dosage Forms</t>
        </is>
      </c>
      <c r="R93" t="inlineStr">
        <is>
          <t>CASE_PRD_M83_OC_C01_Q4</t>
        </is>
      </c>
    </row>
    <row r="94">
      <c r="A94" s="100" t="n">
        <v>92</v>
      </c>
      <c r="B94" s="88" t="inlineStr">
        <is>
          <t>เทคนิคการวิเคราะห์ในข้อใด ไม่เหมาะสม ในการทำ Identification ตัวยา Ethinyl estradiol ในยาเม็ดคุมกำเนิด</t>
        </is>
      </c>
      <c r="C94" s="100" t="n"/>
      <c r="D94" s="88" t="inlineStr">
        <is>
          <t>HPLC-UV</t>
        </is>
      </c>
      <c r="E94" s="88" t="inlineStr">
        <is>
          <t>HPLC-MS</t>
        </is>
      </c>
      <c r="F94" s="88" t="inlineStr">
        <is>
          <t>FTIR</t>
        </is>
      </c>
      <c r="G94" s="88" t="inlineStr">
        <is>
          <t>ICP-OES / ICP-MS</t>
        </is>
      </c>
      <c r="H94" s="88" t="inlineStr">
        <is>
          <t>NMR</t>
        </is>
      </c>
      <c r="I94" s="100" t="n">
        <v>4</v>
      </c>
      <c r="J94" s="88" t="inlineStr">
        <is>
          <t>✅ คำตอบที่ถูกต้อง: ข้อ ง. ICP-OES / ICP-MS
💡 Background:
หลักการทางเภสัชกรรม คลินิก และข้อกำหนดมาตรฐานตามเภสัชตำรับในหมวดวิชา 1. Titrations
🎯 ทำไมข้อนี้ถึงถูก:
ตัวเลือก ข้อ ง. (ICP-OES / ICP-MS)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(HPLC-UV):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(HPLC-MS):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(FTIR):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(NMR):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4" s="100" t="n"/>
      <c r="L94" s="88" t="inlineStr">
        <is>
          <t>Spectroscopy &amp; Optics</t>
        </is>
      </c>
      <c r="M94" s="100" t="inlineStr">
        <is>
          <t>Product</t>
        </is>
      </c>
      <c r="N94" s="88" t="inlineStr">
        <is>
          <t>[TEST] Quick Ingestion</t>
        </is>
      </c>
      <c r="O94" s="100" t="inlineStr">
        <is>
          <t>Mock</t>
        </is>
      </c>
      <c r="P94" s="100" t="inlineStr">
        <is>
          <t>Mock RxCU83 ครั้งที่ 1</t>
        </is>
      </c>
      <c r="Q94" s="88" t="inlineStr">
        <is>
          <t>1. Titrations</t>
        </is>
      </c>
      <c r="R94" t="inlineStr">
        <is>
          <t>CASE_PRD_M83_OC_C01_Q5</t>
        </is>
      </c>
    </row>
    <row r="95">
      <c r="A95" s="100" t="n">
        <v>93</v>
      </c>
      <c r="B95" s="88" t="inlineStr">
        <is>
          <t>ข้อใด ไม่จัดเป็น เกณฑ์ข้อกำหนดใน Certificate of Analysis (COA) สำหรับแผ่นแปะยาคุมกำเนิด (Transdermal patch)</t>
        </is>
      </c>
      <c r="C95" s="100" t="n"/>
      <c r="D95" s="88" t="inlineStr">
        <is>
          <t>Identification</t>
        </is>
      </c>
      <c r="E95" s="88" t="inlineStr">
        <is>
          <t>Assay</t>
        </is>
      </c>
      <c r="F95" s="88" t="inlineStr">
        <is>
          <t>In vitro drug release</t>
        </is>
      </c>
      <c r="G95" s="88" t="inlineStr">
        <is>
          <t>Adhesion (การยึดติดผิว)</t>
        </is>
      </c>
      <c r="H95" s="88" t="inlineStr">
        <is>
          <t>Disintegration test</t>
        </is>
      </c>
      <c r="I95" s="100" t="n">
        <v>5</v>
      </c>
      <c r="J95" s="88" t="inlineStr">
        <is>
          <t>✅ คำตอบที่ถูกต้อง: ข้อ จ. Disintegration test
💡 Background:
หลักการทางเภสัชกรรม คลินิก และข้อกำหนดมาตรฐานตามเภสัชตำรับในหมวดวิชา 1. Titrations
🎯 ทำไมข้อนี้ถึงถูก:
ตัวเลือก ข้อ จ. (Disintegration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(In vitro drug release):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(Adhesion (การยึดติดผิว)):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5" s="100" t="n"/>
      <c r="L95" s="88" t="inlineStr">
        <is>
          <t>Transdermal Delivery (TDS)</t>
        </is>
      </c>
      <c r="M95" s="100" t="inlineStr">
        <is>
          <t>Product</t>
        </is>
      </c>
      <c r="N95" s="88" t="inlineStr">
        <is>
          <t>[TEST] Quick Ingestion</t>
        </is>
      </c>
      <c r="O95" s="100" t="inlineStr">
        <is>
          <t>Mock</t>
        </is>
      </c>
      <c r="P95" s="100" t="inlineStr">
        <is>
          <t>Mock RxCU83 ครั้งที่ 1</t>
        </is>
      </c>
      <c r="Q95" s="88" t="inlineStr">
        <is>
          <t>1. Titrations</t>
        </is>
      </c>
      <c r="R95" t="inlineStr">
        <is>
          <t>CASE_PRD_M83_OC_C01_Q6</t>
        </is>
      </c>
    </row>
    <row r="96">
      <c r="A96" s="100" t="n">
        <v>94</v>
      </c>
      <c r="B96" s="88"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C96" s="100" t="n"/>
      <c r="D96" s="88" t="inlineStr">
        <is>
          <t>Perceived susceptibility</t>
        </is>
      </c>
      <c r="E96" s="88" t="inlineStr">
        <is>
          <t>Perceived severity</t>
        </is>
      </c>
      <c r="F96" s="88" t="inlineStr">
        <is>
          <t>Perceived benefits</t>
        </is>
      </c>
      <c r="G96" s="88" t="inlineStr">
        <is>
          <t>Perceived barriers</t>
        </is>
      </c>
      <c r="H96" s="88" t="inlineStr">
        <is>
          <t>Cues to action</t>
        </is>
      </c>
      <c r="I96" s="100" t="n">
        <v>3</v>
      </c>
      <c r="J96" s="88" t="inlineStr">
        <is>
          <t>✅ คำตอบที่ถูกต้อง: ข้อ ค. Perceived benefits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(Perceived benefits)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(Perceived susceptibility):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(Perceived severity):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(Perceived barriers):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(Cues to action):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96" s="100" t="n"/>
      <c r="L96" s="88" t="inlineStr">
        <is>
          <t>Pharmacy Administration &amp; System</t>
        </is>
      </c>
      <c r="M96" s="100" t="inlineStr">
        <is>
          <t>SAP</t>
        </is>
      </c>
      <c r="N96" s="88" t="inlineStr">
        <is>
          <t>[TEST] Quick Ingestion</t>
        </is>
      </c>
      <c r="O96" s="100" t="inlineStr">
        <is>
          <t>Mock</t>
        </is>
      </c>
      <c r="P96" s="100" t="inlineStr">
        <is>
          <t>Mock RxCU83 ครั้งที่ 1</t>
        </is>
      </c>
      <c r="Q96" s="88" t="inlineStr">
        <is>
          <t>2. Pharmacy Administration &amp; Sy</t>
        </is>
      </c>
      <c r="R96" t="inlineStr">
        <is>
          <t>CASE_SAP_M83_OC_C01_Q1</t>
        </is>
      </c>
    </row>
    <row r="97">
      <c r="A97" s="100" t="n">
        <v>95</v>
      </c>
      <c r="B97" s="88"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C97" s="100" t="n"/>
      <c r="D97" s="88" t="inlineStr">
        <is>
          <t>1IRZE / 5IR</t>
        </is>
      </c>
      <c r="E97" s="88" t="inlineStr">
        <is>
          <t>2IRZE / 2IR</t>
        </is>
      </c>
      <c r="F97" s="88" t="inlineStr">
        <is>
          <t>2IRZE / 4IR</t>
        </is>
      </c>
      <c r="G97" s="88" t="inlineStr">
        <is>
          <t>3IRZE / 2IR</t>
        </is>
      </c>
      <c r="H97" s="88" t="inlineStr">
        <is>
          <t>3IRZE / 3IR</t>
        </is>
      </c>
      <c r="I97" s="100" t="n">
        <v>3</v>
      </c>
      <c r="J97" s="88" t="inlineStr">
        <is>
          <t>✅ คำตอบที่ถูกต้อง: ข้อ ค. 2IRZE / 4IR
💡 Background:
หลักการทางเภสัชกรรม คลินิก และข้อกำหนดมาตรฐานตามเภสัชตำรับในหมวดวิชา 8. Infectious diseases
🎯 ทำไมข้อนี้ถึงถูก:
ตัวเลือก ข้อ ค. (2IRZE / 4IR)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(1IRZE / 5IR):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(2IRZE / 2IR):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(3IRZE / 2IR):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(3IRZE / 3IR):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7" s="100" t="n"/>
      <c r="L97" s="88" t="inlineStr">
        <is>
          <t>Tuberculosis</t>
        </is>
      </c>
      <c r="M97" s="100" t="inlineStr">
        <is>
          <t>Clinic</t>
        </is>
      </c>
      <c r="N97" s="88" t="inlineStr">
        <is>
          <t>[TEST] Quick Ingestion</t>
        </is>
      </c>
      <c r="O97" s="100" t="inlineStr">
        <is>
          <t>Mock</t>
        </is>
      </c>
      <c r="P97" s="100" t="inlineStr">
        <is>
          <t>Mock RxCU83 ครั้งที่ 1</t>
        </is>
      </c>
      <c r="Q97" s="88" t="inlineStr">
        <is>
          <t>8. Infectious diseases</t>
        </is>
      </c>
      <c r="R97" t="inlineStr">
        <is>
          <t>CASE_CLN_M83_TB_C01_Q1</t>
        </is>
      </c>
    </row>
    <row r="98">
      <c r="A98" s="100" t="n">
        <v>96</v>
      </c>
      <c r="B98" s="88"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C98" s="100" t="n"/>
      <c r="D98" s="88" t="inlineStr">
        <is>
          <t>หยุดยา E ตัวเดียว</t>
        </is>
      </c>
      <c r="E98" s="88" t="inlineStr">
        <is>
          <t>หยุดยา I, R ชั่วคราว</t>
        </is>
      </c>
      <c r="F98" s="88" t="inlineStr">
        <is>
          <t>หยุดยา I, R, Z ทันที และรอจนเอนไซม์ตับกลับมาปกติก่อนเริ่มทีละตัว</t>
        </is>
      </c>
      <c r="G98" s="88" t="inlineStr">
        <is>
          <t>หยุดยา I, R, Z แล้วลดขนาดยาลงครึ่งหนึ่งทันทีโดยไม่ต้องรอ</t>
        </is>
      </c>
      <c r="H98" s="88" t="inlineStr">
        <is>
          <t>ให้รับประทานยาต่อไปได้ตามปกติโดยไม่ต้องหยุดยา</t>
        </is>
      </c>
      <c r="I98" s="100" t="n">
        <v>3</v>
      </c>
      <c r="J98" s="88" t="inlineStr">
        <is>
          <t>✅ คำตอบที่ถูกต้อง: ข้อ ค. หยุดยา I, R, Z ทันที และรอจนเอนไซม์ตับกลับมาปกติก่อนเริ่มทีละตัว
💡 Background:
หลักการทางเภสัชกรรม คลินิก และข้อกำหนดมาตรฐานตามเภสัชตำรับในหมวดวิชา 8. Infectious diseases
🎯 ทำไมข้อนี้ถึงถูก:
ตัวเลือก ข้อ ค. (หยุดยา I, R, Z ทันที และรอจนเอนไซม์ตับกลับมาปกติก่อนเริ่มทีละตัว)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(หยุดยา E ตัวเดียว):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(หยุดยา I, R ชั่วคราว):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(หยุดยา I, R, Z แล้วลดขนาดยาลงครึ่งหนึ่งทันทีโดยไม่ต้องรอ):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(ให้รับประทานยาต่อไปได้ตามปกติโดยไม่ต้องหยุดยา):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8" s="100" t="n"/>
      <c r="L98" s="88" t="inlineStr">
        <is>
          <t>Tuberculosis</t>
        </is>
      </c>
      <c r="M98" s="100" t="inlineStr">
        <is>
          <t>Clinic</t>
        </is>
      </c>
      <c r="N98" s="88" t="inlineStr">
        <is>
          <t>[TEST] Quick Ingestion</t>
        </is>
      </c>
      <c r="O98" s="100" t="inlineStr">
        <is>
          <t>Mock</t>
        </is>
      </c>
      <c r="P98" s="100" t="inlineStr">
        <is>
          <t>Mock RxCU83 ครั้งที่ 1</t>
        </is>
      </c>
      <c r="Q98" s="88" t="inlineStr">
        <is>
          <t>8. Infectious diseases</t>
        </is>
      </c>
      <c r="R98" t="inlineStr">
        <is>
          <t>CASE_CLN_M83_TB_C01_Q2</t>
        </is>
      </c>
    </row>
    <row r="99">
      <c r="A99" s="100" t="n">
        <v>97</v>
      </c>
      <c r="B99" s="88"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C99" s="100" t="n"/>
      <c r="D99" s="88" t="inlineStr">
        <is>
          <t>Isoniazid ส่งผลให้ระดับยา warfarin ลดลงอย่างรุนแรง</t>
        </is>
      </c>
      <c r="E99" s="88" t="inlineStr">
        <is>
          <t>Rifampin ส่งผลให้ระดับยา warfarin ลดลงอย่างมีนัยสำคัญ</t>
        </is>
      </c>
      <c r="F99" s="88" t="inlineStr">
        <is>
          <t>Pyrazinamide ส่งผลให้ระดับยา warfarin เพิ่มขึ้นอย่างมาก</t>
        </is>
      </c>
      <c r="G99" s="88" t="inlineStr">
        <is>
          <t>Ethambutol ส่งผลให้ระดับยา warfarin ลดลง</t>
        </is>
      </c>
      <c r="H99" s="88" t="inlineStr">
        <is>
          <t>ยาทุกตัวในสูตรยารักษาวัณโรคไม่ส่งผลต่อระดับยา warfarin</t>
        </is>
      </c>
      <c r="I99" s="100" t="n">
        <v>2</v>
      </c>
      <c r="J99" s="88" t="inlineStr">
        <is>
          <t>✅ คำตอบที่ถูกต้อง: ข้อ ข. Rifampin ส่งผลให้ระดับยา warfarin ลดลงอย่างมีนัยสำคัญ
💡 Background:
หลักการทางเภสัชกรรม คลินิก และข้อกำหนดมาตรฐานตามเภสัชตำรับในหมวดวิชา 8. Infectious diseases
🎯 ทำไมข้อนี้ถึงถูก:
ตัวเลือก ข้อ ข. (Rifampin ส่งผลให้ระดับยา warfarin ลดลงอย่างมีนัยสำคัญ)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(Isoniazid ส่งผลให้ระดับยา warfarin ลดลงอย่างรุนแรง):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(Pyrazinamide ส่งผลให้ระดับยา warfarin เพิ่มขึ้นอย่างมาก):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(Ethambutol ส่งผลให้ระดับยา warfarin ลดลง):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(ยาทุกตัวในสูตรยารักษาวัณโรคไม่ส่งผลต่อระดับยา warfarin):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9" s="100" t="n"/>
      <c r="L99" s="88" t="inlineStr">
        <is>
          <t>Tuberculosis</t>
        </is>
      </c>
      <c r="M99" s="100" t="inlineStr">
        <is>
          <t>Clinic</t>
        </is>
      </c>
      <c r="N99" s="88" t="inlineStr">
        <is>
          <t>[TEST] Quick Ingestion</t>
        </is>
      </c>
      <c r="O99" s="100" t="inlineStr">
        <is>
          <t>Mock</t>
        </is>
      </c>
      <c r="P99" s="100" t="inlineStr">
        <is>
          <t>Mock RxCU83 ครั้งที่ 1</t>
        </is>
      </c>
      <c r="Q99" s="88" t="inlineStr">
        <is>
          <t>8. Infectious diseases</t>
        </is>
      </c>
      <c r="R99" t="inlineStr">
        <is>
          <t>CASE_CLN_M83_TB_C01_Q3</t>
        </is>
      </c>
    </row>
    <row r="100">
      <c r="A100" s="100" t="n">
        <v>98</v>
      </c>
      <c r="B100" s="88"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C100" s="100" t="n"/>
      <c r="D100" s="88" t="inlineStr">
        <is>
          <t>Isoniazid (I)</t>
        </is>
      </c>
      <c r="E100" s="88" t="inlineStr">
        <is>
          <t>Rifampicin (R)</t>
        </is>
      </c>
      <c r="F100" s="88" t="inlineStr">
        <is>
          <t>Pyrazinamide (Z)</t>
        </is>
      </c>
      <c r="G100" s="88" t="inlineStr">
        <is>
          <t>Ethambutol (E)</t>
        </is>
      </c>
      <c r="H100" s="88" t="inlineStr">
        <is>
          <t>Vitamin B6</t>
        </is>
      </c>
      <c r="I100" s="100" t="n">
        <v>3</v>
      </c>
      <c r="J100" s="88" t="inlineStr">
        <is>
          <t>✅ คำตอบที่ถูกต้อง: ข้อ ค. Pyrazinamide (Z)
💡 Background:
หลักการทางเภสัชกรรม คลินิก และข้อกำหนดมาตรฐานตามเภสัชตำรับในหมวดวิชา 8. Infectious diseases
🎯 ทำไมข้อนี้ถึงถูก:
ตัวเลือก ข้อ ค. (Pyrazinamide (Z))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(Isoniazid (I)):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(Rifampicin (R)):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(Ethambutol (E)):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(Vitamin B6):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0" s="100" t="n"/>
      <c r="L100" s="88" t="inlineStr">
        <is>
          <t>Tuberculosis</t>
        </is>
      </c>
      <c r="M100" s="100" t="inlineStr">
        <is>
          <t>Clinic</t>
        </is>
      </c>
      <c r="N100" s="88" t="inlineStr">
        <is>
          <t>[TEST] Quick Ingestion</t>
        </is>
      </c>
      <c r="O100" s="100" t="inlineStr">
        <is>
          <t>Mock</t>
        </is>
      </c>
      <c r="P100" s="100" t="inlineStr">
        <is>
          <t>Mock RxCU83 ครั้งที่ 1</t>
        </is>
      </c>
      <c r="Q100" s="88" t="inlineStr">
        <is>
          <t>8. Infectious diseases</t>
        </is>
      </c>
      <c r="R100" t="inlineStr">
        <is>
          <t>CASE_CLN_M83_TB_C01_Q4</t>
        </is>
      </c>
    </row>
    <row r="101">
      <c r="A101" s="100" t="n">
        <v>99</v>
      </c>
      <c r="B101" s="88"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C101" s="100" t="n"/>
      <c r="D101" s="88" t="inlineStr">
        <is>
          <t>Hepatotoxicity</t>
        </is>
      </c>
      <c r="E101" s="88" t="inlineStr">
        <is>
          <t>Optic neuritis (ประสาทตาอักเสบ สูญเสียการมองเห็น/ตาบอดสี)</t>
        </is>
      </c>
      <c r="F101" s="88" t="inlineStr">
        <is>
          <t>Hyperuricemia รุนแรง</t>
        </is>
      </c>
      <c r="G101" s="88" t="inlineStr">
        <is>
          <t>Peripheral neuropathy</t>
        </is>
      </c>
      <c r="H101" s="88" t="inlineStr">
        <is>
          <t>Orange color of urine</t>
        </is>
      </c>
      <c r="I101" s="100" t="n">
        <v>2</v>
      </c>
      <c r="J101" s="88" t="inlineStr">
        <is>
          <t>✅ คำตอบที่ถูกต้อง: ข้อ ข. Optic neuritis (ประสาทตาอักเสบ สูญเสียการมองเห็น/ตาบอดสี)
💡 Background:
หลักการทางเภสัชกรรม คลินิก และข้อกำหนดมาตรฐานตามเภสัชตำรับในหมวดวิชา 8. Infectious diseases
🎯 ทำไมข้อนี้ถึงถูก:
ตัวเลือก ข้อ ข. (Optic neuritis (ประสาทตาอักเสบ สูญเสียการมองเห็น/ตาบอดสี))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(Hepatotoxicity):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(Hyperuricemia รุนแรง):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(Peripheral neuropathy):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(Orange color of urine):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1" s="100" t="n"/>
      <c r="L101" s="88" t="inlineStr">
        <is>
          <t>Tuberculosis</t>
        </is>
      </c>
      <c r="M101" s="100" t="inlineStr">
        <is>
          <t>Clinic</t>
        </is>
      </c>
      <c r="N101" s="88" t="inlineStr">
        <is>
          <t>[TEST] Quick Ingestion</t>
        </is>
      </c>
      <c r="O101" s="100" t="inlineStr">
        <is>
          <t>Mock</t>
        </is>
      </c>
      <c r="P101" s="100" t="inlineStr">
        <is>
          <t>Mock RxCU83 ครั้งที่ 1</t>
        </is>
      </c>
      <c r="Q101" s="88" t="inlineStr">
        <is>
          <t>8. Infectious diseases</t>
        </is>
      </c>
      <c r="R101" t="inlineStr">
        <is>
          <t>CASE_CLN_M83_TB_C01_Q5</t>
        </is>
      </c>
    </row>
    <row r="102">
      <c r="A102" s="100" t="n">
        <v>100</v>
      </c>
      <c r="B102" s="88"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C102" s="100" t="n"/>
      <c r="D102" s="88" t="inlineStr">
        <is>
          <t>เป็นการบริหารยาแบบ Non-invasive</t>
        </is>
      </c>
      <c r="E102" s="88" t="inlineStr">
        <is>
          <t>ยาออกฤทธิ์เฉพาะที่อวัยวะเป้าหมายเท่านั้น ไม่เข้าสู่กระแสเลือดเลยในทุกกรณี</t>
        </is>
      </c>
      <c r="F102" s="88" t="inlineStr">
        <is>
          <t>ยาที่สูดเข้าปอดโดยตรงไม่ต้องผ่าน hepatic first-pass metabolism</t>
        </is>
      </c>
      <c r="G102" s="88" t="inlineStr">
        <is>
          <t>ผลข้างเคียงทั่วร่างกาย (Systemic side effects) มักน้อยกว่ายารูปแบบรับประทาน</t>
        </is>
      </c>
      <c r="H102" s="88" t="inlineStr">
        <is>
          <t>สามารถปรับขนาดยาได้เมื่อเทียบกับยารูปแบบรับประทาน</t>
        </is>
      </c>
      <c r="I102" s="100" t="n">
        <v>2</v>
      </c>
      <c r="J102" s="88" t="inlineStr">
        <is>
          <t>✅ คำตอบที่ถูกต้อง: ข้อ ข. ยาออกฤทธิ์เฉพาะที่อวัยวะเป้าหมายเท่านั้น ไม่เข้าสู่กระแสเลือดเลยในทุกกรณี
💡 Background:
หลักการทางเภสัชกรรม คลินิก และข้อกำหนดมาตรฐานตามเภสัชตำรับในหมวดวิชา 6. Solid Dosage Forms
🎯 ทำไมข้อนี้ถึงถูก:
ตัวเลือก ข้อ ข. (ยาออกฤทธิ์เฉพาะที่อวัยวะเป้าหมายเท่านั้น ไม่เข้าสู่กระแสเลือดเลยในทุกกรณี)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(เป็นการบริหารยาแบบ Non-invasive):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(ยาที่สูดเข้าปอดโดยตรงไม่ต้องผ่าน hepatic first-pass metabolism):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(ผลข้างเคียงทั่วร่างกาย (Systemic side effects) มักน้อยกว่ายารูปแบบรับประทาน):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(สามารถปรับขนาดยาได้เมื่อเทียบกับยารูปแบบรับประทาน):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2" s="100" t="n"/>
      <c r="L102" s="88" t="inlineStr">
        <is>
          <t>Inhalation devices</t>
        </is>
      </c>
      <c r="M102" s="100" t="inlineStr">
        <is>
          <t>Product</t>
        </is>
      </c>
      <c r="N102" s="88" t="inlineStr">
        <is>
          <t>[TEST] Quick Ingestion</t>
        </is>
      </c>
      <c r="O102" s="100" t="inlineStr">
        <is>
          <t>Mock</t>
        </is>
      </c>
      <c r="P102" s="100" t="inlineStr">
        <is>
          <t>Mock RxCU83 ครั้งที่ 1</t>
        </is>
      </c>
      <c r="Q102" s="88" t="inlineStr">
        <is>
          <t>6. Solid Dosage Forms</t>
        </is>
      </c>
      <c r="R102" t="inlineStr">
        <is>
          <t>CASE_PRD_M83_TB_C01_Q1</t>
        </is>
      </c>
    </row>
    <row r="103">
      <c r="A103" s="100" t="n">
        <v>101</v>
      </c>
      <c r="B103" s="88"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C103" s="100" t="n"/>
      <c r="D103" s="88" t="inlineStr">
        <is>
          <t>Solvent</t>
        </is>
      </c>
      <c r="E103" s="88" t="inlineStr">
        <is>
          <t>Propellant (สารขับดัน)</t>
        </is>
      </c>
      <c r="F103" s="88" t="inlineStr">
        <is>
          <t>Tonicity agent</t>
        </is>
      </c>
      <c r="G103" s="88" t="inlineStr">
        <is>
          <t>Preservative</t>
        </is>
      </c>
      <c r="H103" s="88" t="inlineStr">
        <is>
          <t>Solubilizer</t>
        </is>
      </c>
      <c r="I103" s="100" t="n">
        <v>2</v>
      </c>
      <c r="J103" s="88" t="inlineStr">
        <is>
          <t>✅ คำตอบที่ถูกต้อง: ข้อ ข. Propellant (สารขับดัน)
💡 Background:
หลักการทางเภสัชกรรม คลินิก และข้อกำหนดมาตรฐานตามเภสัชตำรับในหมวดวิชา 6. Solid Dosage Forms
🎯 ทำไมข้อนี้ถึงถูก:
ตัวเลือก ข้อ ข. (Propellant (สารขับดัน))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(Solvent):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(Tonicity agent):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(Preservative):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(Solubilizer):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3" s="100" t="n"/>
      <c r="L103" s="88" t="inlineStr">
        <is>
          <t>Inhalation devices</t>
        </is>
      </c>
      <c r="M103" s="100" t="inlineStr">
        <is>
          <t>Product</t>
        </is>
      </c>
      <c r="N103" s="88" t="inlineStr">
        <is>
          <t>[TEST] Quick Ingestion</t>
        </is>
      </c>
      <c r="O103" s="100" t="inlineStr">
        <is>
          <t>Mock</t>
        </is>
      </c>
      <c r="P103" s="100" t="inlineStr">
        <is>
          <t>Mock RxCU83 ครั้งที่ 1</t>
        </is>
      </c>
      <c r="Q103" s="88" t="inlineStr">
        <is>
          <t>6. Solid Dosage Forms</t>
        </is>
      </c>
      <c r="R103" t="inlineStr">
        <is>
          <t>CASE_PRD_M83_TB_C01_Q2</t>
        </is>
      </c>
    </row>
    <row r="104">
      <c r="A104" s="100" t="n">
        <v>102</v>
      </c>
      <c r="B104" s="88" t="inlineStr">
        <is>
          <t>ข้อใด ไม่จัดเป็น หัวข้อการทดสอบคุณภาพของยาในรูปแบบสารละลายสำหรับพ่นละออง (Nebulized solution)</t>
        </is>
      </c>
      <c r="C104" s="100" t="n"/>
      <c r="D104" s="88" t="inlineStr">
        <is>
          <t>Assay</t>
        </is>
      </c>
      <c r="E104" s="88" t="inlineStr">
        <is>
          <t>Sterility</t>
        </is>
      </c>
      <c r="F104" s="88" t="inlineStr">
        <is>
          <t>Content uniformity</t>
        </is>
      </c>
      <c r="G104" s="88" t="inlineStr">
        <is>
          <t>Particle size</t>
        </is>
      </c>
      <c r="H104" s="88" t="inlineStr">
        <is>
          <t>Impurity</t>
        </is>
      </c>
      <c r="I104" s="100" t="n">
        <v>4</v>
      </c>
      <c r="J104" s="88" t="inlineStr">
        <is>
          <t>✅ คำตอบที่ถูกต้อง: ข้อ ง. Particle size
💡 Background:
หลักการทางเภสัชกรรม คลินิก และข้อกำหนดมาตรฐานตามเภสัชตำรับในหมวดวิชา 1. Titrations
🎯 ทำไมข้อนี้ถึงถูก:
ตัวเลือก ข้อ ง. (Particle size)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(Sterility):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(Content uniformity):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(Impurity):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04" s="100" t="n"/>
      <c r="L104" s="88" t="inlineStr">
        <is>
          <t>Inhalation devices</t>
        </is>
      </c>
      <c r="M104" s="100" t="inlineStr">
        <is>
          <t>Product</t>
        </is>
      </c>
      <c r="N104" s="88" t="inlineStr">
        <is>
          <t>[TEST] Quick Ingestion</t>
        </is>
      </c>
      <c r="O104" s="100" t="inlineStr">
        <is>
          <t>Mock</t>
        </is>
      </c>
      <c r="P104" s="100" t="inlineStr">
        <is>
          <t>Mock RxCU83 ครั้งที่ 1</t>
        </is>
      </c>
      <c r="Q104" s="88" t="inlineStr">
        <is>
          <t>1. Titrations</t>
        </is>
      </c>
      <c r="R104" t="inlineStr">
        <is>
          <t>CASE_PRD_M83_TB_C01_Q3</t>
        </is>
      </c>
    </row>
    <row r="105">
      <c r="A105" s="100" t="n">
        <v>103</v>
      </c>
      <c r="B105" s="88" t="inlineStr">
        <is>
          <t>ข้อใดถูกต้องเกี่ยวกับคุณสมบัติและเมแทบอลิซึมของยา Isoniazid</t>
        </is>
      </c>
      <c r="C105" s="100" t="n"/>
      <c r="D105" s="88" t="inlineStr">
        <is>
          <t>ยานี้มีกลไกยับยั้งการสังเคราะห์ DNA โดยตรง</t>
        </is>
      </c>
      <c r="E105" s="88" t="inlineStr">
        <is>
          <t>ทำให้ปัสสาวะมีสีส้มแดง</t>
        </is>
      </c>
      <c r="F105" s="88" t="inlineStr">
        <is>
          <t>สารเมแทบอไลต์ Acetylhydrazine เกิดพิษต่อตับ (Hepatotoxicity)</t>
        </is>
      </c>
      <c r="G105" s="88" t="inlineStr">
        <is>
          <t>สารเมแทบอไลต์ Diacetylhydrazine มีพิษต่อตับมากกว่า</t>
        </is>
      </c>
      <c r="H105" s="88" t="inlineStr">
        <is>
          <t>เป็นสารเหนี่ยวนำเอนไซม์ CYP450 ที่แรงที่สุด</t>
        </is>
      </c>
      <c r="I105" s="100" t="n">
        <v>3</v>
      </c>
      <c r="J105" s="88" t="inlineStr">
        <is>
          <t>✅ คำตอบที่ถูกต้อง: ข้อ ค. สารเมแทบอไลต์ Acetylhydrazine เกิดพิษต่อตับ (Hepatotoxicity)
💡 Background:
หลักการทางเภสัชกรรม คลินิก และข้อกำหนดมาตรฐานตามเภสัชตำรับในหมวดวิชา 13. Medicinal Chemistry
🎯 ทำไมข้อนี้ถึงถูก:
ตัวเลือก ข้อ ค. (สารเมแทบอไลต์ Acetylhydrazine เกิดพิษต่อตับ (Hepatotoxicity))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(ยานี้มีกลไกยับยั้งการสังเคราะห์ DNA โดยตรง):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ข. (ทำให้ปัสสาวะมีสีส้มแดง):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(สารเมแทบอไลต์ Diacetylhydrazine มีพิษต่อตับมากกว่า):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จ. (เป็นสารเหนี่ยวนำเอนไซม์ CYP450 ที่แรงที่สุด):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105" s="100" t="n"/>
      <c r="L105" s="88" t="inlineStr">
        <is>
          <t>Medicinal Chemistry</t>
        </is>
      </c>
      <c r="M105" s="100" t="inlineStr">
        <is>
          <t>Product</t>
        </is>
      </c>
      <c r="N105" s="88" t="inlineStr">
        <is>
          <t>[TEST] Quick Ingestion</t>
        </is>
      </c>
      <c r="O105" s="100" t="inlineStr">
        <is>
          <t>Mock</t>
        </is>
      </c>
      <c r="P105" s="100" t="inlineStr">
        <is>
          <t>Mock RxCU83 ครั้งที่ 1</t>
        </is>
      </c>
      <c r="Q105" s="88" t="inlineStr">
        <is>
          <t>13. Medicinal Chemistry</t>
        </is>
      </c>
      <c r="R105" t="inlineStr">
        <is>
          <t>CASE_PRD_M83_TB_C01_Q4</t>
        </is>
      </c>
    </row>
    <row r="106">
      <c r="A106" s="100" t="n">
        <v>104</v>
      </c>
      <c r="B106" s="88"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C106" s="100" t="n"/>
      <c r="D106" s="88" t="inlineStr">
        <is>
          <t>ขาด Vitamin D เนื่องจากได้รับแสงแดดไม่พอ</t>
        </is>
      </c>
      <c r="E106" s="88" t="inlineStr">
        <is>
          <t>ขาด Vitamin B6 (Pyridoxine) เนื่องจากการรักษาด้วยยา Isoniazid</t>
        </is>
      </c>
      <c r="F106" s="88" t="inlineStr">
        <is>
          <t>ขาด Folate เนื่องจากสูญเสียทางปัสสาวะเพิ่มขึ้น</t>
        </is>
      </c>
      <c r="G106" s="88" t="inlineStr">
        <is>
          <t>ขาด Vitamin B12 เนื่องจากการดูดซึมผิดปกติ</t>
        </is>
      </c>
      <c r="H106" s="88" t="inlineStr">
        <is>
          <t>ขาด สังกะสี (Zn) เนื่องจากยาลดความอยากอาหาร</t>
        </is>
      </c>
      <c r="I106" s="100" t="n">
        <v>2</v>
      </c>
      <c r="J106" s="88" t="inlineStr">
        <is>
          <t>✅ คำตอบที่ถูกต้อง: ข้อ ข. ขาด Vitamin B6 (Pyridoxine) เนื่องจากการรักษาด้วยยา Isoniazid
💡 Background:
หลักการทางเภสัชกรรม คลินิก และข้อกำหนดมาตรฐานตามเภสัชตำรับในหมวดวิชา 8. Infectious diseases
🎯 ทำไมข้อนี้ถึงถูก:
ตัวเลือก ข้อ ข. (ขาด Vitamin B6 (Pyridoxine) เนื่องจากการรักษาด้วยยา Isoniazid)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(ขาด Vitamin D เนื่องจากได้รับแสงแดดไม่พอ):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(ขาด Folate เนื่องจากสูญเสียทางปัสสาวะเพิ่มขึ้น):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(ขาด Vitamin B12 เนื่องจากการดูดซึมผิดปกติ):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(ขาด สังกะสี (Zn) เนื่องจากยาลดความอยากอาหาร):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6" s="100" t="n"/>
      <c r="L106" s="88" t="inlineStr">
        <is>
          <t>Tuberculosis</t>
        </is>
      </c>
      <c r="M106" s="100" t="inlineStr">
        <is>
          <t>Clinic</t>
        </is>
      </c>
      <c r="N106" s="88" t="inlineStr">
        <is>
          <t>[TEST] Quick Ingestion</t>
        </is>
      </c>
      <c r="O106" s="100" t="inlineStr">
        <is>
          <t>Mock</t>
        </is>
      </c>
      <c r="P106" s="100" t="inlineStr">
        <is>
          <t>Mock RxCU83 ครั้งที่ 1</t>
        </is>
      </c>
      <c r="Q106" s="88" t="inlineStr">
        <is>
          <t>8. Infectious diseases</t>
        </is>
      </c>
      <c r="R106" t="inlineStr">
        <is>
          <t>CASE_CLN_M83_TB_C02_Q1</t>
        </is>
      </c>
    </row>
    <row r="107">
      <c r="A107" s="100" t="n">
        <v>105</v>
      </c>
      <c r="B107" s="88"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C107" s="100" t="n"/>
      <c r="D107" s="88" t="inlineStr">
        <is>
          <t>ผ่าน เพราะต่ำกว่า limit</t>
        </is>
      </c>
      <c r="E107" s="88" t="inlineStr">
        <is>
          <t>ไม่ผ่าน เพราะเกิน limit</t>
        </is>
      </c>
      <c r="F107" s="88" t="inlineStr">
        <is>
          <t>ผ่านได้ถ้าเจือจางเพิ่ม</t>
        </is>
      </c>
      <c r="G107" s="88" t="inlineStr">
        <is>
          <t>ไม่ผ่าน ต้องทดสอบ sterility test ใหม่</t>
        </is>
      </c>
      <c r="H107" s="88" t="inlineStr">
        <is>
          <t>ไม่ผ่านตั้งแต่การเจือจางขวดแรก</t>
        </is>
      </c>
      <c r="I107" s="100" t="n">
        <v>1</v>
      </c>
      <c r="J107" s="88" t="inlineStr">
        <is>
          <t>✅ คำตอบที่ถูกต้อง: ข้อ ก. ผ่าน เพราะต่ำกว่า limit
💡 Background:
หลักการทางเภสัชกรรม คลินิก และข้อกำหนดมาตรฐานตามเภสัชตำรับในหมวดวิชา 1. Titrations
🎯 ทำไมข้อนี้ถึงถูก:
ตัวเลือก ข้อ ก. (ผ่าน เพราะต่ำกว่า limit)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(ไม่ผ่าน เพราะเกิน limit):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(ผ่านได้ถ้าเจือจางเพิ่ม):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(ไม่ผ่าน ต้องทดสอบ sterility test ใหม่):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(ไม่ผ่านตั้งแต่การเจือจางขวดแรก):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07" s="100" t="n"/>
      <c r="L107" s="88" t="inlineStr">
        <is>
          <t>Sterility &amp; Pyrogen testing</t>
        </is>
      </c>
      <c r="M107" s="100" t="inlineStr">
        <is>
          <t>Product</t>
        </is>
      </c>
      <c r="N107" s="88" t="inlineStr">
        <is>
          <t>[TEST] Quick Ingestion</t>
        </is>
      </c>
      <c r="O107" s="100" t="inlineStr">
        <is>
          <t>Mock</t>
        </is>
      </c>
      <c r="P107" s="100" t="inlineStr">
        <is>
          <t>Mock RxCU83 ครั้งที่ 1</t>
        </is>
      </c>
      <c r="Q107" s="88" t="inlineStr">
        <is>
          <t>1. Titrations</t>
        </is>
      </c>
      <c r="R107" t="inlineStr">
        <is>
          <t>CASE_PRD_M83_TB_C01_Q5</t>
        </is>
      </c>
    </row>
    <row r="108">
      <c r="A108" s="100" t="n">
        <v>106</v>
      </c>
      <c r="B108" s="88"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C108" s="100" t="n"/>
      <c r="D108" s="88" t="inlineStr">
        <is>
          <t>ให้คำแนะนำที่ตรงไปตรงมา เน้นย้ำถึงอันตรายของการเกิดเชื้อดื้อยา</t>
        </is>
      </c>
      <c r="E108" s="88" t="inlineStr">
        <is>
          <t>ให้คำแนะนำตามหลักวิชาการเพื่อให้ดูน่าเชื่อถือ</t>
        </is>
      </c>
      <c r="F108" s="88" t="inlineStr">
        <is>
          <t>สร้างเสริมพลังอำนาจแก่ผู้ป่วย (Empowerment) เปิดโอกาสให้ซักถามความกังวล และร่วมวางแผนการทานยากับผู้ป่วย</t>
        </is>
      </c>
      <c r="G108" s="88" t="inlineStr">
        <is>
          <t>ให้คำแนะนำที่กระชับ และเน้นความสำคัญของการใช้ยาในการรักษาอาการป่วย</t>
        </is>
      </c>
      <c r="H108" s="88" t="inlineStr">
        <is>
          <t>ให้คำแนะนำเท่าที่จำเป็น เพื่อให้ผู้ป่วยไม่สับสนและกลัวการใช้ยา</t>
        </is>
      </c>
      <c r="I108" s="100" t="n">
        <v>3</v>
      </c>
      <c r="J108" s="88"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(สร้างเสริมพลังอำนาจแก่ผู้ป่วย (Empowerment) เปิดโอกาสให้ซักถามความกังวล และร่วมวางแผนการทานยากับผู้ป่วย)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(ให้คำแนะนำที่ตรงไปตรงมา เน้นย้ำถึงอันตรายของการเกิดเชื้อดื้อยา):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(ให้คำแนะนำตามหลักวิชาการเพื่อให้ดูน่าเชื่อถือ):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(ให้คำแนะนำที่กระชับ และเน้นความสำคัญของการใช้ยาในการรักษาอาการป่วย):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(ให้คำแนะนำเท่าที่จำเป็น เพื่อให้ผู้ป่วยไม่สับสนและกลัวการใช้ยา):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08" s="100" t="n"/>
      <c r="L108" s="88" t="inlineStr">
        <is>
          <t>Pharmacy Administration &amp; System</t>
        </is>
      </c>
      <c r="M108" s="100" t="inlineStr">
        <is>
          <t>SAP</t>
        </is>
      </c>
      <c r="N108" s="88" t="inlineStr">
        <is>
          <t>[TEST] Quick Ingestion</t>
        </is>
      </c>
      <c r="O108" s="100" t="inlineStr">
        <is>
          <t>Mock</t>
        </is>
      </c>
      <c r="P108" s="100" t="inlineStr">
        <is>
          <t>Mock RxCU83 ครั้งที่ 1</t>
        </is>
      </c>
      <c r="Q108" s="88" t="inlineStr">
        <is>
          <t>2. Pharmacy Administration &amp; Sy</t>
        </is>
      </c>
      <c r="R108" t="inlineStr">
        <is>
          <t>CASE_SAP_M83_TB_C01_Q1</t>
        </is>
      </c>
    </row>
    <row r="109">
      <c r="A109" s="100" t="n">
        <v>107</v>
      </c>
      <c r="B109" s="88"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C109" s="100" t="n"/>
      <c r="D109" s="88" t="inlineStr">
        <is>
          <t>เขียนฉลากตัวบรรจงให้ผู้ป่วยอ่าน</t>
        </is>
      </c>
      <c r="E109" s="88" t="inlineStr">
        <is>
          <t>จัด Pillbox แบ่งตามวัน/มื้อให้ผู้ป่วย และสอนให้ผู้ป่วยฝึกจัดเตรียมเองในวันถัดไป</t>
        </is>
      </c>
      <c r="F109" s="88" t="inlineStr">
        <is>
          <t>อ่านฉลากให้ผู้ป่วยฟังอย่างละเอียด</t>
        </is>
      </c>
      <c r="G109" s="88" t="inlineStr">
        <is>
          <t>บอกให้ผู้ป่วยหาคนมาดูแลเรื่องยา</t>
        </is>
      </c>
      <c r="H109" s="88" t="inlineStr">
        <is>
          <t>ทำแผ่นพับภาษาไทยแนบให้ผู้ป่วยไปอ่านเอง</t>
        </is>
      </c>
      <c r="I109" s="100" t="n">
        <v>2</v>
      </c>
      <c r="J109" s="88" t="inlineStr">
        <is>
          <t>✅ คำตอบที่ถูกต้อง: ข้อ ข. จัด Pillbox แบ่งตามวัน/มื้อให้ผู้ป่วย และสอนให้ผู้ป่วยฝึกจัดเตรียมเองในวันถัดไป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(จัด Pillbox แบ่งตามวัน/มื้อให้ผู้ป่วย และสอนให้ผู้ป่วยฝึกจัดเตรียมเองในวันถัดไป)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(เขียนฉลากตัวบรรจงให้ผู้ป่วยอ่าน):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(อ่านฉลากให้ผู้ป่วยฟังอย่างละเอียด):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(บอกให้ผู้ป่วยหาคนมาดูแลเรื่องยา):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(ทำแผ่นพับภาษาไทยแนบให้ผู้ป่วยไปอ่านเอง):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09" s="100" t="n"/>
      <c r="L109" s="88" t="inlineStr">
        <is>
          <t>Pharmacy Administration &amp; System</t>
        </is>
      </c>
      <c r="M109" s="100" t="inlineStr">
        <is>
          <t>SAP</t>
        </is>
      </c>
      <c r="N109" s="88" t="inlineStr">
        <is>
          <t>[TEST] Quick Ingestion</t>
        </is>
      </c>
      <c r="O109" s="100" t="inlineStr">
        <is>
          <t>Mock</t>
        </is>
      </c>
      <c r="P109" s="100" t="inlineStr">
        <is>
          <t>Mock RxCU83 ครั้งที่ 1</t>
        </is>
      </c>
      <c r="Q109" s="88" t="inlineStr">
        <is>
          <t>2. Pharmacy Administration &amp; Sy</t>
        </is>
      </c>
      <c r="R109" t="inlineStr">
        <is>
          <t>CASE_SAP_M83_TB_C01_Q2</t>
        </is>
      </c>
    </row>
    <row r="110">
      <c r="A110" s="100" t="n">
        <v>108</v>
      </c>
      <c r="B110" s="88"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C110" s="100" t="n"/>
      <c r="D110" s="88" t="inlineStr">
        <is>
          <t>Tension-type headache</t>
        </is>
      </c>
      <c r="E110" s="88" t="inlineStr">
        <is>
          <t>Migraine headache (Migraine with aura)</t>
        </is>
      </c>
      <c r="F110" s="88" t="inlineStr">
        <is>
          <t>Cluster headache</t>
        </is>
      </c>
      <c r="G110" s="88" t="inlineStr">
        <is>
          <t>Sinusitis headache</t>
        </is>
      </c>
      <c r="H110" s="88" t="inlineStr">
        <is>
          <t>Thunderclap headache</t>
        </is>
      </c>
      <c r="I110" s="100" t="n">
        <v>2</v>
      </c>
      <c r="J110" s="88" t="inlineStr">
        <is>
          <t>✅ คำตอบที่ถูกต้อง: ข้อ ข. Migraine headache (Migraine with aura)
💡 Background:
หลักการทางเภสัชกรรม คลินิก และข้อกำหนดมาตรฐานตามเภสัชตำรับในหมวดวิชา 9. Neurologic
🎯 ทำไมข้อนี้ถึงถูก:
ตัวเลือก ข้อ ข. (Migraine headache (Migraine with aura))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(Tension-type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(Cluster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(Sinusitis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(Thunderclap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0" s="100" t="n"/>
      <c r="L110" s="88" t="inlineStr">
        <is>
          <t>Headache</t>
        </is>
      </c>
      <c r="M110" s="100" t="inlineStr">
        <is>
          <t>Clinic</t>
        </is>
      </c>
      <c r="N110" s="88" t="inlineStr">
        <is>
          <t>[TEST] Quick Ingestion</t>
        </is>
      </c>
      <c r="O110" s="100" t="inlineStr">
        <is>
          <t>Mock</t>
        </is>
      </c>
      <c r="P110" s="100" t="inlineStr">
        <is>
          <t>Mock RxCU83 ครั้งที่ 1</t>
        </is>
      </c>
      <c r="Q110" s="88" t="inlineStr">
        <is>
          <t>9. Neurologic</t>
        </is>
      </c>
      <c r="R110" t="inlineStr">
        <is>
          <t>CASE_CLN_M83_MIG_C01_Q1</t>
        </is>
      </c>
    </row>
    <row r="111">
      <c r="A111" s="100" t="n">
        <v>109</v>
      </c>
      <c r="B111" s="88"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C111" s="100" t="n"/>
      <c r="D111" s="88" t="inlineStr">
        <is>
          <t>Diclofenac</t>
        </is>
      </c>
      <c r="E111" s="88" t="inlineStr">
        <is>
          <t>Paracetamol</t>
        </is>
      </c>
      <c r="F111" s="88" t="inlineStr">
        <is>
          <t>Dexamethasone</t>
        </is>
      </c>
      <c r="G111" s="88" t="inlineStr">
        <is>
          <t>Eletriptan</t>
        </is>
      </c>
      <c r="H111" s="88" t="inlineStr">
        <is>
          <t>Nortriptyline</t>
        </is>
      </c>
      <c r="I111" s="100" t="n">
        <v>4</v>
      </c>
      <c r="J111" s="88" t="inlineStr">
        <is>
          <t>✅ คำตอบที่ถูกต้อง: ข้อ ง. Eletriptan
💡 Background:
หลักการทางเภสัชกรรม คลินิก และข้อกำหนดมาตรฐานตามเภสัชตำรับในหมวดวิชา 9. Neurologic
🎯 ทำไมข้อนี้ถึงถูก:
ตัวเลือก ข้อ ง. (Eletriptan)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(Diclofenac):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(Paracetamol):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(Dexamethasone):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(Nortriptyline):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1" s="100" t="n"/>
      <c r="L111" s="88" t="inlineStr">
        <is>
          <t>Headache</t>
        </is>
      </c>
      <c r="M111" s="100" t="inlineStr">
        <is>
          <t>Clinic</t>
        </is>
      </c>
      <c r="N111" s="88" t="inlineStr">
        <is>
          <t>[TEST] Quick Ingestion</t>
        </is>
      </c>
      <c r="O111" s="100" t="inlineStr">
        <is>
          <t>Mock</t>
        </is>
      </c>
      <c r="P111" s="100" t="inlineStr">
        <is>
          <t>Mock RxCU83 ครั้งที่ 1</t>
        </is>
      </c>
      <c r="Q111" s="88" t="inlineStr">
        <is>
          <t>9. Neurologic</t>
        </is>
      </c>
      <c r="R111" t="inlineStr">
        <is>
          <t>CASE_CLN_M83_MIG_C01_Q2</t>
        </is>
      </c>
    </row>
    <row r="112">
      <c r="A112" s="100" t="n">
        <v>110</v>
      </c>
      <c r="B112" s="88"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C112" s="100" t="n"/>
      <c r="D112" s="88" t="inlineStr">
        <is>
          <t>Topiramate</t>
        </is>
      </c>
      <c r="E112" s="88" t="inlineStr">
        <is>
          <t>Atenolol</t>
        </is>
      </c>
      <c r="F112" s="88" t="inlineStr">
        <is>
          <t>Vitamin B6</t>
        </is>
      </c>
      <c r="G112" s="88" t="inlineStr">
        <is>
          <t>Amitriptyline</t>
        </is>
      </c>
      <c r="H112" s="88" t="inlineStr">
        <is>
          <t>Flunarizine</t>
        </is>
      </c>
      <c r="I112" s="100" t="n">
        <v>5</v>
      </c>
      <c r="J112" s="88" t="inlineStr">
        <is>
          <t>✅ คำตอบที่ถูกต้อง: ข้อ จ. Flunarizine
💡 Background:
หลักการทางเภสัชกรรม คลินิก และข้อกำหนดมาตรฐานตามเภสัชตำรับในหมวดวิชา 9. Neurologic
🎯 ทำไมข้อนี้ถึงถูก:
ตัวเลือก ข้อ จ. (Flunarizine)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(Topiramate):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(Atenolol):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(Vitamin B6):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(Amitriptyline):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2" s="100" t="n"/>
      <c r="L112" s="88" t="inlineStr">
        <is>
          <t>Headache</t>
        </is>
      </c>
      <c r="M112" s="100" t="inlineStr">
        <is>
          <t>Clinic</t>
        </is>
      </c>
      <c r="N112" s="88" t="inlineStr">
        <is>
          <t>[TEST] Quick Ingestion</t>
        </is>
      </c>
      <c r="O112" s="100" t="inlineStr">
        <is>
          <t>Mock</t>
        </is>
      </c>
      <c r="P112" s="100" t="inlineStr">
        <is>
          <t>Mock RxCU83 ครั้งที่ 1</t>
        </is>
      </c>
      <c r="Q112" s="88" t="inlineStr">
        <is>
          <t>9. Neurologic</t>
        </is>
      </c>
      <c r="R112" t="inlineStr">
        <is>
          <t>CASE_CLN_M83_MIG_C01_Q3</t>
        </is>
      </c>
    </row>
    <row r="113">
      <c r="A113" s="100" t="n">
        <v>111</v>
      </c>
      <c r="B113" s="88" t="inlineStr">
        <is>
          <t>การใช้ Propranolol ในการป้องกันไมเกรน ควรระวังหรือเป็นข้อห้ามใช้ในผู้ป่วยที่มีโรคร่วมใดมากที่สุด</t>
        </is>
      </c>
      <c r="C113" s="100" t="n"/>
      <c r="D113" s="88" t="inlineStr">
        <is>
          <t>เบาหวาน</t>
        </is>
      </c>
      <c r="E113" s="88" t="inlineStr">
        <is>
          <t>หอบหืด (Asthma)</t>
        </is>
      </c>
      <c r="F113" s="88" t="inlineStr">
        <is>
          <t>ซึมเศร้า</t>
        </is>
      </c>
      <c r="G113" s="88" t="inlineStr">
        <is>
          <t>กรดไหลย้อน</t>
        </is>
      </c>
      <c r="H113" s="88" t="inlineStr">
        <is>
          <t>ไตเรื้อรัง</t>
        </is>
      </c>
      <c r="I113" s="100" t="n">
        <v>2</v>
      </c>
      <c r="J113" s="88" t="inlineStr">
        <is>
          <t>✅ คำตอบที่ถูกต้อง: ข้อ ข. หอบหืด (Asthma)
💡 Background:
หลักการทางเภสัชกรรม คลินิก และข้อกำหนดมาตรฐานตามเภสัชตำรับในหมวดวิชา 9. Neurologic
🎯 ทำไมข้อนี้ถึงถูก:
ตัวเลือก ข้อ ข. (หอบหืด (Asthma))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(เบาหวาน):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(ซึมเศร้า):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(กรดไหลย้อน):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(ไตเรื้อรัง):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3" s="100" t="n"/>
      <c r="L113" s="88" t="inlineStr">
        <is>
          <t>Headache</t>
        </is>
      </c>
      <c r="M113" s="100" t="inlineStr">
        <is>
          <t>Clinic</t>
        </is>
      </c>
      <c r="N113" s="88" t="inlineStr">
        <is>
          <t>[TEST] Quick Ingestion</t>
        </is>
      </c>
      <c r="O113" s="100" t="inlineStr">
        <is>
          <t>Mock</t>
        </is>
      </c>
      <c r="P113" s="100" t="inlineStr">
        <is>
          <t>Mock RxCU83 ครั้งที่ 1</t>
        </is>
      </c>
      <c r="Q113" s="88" t="inlineStr">
        <is>
          <t>9. Neurologic</t>
        </is>
      </c>
      <c r="R113" t="inlineStr">
        <is>
          <t>CASE_CLN_M83_MIG_C01_Q4</t>
        </is>
      </c>
    </row>
    <row r="114">
      <c r="A114" s="100" t="n">
        <v>112</v>
      </c>
      <c r="B114" s="88"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C114" s="100" t="n"/>
      <c r="D114" s="88" t="inlineStr">
        <is>
          <t>Rebound hypertension</t>
        </is>
      </c>
      <c r="E114" s="88" t="inlineStr">
        <is>
          <t>Medication Overuse Headache (MOH)</t>
        </is>
      </c>
      <c r="F114" s="88" t="inlineStr">
        <is>
          <t>Serotonin syndrome</t>
        </is>
      </c>
      <c r="G114" s="88" t="inlineStr">
        <is>
          <t>Orthostatic hypotension</t>
        </is>
      </c>
      <c r="H114" s="88" t="inlineStr">
        <is>
          <t>Parkinsonism</t>
        </is>
      </c>
      <c r="I114" s="100" t="n">
        <v>2</v>
      </c>
      <c r="J114" s="88" t="inlineStr">
        <is>
          <t>✅ คำตอบที่ถูกต้อง: ข้อ ข. Medication Overuse Headache (MOH)
💡 Background:
หลักการทางเภสัชกรรม คลินิก และข้อกำหนดมาตรฐานตามเภสัชตำรับในหมวดวิชา 9. Neurologic
🎯 ทำไมข้อนี้ถึงถูก:
ตัวเลือก ข้อ ข. (Medication Overuse Headache (MOH))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(Rebound hypertension):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(Serotonin syndrome):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(Orthostatic hypotension):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(Parkinsonism):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4" s="100" t="n"/>
      <c r="L114" s="88" t="inlineStr">
        <is>
          <t>Headache</t>
        </is>
      </c>
      <c r="M114" s="100" t="inlineStr">
        <is>
          <t>Clinic</t>
        </is>
      </c>
      <c r="N114" s="88" t="inlineStr">
        <is>
          <t>[TEST] Quick Ingestion</t>
        </is>
      </c>
      <c r="O114" s="100" t="inlineStr">
        <is>
          <t>Mock</t>
        </is>
      </c>
      <c r="P114" s="100" t="inlineStr">
        <is>
          <t>Mock RxCU83 ครั้งที่ 1</t>
        </is>
      </c>
      <c r="Q114" s="88" t="inlineStr">
        <is>
          <t>9. Neurologic</t>
        </is>
      </c>
      <c r="R114" t="inlineStr">
        <is>
          <t>CASE_CLN_M83_MIG_C01_Q5</t>
        </is>
      </c>
    </row>
    <row r="115">
      <c r="A115" s="100" t="n">
        <v>113</v>
      </c>
      <c r="B115" s="88"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C115" s="100" t="n"/>
      <c r="D115" s="88" t="inlineStr">
        <is>
          <t>Effervescent tablet</t>
        </is>
      </c>
      <c r="E115" s="88" t="inlineStr">
        <is>
          <t>Enteric coated tablet</t>
        </is>
      </c>
      <c r="F115" s="88" t="inlineStr">
        <is>
          <t>Plain tablet</t>
        </is>
      </c>
      <c r="G115" s="88" t="inlineStr">
        <is>
          <t>Film coated tablet</t>
        </is>
      </c>
      <c r="H115" s="88" t="inlineStr">
        <is>
          <t>Compression coated tablet</t>
        </is>
      </c>
      <c r="I115" s="100" t="n">
        <v>4</v>
      </c>
      <c r="J115" s="88" t="inlineStr">
        <is>
          <t>✅ คำตอบที่ถูกต้อง: ข้อ ง. Film coated tablet
💡 Background:
หลักการทางเภสัชกรรม คลินิก และข้อกำหนดมาตรฐานตามเภสัชตำรับในหมวดวิชา 6. Solid Dosage Forms
🎯 ทำไมข้อนี้ถึงถูก:
ตัวเลือก ข้อ ง. (Film coated tablet)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(Effervescent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(Enteric coated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(Plain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(Compression coated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5" s="100" t="n"/>
      <c r="L115" s="88" t="inlineStr">
        <is>
          <t>Tablet Coating</t>
        </is>
      </c>
      <c r="M115" s="100" t="inlineStr">
        <is>
          <t>Product</t>
        </is>
      </c>
      <c r="N115" s="88" t="inlineStr">
        <is>
          <t>[TEST] Quick Ingestion</t>
        </is>
      </c>
      <c r="O115" s="100" t="inlineStr">
        <is>
          <t>Mock</t>
        </is>
      </c>
      <c r="P115" s="100" t="inlineStr">
        <is>
          <t>Mock RxCU83 ครั้งที่ 1</t>
        </is>
      </c>
      <c r="Q115" s="88" t="inlineStr">
        <is>
          <t>6. Solid Dosage Forms</t>
        </is>
      </c>
      <c r="R115" t="inlineStr">
        <is>
          <t>CASE_PRD_M83_MIG_C01_Q1</t>
        </is>
      </c>
    </row>
    <row r="116">
      <c r="A116" s="100" t="n">
        <v>114</v>
      </c>
      <c r="B116" s="88"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C116" s="100" t="n"/>
      <c r="D116" s="88" t="inlineStr">
        <is>
          <t>Microcrystalline cellulose</t>
        </is>
      </c>
      <c r="E116" s="88" t="inlineStr">
        <is>
          <t>Lactose</t>
        </is>
      </c>
      <c r="F116" s="88" t="inlineStr">
        <is>
          <t>Croscarmellose sodium (Superdisintegrant)</t>
        </is>
      </c>
      <c r="G116" s="88" t="inlineStr">
        <is>
          <t>Magnesium stearate</t>
        </is>
      </c>
      <c r="H116" s="88" t="inlineStr">
        <is>
          <t>Triacetin</t>
        </is>
      </c>
      <c r="I116" s="100" t="n">
        <v>3</v>
      </c>
      <c r="J116" s="88" t="inlineStr">
        <is>
          <t>✅ คำตอบที่ถูกต้อง: ข้อ ค. Croscarmellose sodium (Superdisintegrant)
💡 Background:
หลักการทางเภสัชกรรม คลินิก และข้อกำหนดมาตรฐานตามเภสัชตำรับในหมวดวิชา 6. Solid Dosage Forms
🎯 ทำไมข้อนี้ถึงถูก:
ตัวเลือก ข้อ ค. (Croscarmellose sodium (Superdisintegrant))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(Microcrystalline cellulose):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(Lactose):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(Magnesium stearate):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(Triacetin):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6" s="100" t="n"/>
      <c r="L116" s="88" t="inlineStr">
        <is>
          <t>Excipients classification</t>
        </is>
      </c>
      <c r="M116" s="100" t="inlineStr">
        <is>
          <t>Product</t>
        </is>
      </c>
      <c r="N116" s="88" t="inlineStr">
        <is>
          <t>[TEST] Quick Ingestion</t>
        </is>
      </c>
      <c r="O116" s="100" t="inlineStr">
        <is>
          <t>Mock</t>
        </is>
      </c>
      <c r="P116" s="100" t="inlineStr">
        <is>
          <t>Mock RxCU83 ครั้งที่ 1</t>
        </is>
      </c>
      <c r="Q116" s="88" t="inlineStr">
        <is>
          <t>6. Solid Dosage Forms</t>
        </is>
      </c>
      <c r="R116" t="inlineStr">
        <is>
          <t>CASE_PRD_M83_MIG_C01_Q2</t>
        </is>
      </c>
    </row>
    <row r="117">
      <c r="A117" s="100" t="n">
        <v>115</v>
      </c>
      <c r="B117" s="88" t="inlineStr">
        <is>
          <t>รูปสัณฐาน (Polymorph) ของตัวยาสำคัญที่เหมาะสมและเสถียรที่สุดในการนำมาใช้เตรียมยาเม็ดในระดับอุตสาหกรรมคือรูปใด</t>
        </is>
      </c>
      <c r="C117" s="100" t="n"/>
      <c r="D117" s="88" t="inlineStr">
        <is>
          <t>Monotropic polymorphs (Stable form)</t>
        </is>
      </c>
      <c r="E117" s="88" t="inlineStr">
        <is>
          <t>Enantiotropic polymorphs</t>
        </is>
      </c>
      <c r="F117" s="88" t="inlineStr">
        <is>
          <t>Amorphous anhydrates</t>
        </is>
      </c>
      <c r="G117" s="88" t="inlineStr">
        <is>
          <t>Crystalline hydrates</t>
        </is>
      </c>
      <c r="H117" s="88" t="inlineStr">
        <is>
          <t>Mixed solvates</t>
        </is>
      </c>
      <c r="I117" s="100" t="n">
        <v>1</v>
      </c>
      <c r="J117" s="88" t="inlineStr">
        <is>
          <t>✅ คำตอบที่ถูกต้อง: ข้อ ก. Monotropic polymorphs (Stable form)
💡 Background:
หลักการทางเภสัชกรรม คลินิก และข้อกำหนดมาตรฐานตามเภสัชตำรับในหมวดวิชา 6. Solid Dosage Forms
🎯 ทำไมข้อนี้ถึงถูก:
ตัวเลือก ข้อ ก. (Monotropic polymorphs (Stable form))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(Enantiotropic polymorphs):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(Amorphous anhydrates):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(Crystalline hydrates):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(Mixed solvates):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7" s="100" t="n"/>
      <c r="L117" s="88" t="inlineStr">
        <is>
          <t>Preformulation &amp; GMP</t>
        </is>
      </c>
      <c r="M117" s="100" t="inlineStr">
        <is>
          <t>Product</t>
        </is>
      </c>
      <c r="N117" s="88" t="inlineStr">
        <is>
          <t>[TEST] Quick Ingestion</t>
        </is>
      </c>
      <c r="O117" s="100" t="inlineStr">
        <is>
          <t>Mock</t>
        </is>
      </c>
      <c r="P117" s="100" t="inlineStr">
        <is>
          <t>Mock RxCU83 ครั้งที่ 1</t>
        </is>
      </c>
      <c r="Q117" s="88" t="inlineStr">
        <is>
          <t>6. Solid Dosage Forms</t>
        </is>
      </c>
      <c r="R117" t="inlineStr">
        <is>
          <t>CASE_PRD_M83_MIG_C01_Q3</t>
        </is>
      </c>
    </row>
    <row r="118">
      <c r="A118" s="100" t="n">
        <v>116</v>
      </c>
      <c r="B118" s="88"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C118" s="100" t="n"/>
      <c r="D118" s="88" t="inlineStr">
        <is>
          <t>Specificity ด้วยวิธี Forced degradation</t>
        </is>
      </c>
      <c r="E118" s="88" t="inlineStr">
        <is>
          <t>Linearity ที่ 95%, 105%, 110% ของ Label claim</t>
        </is>
      </c>
      <c r="F118" s="88" t="inlineStr">
        <is>
          <t>Precision และ Intermediate precision พร้อมกำหนดเกณฑ์ %RSD ≤ 2.0%</t>
        </is>
      </c>
      <c r="G118" s="88" t="inlineStr">
        <is>
          <t>Accuracy โดยการ Spike สารมาตรฐานลงใน Placebo ที่ 80%, 100%, 120%</t>
        </is>
      </c>
      <c r="H118" s="88" t="inlineStr">
        <is>
          <t>Robustness ด้วยการเปลี่ยนสัดส่วน Mobile phase และอุณหภูมิของคอลัมน์</t>
        </is>
      </c>
      <c r="I118" s="100" t="n">
        <v>2</v>
      </c>
      <c r="J118" s="88" t="inlineStr">
        <is>
          <t>✅ คำตอบที่ถูกต้อง: ข้อ ข. Linearity ที่ 95%, 105%, 110% ของ Label claim
💡 Background:
หลักการทางเภสัชกรรม คลินิก และข้อกำหนดมาตรฐานตามเภสัชตำรับในหมวดวิชา 1. Titrations
🎯 ทำไมข้อนี้ถึงถูก:
ตัวเลือก ข้อ ข. (Linearity ที่ 95%, 105%, 110% ของ Label claim)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(Specificity ด้วยวิธี Forced degradation):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(Precision และ Intermediate precision พร้อมกำหนดเกณฑ์ %RSD ≤ 2.0%):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(Accuracy โดยการ Spike สารมาตรฐานลงใน Placebo ที่ 80%, 100%, 120%):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(Robustness ด้วยการเปลี่ยนสัดส่วน Mobile phase และอุณหภูมิของคอลัมน์):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18" s="100" t="n"/>
      <c r="L118" s="88" t="inlineStr">
        <is>
          <t>Chromatography</t>
        </is>
      </c>
      <c r="M118" s="100" t="inlineStr">
        <is>
          <t>Product</t>
        </is>
      </c>
      <c r="N118" s="88" t="inlineStr">
        <is>
          <t>[TEST] Quick Ingestion</t>
        </is>
      </c>
      <c r="O118" s="100" t="inlineStr">
        <is>
          <t>Mock</t>
        </is>
      </c>
      <c r="P118" s="100" t="inlineStr">
        <is>
          <t>Mock RxCU83 ครั้งที่ 1</t>
        </is>
      </c>
      <c r="Q118" s="88" t="inlineStr">
        <is>
          <t>1. Titrations</t>
        </is>
      </c>
      <c r="R118" t="inlineStr">
        <is>
          <t>CASE_PRD_M83_MIG_C01_Q4</t>
        </is>
      </c>
    </row>
    <row r="119">
      <c r="A119" s="100" t="n">
        <v>117</v>
      </c>
      <c r="B119" s="88"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C119" s="100" t="n"/>
      <c r="D119" s="88" t="inlineStr">
        <is>
          <t>RT นานขึ้น เนื่องจาก Organic phase เพิ่ม ทำให้ Analyte ติดอยู่นานขึ้น</t>
        </is>
      </c>
      <c r="E119" s="88" t="inlineStr">
        <is>
          <t>RT ลดลง เนื่องจาก Organic phase เพิ่ม ทำให้ความแรงในการชะ (Elution strength) สูงขึ้น และชะตัวยาออกเร็วขึ้น</t>
        </is>
      </c>
      <c r="F119" s="88" t="inlineStr">
        <is>
          <t>RT ไม่เปลี่ยนแปลง เพราะการเพิ่มตัวทำละลายอินทรีย์ไม่มีผลต่อ C18</t>
        </is>
      </c>
      <c r="G119" s="88" t="inlineStr">
        <is>
          <t>RT นานขึ้น เพราะสัดส่วน Buffer ลดลงทำให้ Analyte อยู่ในรูป Unionized</t>
        </is>
      </c>
      <c r="H119" s="88" t="inlineStr">
        <is>
          <t>RT ลดลง เพราะสัดส่วน Buffer ลดลงทำให้ Analyte อยู่ในรูป Ionized</t>
        </is>
      </c>
      <c r="I119" s="100" t="n">
        <v>2</v>
      </c>
      <c r="J119" s="88" t="inlineStr">
        <is>
          <t>✅ คำตอบที่ถูกต้อง: ข้อ ข. RT ลดลง เนื่องจาก Organic phase เพิ่ม ทำให้ความแรงในการชะ (Elution strength) สูงขึ้น และชะตัวยาออกเร็วขึ้น
💡 Background:
หลักการทางเภสัชกรรม คลินิก และข้อกำหนดมาตรฐานตามเภสัชตำรับในหมวดวิชา 1. Titrations
🎯 ทำไมข้อนี้ถึงถูก:
ตัวเลือก ข้อ ข. (RT ลดลง เนื่องจาก Organic phase เพิ่ม ทำให้ความแรงในการชะ (Elution strength) สูงขึ้น และชะตัวยาออกเร็วขึ้น)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(RT นานขึ้น เนื่องจาก Organic phase เพิ่ม ทำให้ Analyte ติดอยู่นานขึ้น):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(RT ไม่เปลี่ยนแปลง เพราะการเพิ่มตัวทำละลายอินทรีย์ไม่มีผลต่อ C18):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(RT นานขึ้น เพราะสัดส่วน Buffer ลดลงทำให้ Analyte อยู่ในรูป Unionized):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(RT ลดลง เพราะสัดส่วน Buffer ลดลงทำให้ Analyte อยู่ในรูป Ionized):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19" s="100" t="n"/>
      <c r="L119" s="88" t="inlineStr">
        <is>
          <t>Chromatography</t>
        </is>
      </c>
      <c r="M119" s="100" t="inlineStr">
        <is>
          <t>Product</t>
        </is>
      </c>
      <c r="N119" s="88" t="inlineStr">
        <is>
          <t>[TEST] Quick Ingestion</t>
        </is>
      </c>
      <c r="O119" s="100" t="inlineStr">
        <is>
          <t>Mock</t>
        </is>
      </c>
      <c r="P119" s="100" t="inlineStr">
        <is>
          <t>Mock RxCU83 ครั้งที่ 1</t>
        </is>
      </c>
      <c r="Q119" s="88" t="inlineStr">
        <is>
          <t>1. Titrations</t>
        </is>
      </c>
      <c r="R119" t="inlineStr">
        <is>
          <t>CASE_PRD_M83_MIG_C01_Q5</t>
        </is>
      </c>
    </row>
    <row r="120">
      <c r="A120" s="100" t="n">
        <v>118</v>
      </c>
      <c r="B120" s="88" t="inlineStr">
        <is>
          <t>ตัวยาสำคัญในข้อใดที่นิยมเลือกใช้ในการบำบัดรักษาอาการปวดศีรษะไมเกรนเฉียบพลันแบบจำเพาะเจาะจง</t>
        </is>
      </c>
      <c r="C120" s="100" t="n"/>
      <c r="D120" s="88" t="inlineStr">
        <is>
          <t>Paracetamol 500 mg</t>
        </is>
      </c>
      <c r="E120" s="88" t="inlineStr">
        <is>
          <t>Ibuprofen 400 mg</t>
        </is>
      </c>
      <c r="F120" s="88" t="inlineStr">
        <is>
          <t>Ergotamine tartrate + Caffeine</t>
        </is>
      </c>
      <c r="G120" s="88" t="inlineStr">
        <is>
          <t>Etoricoxib 90 mg</t>
        </is>
      </c>
      <c r="H120" s="88" t="inlineStr">
        <is>
          <t>Mefenamic acid 500 mg</t>
        </is>
      </c>
      <c r="I120" s="100" t="n">
        <v>3</v>
      </c>
      <c r="J120" s="88" t="inlineStr">
        <is>
          <t>✅ คำตอบที่ถูกต้อง: ข้อ ค. Ergotamine tartrate + Caffeine
💡 Background:
หลักการทางเภสัชกรรม คลินิก และข้อกำหนดมาตรฐานตามเภสัชตำรับในหมวดวิชา 9. Neurologic
🎯 ทำไมข้อนี้ถึงถูก:
ตัวเลือก ข้อ ค. (Ergotamine tartrate + Caffeine)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(Paracetamol 500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(Ibuprofen 400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(Etoricoxib 90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(Mefenamic acid 500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20" s="100" t="n"/>
      <c r="L120" s="88" t="inlineStr">
        <is>
          <t>Headache</t>
        </is>
      </c>
      <c r="M120" s="100" t="inlineStr">
        <is>
          <t>Clinic</t>
        </is>
      </c>
      <c r="N120" s="88" t="inlineStr">
        <is>
          <t>[TEST] Quick Ingestion</t>
        </is>
      </c>
      <c r="O120" s="100" t="inlineStr">
        <is>
          <t>Mock</t>
        </is>
      </c>
      <c r="P120" s="100" t="inlineStr">
        <is>
          <t>Mock RxCU83 ครั้งที่ 1</t>
        </is>
      </c>
      <c r="Q120" s="88" t="inlineStr">
        <is>
          <t>9. Neurologic</t>
        </is>
      </c>
      <c r="R120" t="inlineStr">
        <is>
          <t>CASE_CLN_M83_MIG_C02_Q1</t>
        </is>
      </c>
    </row>
    <row r="121">
      <c r="A121" s="100" t="n">
        <v>119</v>
      </c>
      <c r="B121" s="88"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C121" s="100" t="n"/>
      <c r="D121" s="88" t="inlineStr">
        <is>
          <t>Photosensitivity</t>
        </is>
      </c>
      <c r="E121" s="88" t="inlineStr">
        <is>
          <t>Eczema</t>
        </is>
      </c>
      <c r="F121" s="88" t="inlineStr">
        <is>
          <t>Impetigo</t>
        </is>
      </c>
      <c r="G121" s="88" t="inlineStr">
        <is>
          <t>Canker sore (Aphthous ulcer)</t>
        </is>
      </c>
      <c r="H121" s="88" t="inlineStr">
        <is>
          <t>Herpes labialis (Cold sore / เริมที่ริมฝีปาก)</t>
        </is>
      </c>
      <c r="I121" s="100" t="n">
        <v>5</v>
      </c>
      <c r="J121" s="88" t="inlineStr">
        <is>
          <t>✅ คำตอบที่ถูกต้อง: ข้อ จ. Herpes labialis (Cold sore / เริมที่ริมฝีปาก)
💡 Background:
หลักการทางเภสัชกรรม คลินิก และข้อกำหนดมาตรฐานตามเภสัชตำรับในหมวดวิชา 3. Dermatologic
🎯 ทำไมข้อนี้ถึงถูก:
ตัวเลือก ข้อ จ. (Herpes labialis (Cold sore / เริมที่ริมฝีปาก))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(Photosensitivity):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(Eczema):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(Impetigo):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(Canker sore (Aphthous ulcer)):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1" s="100" t="n"/>
      <c r="L121" s="88" t="inlineStr">
        <is>
          <t>Herpes &amp; Zoster</t>
        </is>
      </c>
      <c r="M121" s="100" t="inlineStr">
        <is>
          <t>Clinic</t>
        </is>
      </c>
      <c r="N121" s="88" t="inlineStr">
        <is>
          <t>[TEST] Quick Ingestion</t>
        </is>
      </c>
      <c r="O121" s="100" t="inlineStr">
        <is>
          <t>Mock</t>
        </is>
      </c>
      <c r="P121" s="100" t="inlineStr">
        <is>
          <t>Mock RxCU83 ครั้งที่ 1</t>
        </is>
      </c>
      <c r="Q121" s="88" t="inlineStr">
        <is>
          <t>3. Dermatologic</t>
        </is>
      </c>
      <c r="R121" t="inlineStr">
        <is>
          <t>CASE_CLN_M83_HSV_C01_Q1</t>
        </is>
      </c>
    </row>
    <row r="122">
      <c r="A122" s="100" t="n">
        <v>120</v>
      </c>
      <c r="B122" s="88" t="inlineStr">
        <is>
          <t>การรักษาเฉพาะที่ (Topical treatment) ที่เหมาะสมสำหรับผู้ป่วยเริมที่ริมฝีปากที่มีอาการเพิ่งเริ่มเป็น</t>
        </is>
      </c>
      <c r="C122" s="100" t="n"/>
      <c r="D122" s="88" t="inlineStr">
        <is>
          <t>Mupirocin ointment ทาวันละ 2-3 ครั้ง</t>
        </is>
      </c>
      <c r="E122" s="88" t="inlineStr">
        <is>
          <t>Moisturizing cream ทาวันละ 2-3 ครั้ง</t>
        </is>
      </c>
      <c r="F122" s="88" t="inlineStr">
        <is>
          <t>Acyclovir cream 5% ทาวันละ 5 ครั้ง ทุก 4 ชั่วโมง</t>
        </is>
      </c>
      <c r="G122" s="88" t="inlineStr">
        <is>
          <t>Acyclovir 400 mg tablet วันละ 5 ครั้ง</t>
        </is>
      </c>
      <c r="H122" s="88" t="inlineStr">
        <is>
          <t>Desoximetasone 0.25% cream ทาวันละ 2 ครั้ง</t>
        </is>
      </c>
      <c r="I122" s="100" t="n">
        <v>3</v>
      </c>
      <c r="J122" s="88" t="inlineStr">
        <is>
          <t>✅ คำตอบที่ถูกต้อง: ข้อ ค. Acyclovir cream 5% ทาวันละ 5 ครั้ง ทุก 4 ชั่วโมง
💡 Background:
หลักการทางเภสัชกรรม คลินิก และข้อกำหนดมาตรฐานตามเภสัชตำรับในหมวดวิชา 3. Dermatologic
🎯 ทำไมข้อนี้ถึงถูก:
ตัวเลือก ข้อ ค. (Acyclovir cream 5% ทาวันละ 5 ครั้ง ทุก 4 ชั่วโมง)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(Mupirocin ointment ทาวันละ 2-3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(Moisturizing cream ทาวันละ 2-3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(Acyclovir 400 mg tablet วันละ 5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(Desoximetasone 0.25% cream ทาวันละ 2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2" s="100" t="n"/>
      <c r="L122" s="88" t="inlineStr">
        <is>
          <t>Herpes &amp; Zoster</t>
        </is>
      </c>
      <c r="M122" s="100" t="inlineStr">
        <is>
          <t>Clinic</t>
        </is>
      </c>
      <c r="N122" s="88" t="inlineStr">
        <is>
          <t>[TEST] Quick Ingestion</t>
        </is>
      </c>
      <c r="O122" s="100" t="inlineStr">
        <is>
          <t>Mock</t>
        </is>
      </c>
      <c r="P122" s="100" t="inlineStr">
        <is>
          <t>Mock RxCU83 ครั้งที่ 1</t>
        </is>
      </c>
      <c r="Q122" s="88" t="inlineStr">
        <is>
          <t>3. Dermatologic</t>
        </is>
      </c>
      <c r="R122" t="inlineStr">
        <is>
          <t>CASE_CLN_M83_HSV_C01_Q2</t>
        </is>
      </c>
    </row>
    <row r="123">
      <c r="A123" s="100" t="n">
        <v>121</v>
      </c>
      <c r="B123" s="88" t="inlineStr">
        <is>
          <t>คำแนะนำที่สำคัญที่สุดในการป้องกันการแพร่กระจายของเชื้อไวรัสเริม (Herpes simplex virus) สู่ผู้อื่น</t>
        </is>
      </c>
      <c r="C123" s="100" t="n"/>
      <c r="D123" s="88" t="inlineStr">
        <is>
          <t>จะไม่แพร่เชื้อถ้าตุ่มน้ำใสแตกออกเป็นสะเก็ดแล้ว</t>
        </is>
      </c>
      <c r="E123" s="88" t="inlineStr">
        <is>
          <t>หลีกเลี่ยงการสัมผัสบริเวณที่เป็นแผล และไม่ใช้สิ่งของเครื่องใช้ส่วนตัวร่วมกับผู้อื่น ล้างมือบ่อยๆ</t>
        </is>
      </c>
      <c r="F123" s="88" t="inlineStr">
        <is>
          <t>ปิดพลาสเตอร์ยาบริเวณแผลตลอดเวลา</t>
        </is>
      </c>
      <c r="G123" s="88" t="inlineStr">
        <is>
          <t>ล้างบริเวณนั้นด้วยน้ำและสบู่ฟอกแรงๆ ทุกวัน</t>
        </is>
      </c>
      <c r="H123" s="88" t="inlineStr">
        <is>
          <t>รับประทานอาหารที่มีวิตามินซีสูง</t>
        </is>
      </c>
      <c r="I123" s="100" t="n">
        <v>2</v>
      </c>
      <c r="J123" s="88"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หลักการทางเภสัชกรรม คลินิก และข้อกำหนดมาตรฐานตามเภสัชตำรับในหมวดวิชา 3. Dermatologic
🎯 ทำไมข้อนี้ถึงถูก:
ตัวเลือก ข้อ ข. (หลีกเลี่ยงการสัมผัสบริเวณที่เป็นแผล และไม่ใช้สิ่งของเครื่องใช้ส่วนตัวร่วมกับผู้อื่น ล้างมือบ่อยๆ)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(จะไม่แพร่เชื้อถ้าตุ่มน้ำใสแตกออกเป็นสะเก็ดแล้ว):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(ปิดพลาสเตอร์ยาบริเวณแผลตลอดเวลา):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(ล้างบริเวณนั้นด้วยน้ำและสบู่ฟอกแรงๆ ทุกวัน):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(รับประทานอาหารที่มีวิตามินซีสูง):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3" s="100" t="n"/>
      <c r="L123" s="88" t="inlineStr">
        <is>
          <t>Herpes &amp; Zoster</t>
        </is>
      </c>
      <c r="M123" s="100" t="inlineStr">
        <is>
          <t>Clinic</t>
        </is>
      </c>
      <c r="N123" s="88" t="inlineStr">
        <is>
          <t>[TEST] Quick Ingestion</t>
        </is>
      </c>
      <c r="O123" s="100" t="inlineStr">
        <is>
          <t>Mock</t>
        </is>
      </c>
      <c r="P123" s="100" t="inlineStr">
        <is>
          <t>Mock RxCU83 ครั้งที่ 1</t>
        </is>
      </c>
      <c r="Q123" s="88" t="inlineStr">
        <is>
          <t>3. Dermatologic</t>
        </is>
      </c>
      <c r="R123" t="inlineStr">
        <is>
          <t>CASE_CLN_M83_HSV_C01_Q3</t>
        </is>
      </c>
    </row>
    <row r="124">
      <c r="A124" s="100" t="n">
        <v>122</v>
      </c>
      <c r="B124" s="88" t="inlineStr">
        <is>
          <t>กลไกการออกฤทธิ์ของยามาตรฐาน Acyclovir ที่ใช้รักษาการติดเชื้อเริม</t>
        </is>
      </c>
      <c r="C124" s="100" t="n"/>
      <c r="D124" s="88" t="inlineStr">
        <is>
          <t>ยับยั้งเอนไซม์ viral protease ขัดขวางการสร้างโปรตีน</t>
        </is>
      </c>
      <c r="E124" s="88" t="inlineStr">
        <is>
          <t>เป็น Guanosine nucleoside analogue ถูกเติมฟอสเฟตโดยเอนไซม์ Viral thymidine kinase แล้วออกฤทธิ์ยับยั้ง Viral DNA polymerase</t>
        </is>
      </c>
      <c r="F124" s="88" t="inlineStr">
        <is>
          <t>ยับยั้งเอนไซม์ isoleucyl-tRNA synthetase</t>
        </is>
      </c>
      <c r="G124" s="88" t="inlineStr">
        <is>
          <t>แย่งจับกับ reverse transcriptase</t>
        </is>
      </c>
      <c r="H124" s="88" t="inlineStr">
        <is>
          <t>กดภูมิคุ้มกันของร่างกายไม่ให้เกิดปฏิกิริยาการอักเสบ</t>
        </is>
      </c>
      <c r="I124" s="100" t="n">
        <v>2</v>
      </c>
      <c r="J124" s="88" t="inlineStr">
        <is>
          <t>✅ คำตอบที่ถูกต้อง: ข้อ ข. เป็น Guanosine nucleoside analogue ถูกเติมฟอสเฟตโดยเอนไซม์ Viral thymidine kinase แล้วออกฤทธิ์ยับยั้ง Viral DNA polymerase
💡 Background:
หลักการทางเภสัชกรรม คลินิก และข้อกำหนดมาตรฐานตามเภสัชตำรับในหมวดวิชา 3. Dermatologic
🎯 ทำไมข้อนี้ถึงถูก:
ตัวเลือก ข้อ ข. (เป็น Guanosine nucleoside analogue ถูกเติมฟอสเฟตโดยเอนไซม์ Viral thymidine kinase แล้วออกฤทธิ์ยับยั้ง Viral DNA polymerase)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(ยับยั้งเอนไซม์ viral protease ขัดขวางการสร้างโปรตีน):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(ยับยั้งเอนไซม์ isoleucyl-tRNA synthetase):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(แย่งจับกับ reverse transcriptase):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(กดภูมิคุ้มกันของร่างกายไม่ให้เกิดปฏิกิริยาการอักเสบ):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4" s="100" t="n"/>
      <c r="L124" s="88" t="inlineStr">
        <is>
          <t>Herpes &amp; Zoster</t>
        </is>
      </c>
      <c r="M124" s="100" t="inlineStr">
        <is>
          <t>Clinic</t>
        </is>
      </c>
      <c r="N124" s="88" t="inlineStr">
        <is>
          <t>[TEST] Quick Ingestion</t>
        </is>
      </c>
      <c r="O124" s="100" t="inlineStr">
        <is>
          <t>Mock</t>
        </is>
      </c>
      <c r="P124" s="100" t="inlineStr">
        <is>
          <t>Mock RxCU83 ครั้งที่ 1</t>
        </is>
      </c>
      <c r="Q124" s="88" t="inlineStr">
        <is>
          <t>3. Dermatologic</t>
        </is>
      </c>
      <c r="R124" t="inlineStr">
        <is>
          <t>CASE_CLN_M83_HSV_C01_Q4</t>
        </is>
      </c>
    </row>
    <row r="125">
      <c r="A125" s="100" t="n">
        <v>123</v>
      </c>
      <c r="B125" s="88" t="inlineStr">
        <is>
          <t>ข้อใด ไม่ใช่ ปัจจัยกระตุ้นที่สำคัญที่ทำให้โรคเริมที่ริมฝีปากกำเริบซ้ำ (Recurrent attack)</t>
        </is>
      </c>
      <c r="C125" s="100" t="n"/>
      <c r="D125" s="88" t="inlineStr">
        <is>
          <t>การนอนหลับพักผ่อนไม่เพียงพอ</t>
        </is>
      </c>
      <c r="E125" s="88" t="inlineStr">
        <is>
          <t>ภาวะเครียดทางจิตใจหรือร่างกาย</t>
        </is>
      </c>
      <c r="F125" s="88" t="inlineStr">
        <is>
          <t>สัมผัสแสงแดดจัด (UV light exposure)</t>
        </is>
      </c>
      <c r="G125" s="88" t="inlineStr">
        <is>
          <t>การได้รับยาปฏิชีวนะ Amoxicillin</t>
        </is>
      </c>
      <c r="H125" s="88" t="inlineStr">
        <is>
          <t>ภาวะติดเชื้อไวรัส เช่น ไข้หวัด มีไข้</t>
        </is>
      </c>
      <c r="I125" s="100" t="n">
        <v>4</v>
      </c>
      <c r="J125" s="88" t="inlineStr">
        <is>
          <t>✅ คำตอบที่ถูกต้อง: ข้อ ง. การได้รับยาปฏิชีวนะ Amoxicillin
💡 Background:
หลักการทางเภสัชกรรม คลินิก และข้อกำหนดมาตรฐานตามเภสัชตำรับในหมวดวิชา 3. Dermatologic
🎯 ทำไมข้อนี้ถึงถูก:
ตัวเลือก ข้อ ง. (การได้รับยาปฏิชีวนะ Amoxicillin)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(การนอนหลับพักผ่อนไม่เพียงพอ):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(ภาวะเครียดทางจิตใจหรือร่างกาย):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(สัมผัสแสงแดดจัด (UV light exposure)):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(ภาวะติดเชื้อไวรัส เช่น ไข้หวัด มีไข้):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5" s="100" t="n"/>
      <c r="L125" s="88" t="inlineStr">
        <is>
          <t>Herpes &amp; Zoster</t>
        </is>
      </c>
      <c r="M125" s="100" t="inlineStr">
        <is>
          <t>Clinic</t>
        </is>
      </c>
      <c r="N125" s="88" t="inlineStr">
        <is>
          <t>[TEST] Quick Ingestion</t>
        </is>
      </c>
      <c r="O125" s="100" t="inlineStr">
        <is>
          <t>Mock</t>
        </is>
      </c>
      <c r="P125" s="100" t="inlineStr">
        <is>
          <t>Mock RxCU83 ครั้งที่ 1</t>
        </is>
      </c>
      <c r="Q125" s="88" t="inlineStr">
        <is>
          <t>3. Dermatologic</t>
        </is>
      </c>
      <c r="R125" t="inlineStr">
        <is>
          <t>CASE_CLN_M83_HSV_C01_Q5</t>
        </is>
      </c>
    </row>
    <row r="126">
      <c r="A126" s="100" t="n">
        <v>124</v>
      </c>
      <c r="B126" s="88" t="inlineStr">
        <is>
          <t>ผลิตภัณฑ์ Acyclovir cream 5% w/w ในเนื้อครีม 1 g จะมีตัวยาสำคัญกี่มิลลิกรัม และถ้าต้องการตัวยา acyclovir ปริมาณ 25 mg ต้องชั่งเนื้อครีมนี้กี่กรัม</t>
        </is>
      </c>
      <c r="C126" s="100" t="n"/>
      <c r="D126" s="88" t="inlineStr">
        <is>
          <t>0.5 mg/g, 0.0125 g</t>
        </is>
      </c>
      <c r="E126" s="88" t="inlineStr">
        <is>
          <t>5 mg/g, 0.0125 g</t>
        </is>
      </c>
      <c r="F126" s="88" t="inlineStr">
        <is>
          <t>5 mg/g, 0.125 g</t>
        </is>
      </c>
      <c r="G126" s="88" t="inlineStr">
        <is>
          <t>50 mg/g, 0.5 g</t>
        </is>
      </c>
      <c r="H126" s="88" t="inlineStr">
        <is>
          <t>50 mg/g, 1.25 g</t>
        </is>
      </c>
      <c r="I126" s="100" t="n">
        <v>4</v>
      </c>
      <c r="J126" s="88" t="inlineStr">
        <is>
          <t>✅ คำตอบที่ถูกต้อง: ข้อ ง. 50 mg/g, 0.5 g
💡 Background:
หลักการทางเภสัชกรรม คลินิก และข้อกำหนดมาตรฐานตามเภสัชตำรับในหมวดวิชา 6. Solid Dosage Forms
🎯 ทำไมข้อนี้ถึงถูก:
ตัวเลือก ข้อ ง. (50 mg/g, 0.5 g)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(0.5 mg/g, 0.0125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(5 mg/g, 0.0125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(5 mg/g, 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(50 mg/g, 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26" s="100" t="n"/>
      <c r="L126" s="88" t="inlineStr">
        <is>
          <t>Pharmaceutical Calc</t>
        </is>
      </c>
      <c r="M126" s="100" t="inlineStr">
        <is>
          <t>Product</t>
        </is>
      </c>
      <c r="N126" s="88" t="inlineStr">
        <is>
          <t>[TEST] Quick Ingestion</t>
        </is>
      </c>
      <c r="O126" s="100" t="inlineStr">
        <is>
          <t>Mock</t>
        </is>
      </c>
      <c r="P126" s="100" t="inlineStr">
        <is>
          <t>Mock RxCU83 ครั้งที่ 1</t>
        </is>
      </c>
      <c r="Q126" s="88" t="inlineStr">
        <is>
          <t>6. Solid Dosage Forms</t>
        </is>
      </c>
      <c r="R126" t="inlineStr">
        <is>
          <t>CASE_PRD_M83_HSV_C01_Q1</t>
        </is>
      </c>
    </row>
    <row r="127">
      <c r="A127" s="100" t="n">
        <v>125</v>
      </c>
      <c r="B127" s="88" t="inlineStr">
        <is>
          <t>ข้อใดเป็นการแนะนำเพื่อป้องกันการกำเริบของโรคตามพฤติกรรมสุขภาพของผู้บริโภคได้อย่างถูกต้องที่สุด</t>
        </is>
      </c>
      <c r="C127" s="100" t="n"/>
      <c r="D127" s="88" t="inlineStr">
        <is>
          <t>ให้รับประทานยาปฏิชีวนะต่อเนื่อง</t>
        </is>
      </c>
      <c r="E127" s="88" t="inlineStr">
        <is>
          <t>แนะนำการปฏิบัติตัว การพักผ่อน และการหลีกเลี่ยงปัจจัยกระตุ้น เช่น แสงแดดจัด และความเครียด</t>
        </is>
      </c>
      <c r="F127" s="88" t="inlineStr">
        <is>
          <t>แนะนำให้ผู้ป่วยเปลี่ยนสายอาชีพ</t>
        </is>
      </c>
      <c r="G127" s="88" t="inlineStr">
        <is>
          <t>แนะนำให้ใช้ยาทาสเตียรอยด์เข้มข้นทาทันทีที่รู้สึกคัน</t>
        </is>
      </c>
      <c r="H127" s="88" t="inlineStr">
        <is>
          <t>ให้ทายาปฏิชีวนะแผลเปิดเป็นประจำ</t>
        </is>
      </c>
      <c r="I127" s="100" t="n">
        <v>2</v>
      </c>
      <c r="J127" s="88"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(แนะนำการปฏิบัติตัว การพักผ่อน และการหลีกเลี่ยงปัจจัยกระตุ้น เช่น แสงแดดจัด และความเครียด)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(ให้รับประทานยาปฏิชีวนะต่อเนื่อง):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(แนะนำให้ผู้ป่วยเปลี่ยนสายอาชีพ):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(แนะนำให้ใช้ยาทาสเตียรอยด์เข้มข้นทาทันทีที่รู้สึกคัน):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(ให้ทายาปฏิชีวนะแผลเปิดเป็นประจำ):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27" s="100" t="n"/>
      <c r="L127" s="88" t="inlineStr">
        <is>
          <t>Pharmacy Administration &amp; System</t>
        </is>
      </c>
      <c r="M127" s="100" t="inlineStr">
        <is>
          <t>SAP</t>
        </is>
      </c>
      <c r="N127" s="88" t="inlineStr">
        <is>
          <t>[TEST] Quick Ingestion</t>
        </is>
      </c>
      <c r="O127" s="100" t="inlineStr">
        <is>
          <t>Mock</t>
        </is>
      </c>
      <c r="P127" s="100" t="inlineStr">
        <is>
          <t>Mock RxCU83 ครั้งที่ 1</t>
        </is>
      </c>
      <c r="Q127" s="88" t="inlineStr">
        <is>
          <t>2. Pharmacy Administration &amp; Sy</t>
        </is>
      </c>
      <c r="R127" t="inlineStr">
        <is>
          <t>CASE_SAP_M83_HSV_C01_Q1</t>
        </is>
      </c>
    </row>
    <row r="128">
      <c r="A128" s="100" t="n">
        <v>126</v>
      </c>
      <c r="B128" s="88"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C128" s="100" t="n"/>
      <c r="D128" s="88" t="inlineStr">
        <is>
          <t>Simple titrimetric method</t>
        </is>
      </c>
      <c r="E128" s="88" t="inlineStr">
        <is>
          <t>Thin Layer Chromatography เท่านั้น</t>
        </is>
      </c>
      <c r="F128" s="88" t="inlineStr">
        <is>
          <t>Reversed-Phase High-Performance Liquid Chromatography (RP-HPLC)</t>
        </is>
      </c>
      <c r="G128" s="88" t="inlineStr">
        <is>
          <t>Polarimetry</t>
        </is>
      </c>
      <c r="H128" s="88" t="inlineStr">
        <is>
          <t>Refractometry</t>
        </is>
      </c>
      <c r="I128" s="100" t="n">
        <v>3</v>
      </c>
      <c r="J128" s="88" t="inlineStr">
        <is>
          <t>✅ คำตอบที่ถูกต้อง: ข้อ ค. Reversed-Phase High-Performance Liquid Chromatography (RP-HPLC)
💡 Background:
หลักการทางเภสัชกรรม คลินิก และข้อกำหนดมาตรฐานตามเภสัชตำรับในหมวดวิชา 1. Titrations
🎯 ทำไมข้อนี้ถึงถูก:
ตัวเลือก ข้อ ค. (Reversed-Phase High-Performance Liquid Chromatography (RP-HPLC))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(Simple titrimetric method):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(Thin Layer Chromatography เท่านั้น):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(Polarimetry):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(Refractometry):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8" s="100" t="n"/>
      <c r="L128" s="88" t="inlineStr">
        <is>
          <t>Chromatography</t>
        </is>
      </c>
      <c r="M128" s="100" t="inlineStr">
        <is>
          <t>Product</t>
        </is>
      </c>
      <c r="N128" s="88" t="inlineStr">
        <is>
          <t>[TEST] Quick Ingestion</t>
        </is>
      </c>
      <c r="O128" s="100" t="inlineStr">
        <is>
          <t>Mock</t>
        </is>
      </c>
      <c r="P128" s="100" t="inlineStr">
        <is>
          <t>Mock RxCU83 ครั้งที่ 1</t>
        </is>
      </c>
      <c r="Q128" s="88" t="inlineStr">
        <is>
          <t>1. Titrations</t>
        </is>
      </c>
      <c r="R128" t="inlineStr">
        <is>
          <t>CASE_PRD_M83_HSV_C01_Q2</t>
        </is>
      </c>
    </row>
    <row r="129">
      <c r="A129" s="100" t="n">
        <v>127</v>
      </c>
      <c r="B129" s="88"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C129" s="100" t="n"/>
      <c r="D129" s="88" t="inlineStr">
        <is>
          <t>Guanine 2.5% และ อื่นๆ 1.0% ไม่ผ่านเกณฑ์</t>
        </is>
      </c>
      <c r="E129" s="88" t="inlineStr">
        <is>
          <t>Guanine 1.5% และ อื่นๆ 0.2% ผ่านเกณฑ์</t>
        </is>
      </c>
      <c r="F129" s="88" t="inlineStr">
        <is>
          <t>Guanine 0.5% ผ่าน แต่ตัวอื่นไม่ผ่าน</t>
        </is>
      </c>
      <c r="G129" s="88" t="inlineStr">
        <is>
          <t>ทุกตัวผ่านเกณฑ์มาตรฐาน</t>
        </is>
      </c>
      <c r="H129" s="88" t="inlineStr">
        <is>
          <t>ผลการวิเคราะห์ไม่สามารถคำนวณได้</t>
        </is>
      </c>
      <c r="I129" s="100" t="n">
        <v>1</v>
      </c>
      <c r="J129" s="88" t="inlineStr">
        <is>
          <t>✅ คำตอบที่ถูกต้อง: ข้อ ก. Guanine 2.5% และ อื่นๆ 1.0% ไม่ผ่านเกณฑ์
💡 Background:
หลักการทางเภสัชกรรม คลินิก และข้อกำหนดมาตรฐานตามเภสัชตำรับในหมวดวิชา 1. Titrations
🎯 ทำไมข้อนี้ถึงถูก:
ตัวเลือก ข้อ ก. (Guanine 2.5% และ อื่นๆ 1.0% ไม่ผ่านเกณฑ์)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(Guanine 1.5% และ อื่นๆ 0.2% ผ่านเกณฑ์):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(Guanine 0.5% ผ่าน แต่ตัวอื่นไม่ผ่าน):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(ทุกตัวผ่านเกณฑ์มาตรฐาน):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(ผลการวิเคราะห์ไม่สามารถคำนวณได้):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9" s="100" t="n"/>
      <c r="L129" s="88" t="inlineStr">
        <is>
          <t>Chromatography</t>
        </is>
      </c>
      <c r="M129" s="100" t="inlineStr">
        <is>
          <t>Product</t>
        </is>
      </c>
      <c r="N129" s="88" t="inlineStr">
        <is>
          <t>[TEST] Quick Ingestion</t>
        </is>
      </c>
      <c r="O129" s="100" t="inlineStr">
        <is>
          <t>Mock</t>
        </is>
      </c>
      <c r="P129" s="100" t="inlineStr">
        <is>
          <t>Mock RxCU83 ครั้งที่ 1</t>
        </is>
      </c>
      <c r="Q129" s="88" t="inlineStr">
        <is>
          <t>1. Titrations</t>
        </is>
      </c>
      <c r="R129" t="inlineStr">
        <is>
          <t>CASE_PRD_M83_HSV_C01_Q3</t>
        </is>
      </c>
    </row>
    <row r="130">
      <c r="A130" s="100" t="n">
        <v>128</v>
      </c>
      <c r="B130" s="88" t="inlineStr">
        <is>
          <t>หัวข้อการทดสอบคุณภาพของยาครีม Acyclovir cream ในข้อใดต่อไปนี้ ไม่ต้องทดสอบ ตามเภสัชตำรับทั่วไป</t>
        </is>
      </c>
      <c r="C130" s="100" t="n"/>
      <c r="D130" s="88" t="inlineStr">
        <is>
          <t>Assay</t>
        </is>
      </c>
      <c r="E130" s="88" t="inlineStr">
        <is>
          <t>Identification</t>
        </is>
      </c>
      <c r="F130" s="88" t="inlineStr">
        <is>
          <t>Dissolution test</t>
        </is>
      </c>
      <c r="G130" s="88" t="inlineStr">
        <is>
          <t>Minimum fill</t>
        </is>
      </c>
      <c r="H130" s="88" t="inlineStr">
        <is>
          <t>Microbial limit test</t>
        </is>
      </c>
      <c r="I130" s="100" t="n">
        <v>3</v>
      </c>
      <c r="J130" s="88" t="inlineStr">
        <is>
          <t>✅ คำตอบที่ถูกต้อง: ข้อ ค. Dissolution test
💡 Background:
หลักการทางเภสัชกรรม คลินิก และข้อกำหนดมาตรฐานตามเภสัชตำรับในหมวดวิชา 1. Titrations
🎯 ทำไมข้อนี้ถึงถูก:
ตัวเลือก ข้อ ค. (Dissolution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(Minimum fill):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(Microbial limit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30" s="100" t="n"/>
      <c r="L130" s="88" t="inlineStr">
        <is>
          <t>Liquid &amp; Semisolids</t>
        </is>
      </c>
      <c r="M130" s="100" t="inlineStr">
        <is>
          <t>Product</t>
        </is>
      </c>
      <c r="N130" s="88" t="inlineStr">
        <is>
          <t>[TEST] Quick Ingestion</t>
        </is>
      </c>
      <c r="O130" s="100" t="inlineStr">
        <is>
          <t>Mock</t>
        </is>
      </c>
      <c r="P130" s="100" t="inlineStr">
        <is>
          <t>Mock RxCU83 ครั้งที่ 1</t>
        </is>
      </c>
      <c r="Q130" s="88" t="inlineStr">
        <is>
          <t>1. Titrations</t>
        </is>
      </c>
      <c r="R130" t="inlineStr">
        <is>
          <t>CASE_PRD_M83_HSV_C01_Q4</t>
        </is>
      </c>
    </row>
    <row r="131">
      <c r="A131" s="100" t="n">
        <v>129</v>
      </c>
      <c r="B131" s="88"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C131" s="100" t="n"/>
      <c r="D131" s="88" t="inlineStr">
        <is>
          <t>Sodium lauryl sulfate</t>
        </is>
      </c>
      <c r="E131" s="88" t="inlineStr">
        <is>
          <t>Mineral oil</t>
        </is>
      </c>
      <c r="F131" s="88" t="inlineStr">
        <is>
          <t>Cetostearyl alcohol</t>
        </is>
      </c>
      <c r="G131" s="88" t="inlineStr">
        <is>
          <t>Propylene glycol</t>
        </is>
      </c>
      <c r="H131" s="88" t="inlineStr">
        <is>
          <t>Purified water</t>
        </is>
      </c>
      <c r="I131" s="100" t="n">
        <v>3</v>
      </c>
      <c r="J131" s="88" t="inlineStr">
        <is>
          <t>✅ คำตอบที่ถูกต้อง: ข้อ ค. Cetostearyl alcohol
💡 Background:
หลักการทางเภสัชกรรม คลินิก และข้อกำหนดมาตรฐานตามเภสัชตำรับในหมวดวิชา 6. Solid Dosage Forms
🎯 ทำไมข้อนี้ถึงถูก:
ตัวเลือก ข้อ ค. (Cetostearyl alcohol)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(Sodium lauryl sulfate):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(Mineral oil):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(Propylene glycol):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(Purified water):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31" s="100" t="n"/>
      <c r="L131" s="88" t="inlineStr">
        <is>
          <t>Excipients classification</t>
        </is>
      </c>
      <c r="M131" s="100" t="inlineStr">
        <is>
          <t>Product</t>
        </is>
      </c>
      <c r="N131" s="88" t="inlineStr">
        <is>
          <t>[TEST] Quick Ingestion</t>
        </is>
      </c>
      <c r="O131" s="100" t="inlineStr">
        <is>
          <t>Mock</t>
        </is>
      </c>
      <c r="P131" s="100" t="inlineStr">
        <is>
          <t>Mock RxCU83 ครั้งที่ 1</t>
        </is>
      </c>
      <c r="Q131" s="88" t="inlineStr">
        <is>
          <t>6. Solid Dosage Forms</t>
        </is>
      </c>
      <c r="R131" t="inlineStr">
        <is>
          <t>CASE_PRD_M83_HSV_C01_Q5</t>
        </is>
      </c>
    </row>
    <row r="132">
      <c r="A132" s="100" t="n">
        <v>130</v>
      </c>
      <c r="B132" s="88" t="inlineStr">
        <is>
          <t>ยาสมุนไพรในบัญชียาหลักแห่งชาติที่มีข้อบ่งใช้สำหรับรักษาโรคเริมและงูสวัดคือสมุนไพรในข้อใด</t>
        </is>
      </c>
      <c r="C132" s="100" t="n"/>
      <c r="D132" s="88" t="inlineStr">
        <is>
          <t>ยาพญายอ (เสลดพังพอนตัวเมีย)</t>
        </is>
      </c>
      <c r="E132" s="88" t="inlineStr">
        <is>
          <t>ยาเปลือกมังคุด</t>
        </is>
      </c>
      <c r="F132" s="88" t="inlineStr">
        <is>
          <t>ยาบัวบก</t>
        </is>
      </c>
      <c r="G132" s="88" t="inlineStr">
        <is>
          <t>ยาทิงเจอร์พลู</t>
        </is>
      </c>
      <c r="H132" s="88" t="inlineStr">
        <is>
          <t>ยาทิงเจอร์ทองพันชั่ง</t>
        </is>
      </c>
      <c r="I132" s="100" t="n">
        <v>1</v>
      </c>
      <c r="J132" s="88" t="inlineStr">
        <is>
          <t>✅ คำตอบที่ถูกต้อง: ข้อ ก. ยาพญายอ (เสลดพังพอนตัวเมีย)
💡 Background:
หลักการทางเภสัชกรรม คลินิก และข้อกำหนดมาตรฐานตามเภสัชตำรับในหมวดวิชา 11. Herbal Products
🎯 ทำไมข้อนี้ถึงถูก:
ตัวเลือก ข้อ ก. (ยาพญายอ (เสลดพังพอนตัวเมีย))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(ยาเปลือกมังคุด):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(ยาบัวบก):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(ยาทิงเจอร์พลู):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(ยาทิงเจอร์ทองพันชั่ง):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132" s="100" t="n"/>
      <c r="L132" s="88" t="inlineStr">
        <is>
          <t>Herbal Products</t>
        </is>
      </c>
      <c r="M132" s="100" t="inlineStr">
        <is>
          <t>Product</t>
        </is>
      </c>
      <c r="N132" s="88" t="inlineStr">
        <is>
          <t>[TEST] Quick Ingestion</t>
        </is>
      </c>
      <c r="O132" s="100" t="inlineStr">
        <is>
          <t>Mock</t>
        </is>
      </c>
      <c r="P132" s="100" t="inlineStr">
        <is>
          <t>Mock RxCU83 ครั้งที่ 1</t>
        </is>
      </c>
      <c r="Q132" s="88" t="inlineStr">
        <is>
          <t>11. Herbal Products</t>
        </is>
      </c>
      <c r="R132" t="inlineStr">
        <is>
          <t>CASE_PRD_M83_HSV_C01_Q6</t>
        </is>
      </c>
    </row>
    <row r="133">
      <c r="A133" s="100" t="n">
        <v>131</v>
      </c>
      <c r="B133" s="88" t="inlineStr">
        <is>
          <t>ส่วนของสมุนไพรพญายอ (เสลดพังพอนตัวเมีย) ที่นำมาใช้ในการสกัดเพื่อทำยารักษาโรคเริมคือนำส่วนใดมาใช้</t>
        </is>
      </c>
      <c r="C133" s="100" t="n"/>
      <c r="D133" s="88" t="inlineStr">
        <is>
          <t>ใบ (Leaves)</t>
        </is>
      </c>
      <c r="E133" s="88" t="inlineStr">
        <is>
          <t>เถา (Stems)</t>
        </is>
      </c>
      <c r="F133" s="88" t="inlineStr">
        <is>
          <t>ราก (Roots)</t>
        </is>
      </c>
      <c r="G133" s="88" t="inlineStr">
        <is>
          <t>เมล็ด (Seeds)</t>
        </is>
      </c>
      <c r="H133" s="88" t="inlineStr">
        <is>
          <t>เปลือกผล (Rinds)</t>
        </is>
      </c>
      <c r="I133" s="100" t="n">
        <v>1</v>
      </c>
      <c r="J133" s="88" t="inlineStr">
        <is>
          <t>✅ คำตอบที่ถูกต้อง: ข้อ ก. ใบ (Leaves)
💡 Background:
หลักการทางเภสัชกรรม คลินิก และข้อกำหนดมาตรฐานตามเภสัชตำรับในหมวดวิชา 11. Herbal Products
🎯 ทำไมข้อนี้ถึงถูก:
ตัวเลือก ข้อ ก. (ใบ (Leaves))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(เถา (Stems)):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(ราก (Roots)):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(เมล็ด (Seeds)):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(เปลือกผล (Rinds)):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133" s="100" t="n"/>
      <c r="L133" s="88" t="inlineStr">
        <is>
          <t>Herbal Products</t>
        </is>
      </c>
      <c r="M133" s="100" t="inlineStr">
        <is>
          <t>Product</t>
        </is>
      </c>
      <c r="N133" s="88" t="inlineStr">
        <is>
          <t>[TEST] Quick Ingestion</t>
        </is>
      </c>
      <c r="O133" s="100" t="inlineStr">
        <is>
          <t>Mock</t>
        </is>
      </c>
      <c r="P133" s="100" t="inlineStr">
        <is>
          <t>Mock RxCU83 ครั้งที่ 1</t>
        </is>
      </c>
      <c r="Q133" s="88" t="inlineStr">
        <is>
          <t>11. Herbal Products</t>
        </is>
      </c>
      <c r="R133" t="inlineStr">
        <is>
          <t>CASE_PRD_M83_HSV_C01_Q7</t>
        </is>
      </c>
    </row>
    <row r="134">
      <c r="A134" s="100" t="n">
        <v>132</v>
      </c>
      <c r="B134" s="88"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C134" s="100" t="n"/>
      <c r="D134" s="88" t="inlineStr">
        <is>
          <t>ละลายตัวยาทั้งหมดในน้ำแล้วค่อยเตรียมครีม</t>
        </is>
      </c>
      <c r="E134" s="88" t="inlineStr">
        <is>
          <t>ละลายตัวยาใน Phase น้ำโดยใช้ความร้อนสูงแล้วค่อยผสมกับ Base</t>
        </is>
      </c>
      <c r="F134" s="88" t="inlineStr">
        <is>
          <t>นำผงยาไปบดกระจายกับ Mineral oil ก่อนนำไปผสม Base</t>
        </is>
      </c>
      <c r="G134" s="88" t="inlineStr">
        <is>
          <t>นำผงยาไตรจูเรตกระจายตัวกับตัวทำละลายและสารช่วยดูดซึม เช่น Propylene glycol (Levigating agent) ก่อนนำไปผสมเข้ากับเนื้อครีม</t>
        </is>
      </c>
      <c r="H134" s="88" t="inlineStr">
        <is>
          <t>เทผงยาแห้งลงผสมกับเนื้อครีมโดยตรงทันที</t>
        </is>
      </c>
      <c r="I134" s="100" t="n">
        <v>4</v>
      </c>
      <c r="J134" s="88"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หลักการทางเภสัชกรรม คลินิก และข้อกำหนดมาตรฐานตามเภสัชตำรับในหมวดวิชา 6. Solid Dosage Forms
🎯 ทำไมข้อนี้ถึงถูก:
ตัวเลือก ข้อ ง. (นำผงยาไตรจูเรตกระจายตัวกับตัวทำละลายและสารช่วยดูดซึม เช่น Propylene glycol (Levigating agent) ก่อนนำไปผสมเข้ากับเนื้อครีม)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(ละลายตัวยาทั้งหมดในน้ำแล้วค่อยเตรียมครีม):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(ละลายตัวยาใน Phase น้ำโดยใช้ความร้อนสูงแล้วค่อยผสมกับ Base):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(นำผงยาไปบดกระจายกับ Mineral oil ก่อนนำไปผสม Base):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(เทผงยาแห้งลงผสมกับเนื้อครีมโดยตรงทันที):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34" s="100" t="n"/>
      <c r="L134" s="88" t="inlineStr">
        <is>
          <t>Liquid &amp; Semisolids</t>
        </is>
      </c>
      <c r="M134" s="100" t="inlineStr">
        <is>
          <t>Product</t>
        </is>
      </c>
      <c r="N134" s="88" t="inlineStr">
        <is>
          <t>[TEST] Quick Ingestion</t>
        </is>
      </c>
      <c r="O134" s="100" t="inlineStr">
        <is>
          <t>Mock</t>
        </is>
      </c>
      <c r="P134" s="100" t="inlineStr">
        <is>
          <t>Mock RxCU83 ครั้งที่ 1</t>
        </is>
      </c>
      <c r="Q134" s="88" t="inlineStr">
        <is>
          <t>6. Solid Dosage Forms</t>
        </is>
      </c>
      <c r="R134" t="inlineStr">
        <is>
          <t>CASE_PRD_M83_HSV_C01_Q8</t>
        </is>
      </c>
    </row>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inlineStr">
        <is>
          <t>2026-09-24T13:21:44.697Z</t>
        </is>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inlineStr">
        <is>
          <t>2026-09-24T13:36:42.772Z</t>
        </is>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inlineStr">
        <is>
          <t>⚙️ ตัวกรอง:</t>
        </is>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inlineStr">
        <is>
          <t>เลือกค่า 👉</t>
        </is>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n"/>
      <c r="O3" s="100" t="n"/>
      <c r="P3" s="100" t="n"/>
      <c r="Q3" s="100" t="n"/>
    </row>
    <row r="4">
      <c r="A4" s="100" t="n"/>
      <c r="B4" s="34" t="n"/>
      <c r="C4" s="100" t="n"/>
      <c r="D4" s="34" t="n"/>
      <c r="E4" s="34" t="n"/>
      <c r="F4" s="34" t="n"/>
      <c r="G4" s="34" t="n"/>
      <c r="H4" s="34" t="n"/>
      <c r="I4" s="100" t="n"/>
      <c r="J4" s="34" t="n"/>
      <c r="K4" s="100" t="n"/>
      <c r="L4" s="34" t="n"/>
      <c r="M4" s="100" t="n"/>
      <c r="N4" s="34" t="n"/>
      <c r="O4" s="100" t="n"/>
      <c r="P4" s="100" t="n"/>
      <c r="Q4" s="100" t="n"/>
    </row>
    <row r="5" ht="21.6" customHeight="1" s="49">
      <c r="A5" s="116" t="inlineStr">
        <is>
          <t>ข้อที่</t>
        </is>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หมายเหตุ</t>
        </is>
      </c>
      <c r="O5" s="116" t="inlineStr">
        <is>
          <t>ประเภทข้อสอบ</t>
        </is>
      </c>
      <c r="P5" s="116" t="inlineStr">
        <is>
          <t>ปี / เลขชุด</t>
        </is>
      </c>
      <c r="Q5" s="147" t="inlineStr">
        <is>
          <t>ต้นทาง (Tab)</t>
        </is>
      </c>
    </row>
    <row r="6" ht="13.2" customHeight="1" s="49">
      <c r="A6" s="100">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f>IFERROR(__xludf.DUMMYFUNCTION("""COMPUTED_VALUE"""),"ข้อ 7 Pharma Plus เล่มม่วง (เฉลยข้อ ก)")</f>
        <v/>
      </c>
      <c r="O6" s="100">
        <f>IFERROR(__xludf.DUMMYFUNCTION("""COMPUTED_VALUE"""),"Mock")</f>
        <v/>
      </c>
      <c r="P6" s="100">
        <f>IFERROR(__xludf.DUMMYFUNCTION("""COMPUTED_VALUE"""),"Pharma Plus เล่มม่วง")</f>
        <v/>
      </c>
      <c r="Q6" s="100" t="n"/>
    </row>
    <row r="7" ht="13.2" customHeight="1" s="49">
      <c r="A7" s="100">
        <f>IFERROR(__xludf.DUMMYFUNCTION("""COMPUTED_VALUE"""),"8")</f>
        <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f>IFERROR(__xludf.DUMMYFUNCTION("""COMPUTED_VALUE"""),"ข้อ 8 Pharma Plus เล่มม่วง (เฉลยข้อ ค)")</f>
        <v/>
      </c>
      <c r="O7" s="100">
        <f>IFERROR(__xludf.DUMMYFUNCTION("""COMPUTED_VALUE"""),"Mock")</f>
        <v/>
      </c>
      <c r="P7" s="100">
        <f>IFERROR(__xludf.DUMMYFUNCTION("""COMPUTED_VALUE"""),"Pharma Plus เล่มม่วง")</f>
        <v/>
      </c>
      <c r="Q7" s="100" t="n"/>
    </row>
    <row r="8" ht="13.2" customHeight="1" s="49">
      <c r="A8" s="100">
        <f>IFERROR(__xludf.DUMMYFUNCTION("""COMPUTED_VALUE"""),"9")</f>
        <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f>IFERROR(__xludf.DUMMYFUNCTION("""COMPUTED_VALUE"""),"ข้อ 9 Pharma Plus เล่มม่วง (เฉลยข้อ จ)")</f>
        <v/>
      </c>
      <c r="O8" s="100">
        <f>IFERROR(__xludf.DUMMYFUNCTION("""COMPUTED_VALUE"""),"Mock")</f>
        <v/>
      </c>
      <c r="P8" s="100">
        <f>IFERROR(__xludf.DUMMYFUNCTION("""COMPUTED_VALUE"""),"Pharma Plus เล่มม่วง")</f>
        <v/>
      </c>
      <c r="Q8" s="100" t="n"/>
    </row>
    <row r="9" ht="13.2" customHeight="1" s="49">
      <c r="A9" s="100">
        <f>IFERROR(__xludf.DUMMYFUNCTION("""COMPUTED_VALUE"""),"10")</f>
        <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f>IFERROR(__xludf.DUMMYFUNCTION("""COMPUTED_VALUE"""),"ข้อ 10 Pharma Plus เล่มม่วง (เฉลยข้อ ก)")</f>
        <v/>
      </c>
      <c r="O9" s="100">
        <f>IFERROR(__xludf.DUMMYFUNCTION("""COMPUTED_VALUE"""),"Mock")</f>
        <v/>
      </c>
      <c r="P9" s="100">
        <f>IFERROR(__xludf.DUMMYFUNCTION("""COMPUTED_VALUE"""),"Pharma Plus เล่มม่วง")</f>
        <v/>
      </c>
      <c r="Q9" s="100" t="n"/>
    </row>
    <row r="10" ht="13.2" customHeight="1" s="49">
      <c r="A10" s="100">
        <f>IFERROR(__xludf.DUMMYFUNCTION("""COMPUTED_VALUE"""),"11")</f>
        <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f>IFERROR(__xludf.DUMMYFUNCTION("""COMPUTED_VALUE"""),"ข้อ 11 Pharma Plus เล่มม่วง (เฉลยข้อ จ)")</f>
        <v/>
      </c>
      <c r="O10" s="100">
        <f>IFERROR(__xludf.DUMMYFUNCTION("""COMPUTED_VALUE"""),"Mock")</f>
        <v/>
      </c>
      <c r="P10" s="100">
        <f>IFERROR(__xludf.DUMMYFUNCTION("""COMPUTED_VALUE"""),"Pharma Plus เล่มม่วง")</f>
        <v/>
      </c>
      <c r="Q10" s="100" t="n"/>
    </row>
    <row r="11" ht="13.2" customHeight="1" s="49">
      <c r="A11" s="100">
        <f>IFERROR(__xludf.DUMMYFUNCTION("""COMPUTED_VALUE"""),"22")</f>
        <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f>IFERROR(__xludf.DUMMYFUNCTION("""COMPUTED_VALUE"""),"ข้อ 22 Pharma Plus เล่มม่วง (เฉลยข้อ จ)")</f>
        <v/>
      </c>
      <c r="O11" s="100">
        <f>IFERROR(__xludf.DUMMYFUNCTION("""COMPUTED_VALUE"""),"Mock")</f>
        <v/>
      </c>
      <c r="P11" s="100">
        <f>IFERROR(__xludf.DUMMYFUNCTION("""COMPUTED_VALUE"""),"Pharma Plus เล่มม่วง")</f>
        <v/>
      </c>
      <c r="Q11" s="100" t="n"/>
    </row>
    <row r="12" ht="13.2" customHeight="1" s="49">
      <c r="A12" s="100">
        <f>IFERROR(__xludf.DUMMYFUNCTION("""COMPUTED_VALUE"""),"23")</f>
        <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f>IFERROR(__xludf.DUMMYFUNCTION("""COMPUTED_VALUE"""),"ข้อ 23 Pharma Plus เล่มม่วง (เฉลยข้อ จ)")</f>
        <v/>
      </c>
      <c r="O12" s="100">
        <f>IFERROR(__xludf.DUMMYFUNCTION("""COMPUTED_VALUE"""),"Mock")</f>
        <v/>
      </c>
      <c r="P12" s="100">
        <f>IFERROR(__xludf.DUMMYFUNCTION("""COMPUTED_VALUE"""),"Pharma Plus เล่มม่วง")</f>
        <v/>
      </c>
      <c r="Q12" s="100" t="n"/>
    </row>
    <row r="13" ht="13.2" customHeight="1" s="49">
      <c r="A13" s="100">
        <f>IFERROR(__xludf.DUMMYFUNCTION("""COMPUTED_VALUE"""),"24")</f>
        <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f>IFERROR(__xludf.DUMMYFUNCTION("""COMPUTED_VALUE"""),"ข้อ 24 Pharma Plus เล่มม่วง (เฉลยข้อ ข)")</f>
        <v/>
      </c>
      <c r="O13" s="100">
        <f>IFERROR(__xludf.DUMMYFUNCTION("""COMPUTED_VALUE"""),"Mock")</f>
        <v/>
      </c>
      <c r="P13" s="100">
        <f>IFERROR(__xludf.DUMMYFUNCTION("""COMPUTED_VALUE"""),"Pharma Plus เล่มม่วง")</f>
        <v/>
      </c>
      <c r="Q13" s="100" t="n"/>
    </row>
    <row r="14" ht="13.2" customHeight="1" s="49">
      <c r="A14" s="100">
        <f>IFERROR(__xludf.DUMMYFUNCTION("""COMPUTED_VALUE"""),"25")</f>
        <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f>IFERROR(__xludf.DUMMYFUNCTION("""COMPUTED_VALUE"""),"ข้อ 25 Pharma Plus เล่มม่วง (เฉลยข้อ จ)")</f>
        <v/>
      </c>
      <c r="O14" s="100">
        <f>IFERROR(__xludf.DUMMYFUNCTION("""COMPUTED_VALUE"""),"Mock")</f>
        <v/>
      </c>
      <c r="P14" s="100">
        <f>IFERROR(__xludf.DUMMYFUNCTION("""COMPUTED_VALUE"""),"Pharma Plus เล่มม่วง")</f>
        <v/>
      </c>
      <c r="Q14" s="100" t="n"/>
    </row>
    <row r="15" ht="13.2" customHeight="1" s="49">
      <c r="A15" s="100">
        <f>IFERROR(__xludf.DUMMYFUNCTION("""COMPUTED_VALUE"""),"26")</f>
        <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f>IFERROR(__xludf.DUMMYFUNCTION("""COMPUTED_VALUE"""),"ข้อ 26 Pharma Plus เล่มม่วง (เฉลยข้อ ค)")</f>
        <v/>
      </c>
      <c r="O15" s="100">
        <f>IFERROR(__xludf.DUMMYFUNCTION("""COMPUTED_VALUE"""),"Mock")</f>
        <v/>
      </c>
      <c r="P15" s="100">
        <f>IFERROR(__xludf.DUMMYFUNCTION("""COMPUTED_VALUE"""),"Pharma Plus เล่มม่วง")</f>
        <v/>
      </c>
      <c r="Q15" s="100" t="n"/>
    </row>
    <row r="16" ht="13.2" customHeight="1" s="49">
      <c r="A16" s="100">
        <f>IFERROR(__xludf.DUMMYFUNCTION("""COMPUTED_VALUE"""),"72")</f>
        <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f>IFERROR(__xludf.DUMMYFUNCTION("""COMPUTED_VALUE"""),"ข้อ 72 Pharma Plus เล่มม่วง (เฉลยข้อ ง)")</f>
        <v/>
      </c>
      <c r="O16" s="100">
        <f>IFERROR(__xludf.DUMMYFUNCTION("""COMPUTED_VALUE"""),"Mock")</f>
        <v/>
      </c>
      <c r="P16" s="100">
        <f>IFERROR(__xludf.DUMMYFUNCTION("""COMPUTED_VALUE"""),"Pharma Plus เล่มม่วง")</f>
        <v/>
      </c>
      <c r="Q16" s="100" t="n"/>
    </row>
    <row r="17" ht="13.2" customHeight="1" s="49">
      <c r="A17" s="100">
        <f>IFERROR(__xludf.DUMMYFUNCTION("""COMPUTED_VALUE"""),"73")</f>
        <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f>IFERROR(__xludf.DUMMYFUNCTION("""COMPUTED_VALUE"""),"ข้อ 73 Pharma Plus เล่มม่วง (เฉลยข้อ )")</f>
        <v/>
      </c>
      <c r="O17" s="100">
        <f>IFERROR(__xludf.DUMMYFUNCTION("""COMPUTED_VALUE"""),"Mock")</f>
        <v/>
      </c>
      <c r="P17" s="100">
        <f>IFERROR(__xludf.DUMMYFUNCTION("""COMPUTED_VALUE"""),"Pharma Plus เล่มม่วง")</f>
        <v/>
      </c>
      <c r="Q17" s="100" t="n"/>
    </row>
    <row r="18" ht="13.2" customHeight="1" s="49">
      <c r="A18" s="100">
        <f>IFERROR(__xludf.DUMMYFUNCTION("""COMPUTED_VALUE"""),"74")</f>
        <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f>IFERROR(__xludf.DUMMYFUNCTION("""COMPUTED_VALUE"""),"ข้อ 74 Pharma Plus เล่มม่วง (เฉลยข้อ )")</f>
        <v/>
      </c>
      <c r="O18" s="100">
        <f>IFERROR(__xludf.DUMMYFUNCTION("""COMPUTED_VALUE"""),"Mock")</f>
        <v/>
      </c>
      <c r="P18" s="100">
        <f>IFERROR(__xludf.DUMMYFUNCTION("""COMPUTED_VALUE"""),"Pharma Plus เล่มม่วง")</f>
        <v/>
      </c>
      <c r="Q18" s="100" t="n"/>
    </row>
    <row r="19" ht="13.2" customHeight="1" s="49">
      <c r="A19" s="100">
        <f>IFERROR(__xludf.DUMMYFUNCTION("""COMPUTED_VALUE"""),"75")</f>
        <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f>IFERROR(__xludf.DUMMYFUNCTION("""COMPUTED_VALUE"""),"ข้อ 75 Pharma Plus เล่มม่วง (เฉลยข้อ ก)")</f>
        <v/>
      </c>
      <c r="O19" s="100">
        <f>IFERROR(__xludf.DUMMYFUNCTION("""COMPUTED_VALUE"""),"Mock")</f>
        <v/>
      </c>
      <c r="P19" s="100">
        <f>IFERROR(__xludf.DUMMYFUNCTION("""COMPUTED_VALUE"""),"Pharma Plus เล่มม่วง")</f>
        <v/>
      </c>
      <c r="Q19" s="100" t="n"/>
    </row>
    <row r="20" ht="13.2" customHeight="1" s="49">
      <c r="A20" s="100">
        <f>IFERROR(__xludf.DUMMYFUNCTION("""COMPUTED_VALUE"""),"76")</f>
        <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f>IFERROR(__xludf.DUMMYFUNCTION("""COMPUTED_VALUE"""),"ข้อ 76 Pharma Plus เล่มม่วง (เฉลยข้อ ง)")</f>
        <v/>
      </c>
      <c r="O20" s="100">
        <f>IFERROR(__xludf.DUMMYFUNCTION("""COMPUTED_VALUE"""),"Mock")</f>
        <v/>
      </c>
      <c r="P20" s="100">
        <f>IFERROR(__xludf.DUMMYFUNCTION("""COMPUTED_VALUE"""),"Pharma Plus เล่มม่วง")</f>
        <v/>
      </c>
      <c r="Q20" s="100" t="n"/>
    </row>
    <row r="21" ht="13.2" customHeight="1" s="49">
      <c r="A21" s="100">
        <f>IFERROR(__xludf.DUMMYFUNCTION("""COMPUTED_VALUE"""),"77")</f>
        <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f>IFERROR(__xludf.DUMMYFUNCTION("""COMPUTED_VALUE"""),"ข้อ 77 Pharma Plus เล่มม่วง (เฉลยข้อ ค)")</f>
        <v/>
      </c>
      <c r="O21" s="100">
        <f>IFERROR(__xludf.DUMMYFUNCTION("""COMPUTED_VALUE"""),"Mock")</f>
        <v/>
      </c>
      <c r="P21" s="100">
        <f>IFERROR(__xludf.DUMMYFUNCTION("""COMPUTED_VALUE"""),"Pharma Plus เล่มม่วง")</f>
        <v/>
      </c>
      <c r="Q21" s="100" t="n"/>
    </row>
    <row r="22" ht="13.2" customHeight="1" s="49">
      <c r="A22" s="100">
        <f>IFERROR(__xludf.DUMMYFUNCTION("""COMPUTED_VALUE"""),"78")</f>
        <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f>IFERROR(__xludf.DUMMYFUNCTION("""COMPUTED_VALUE"""),"ข้อ 78 Pharma Plus เล่มม่วง (เฉลยข้อ ก)")</f>
        <v/>
      </c>
      <c r="O22" s="100">
        <f>IFERROR(__xludf.DUMMYFUNCTION("""COMPUTED_VALUE"""),"Mock")</f>
        <v/>
      </c>
      <c r="P22" s="100">
        <f>IFERROR(__xludf.DUMMYFUNCTION("""COMPUTED_VALUE"""),"Pharma Plus เล่มม่วง")</f>
        <v/>
      </c>
      <c r="Q22" s="100" t="n"/>
    </row>
    <row r="23" ht="13.2" customHeight="1" s="49">
      <c r="A23" s="100">
        <f>IFERROR(__xludf.DUMMYFUNCTION("""COMPUTED_VALUE"""),"79")</f>
        <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f>IFERROR(__xludf.DUMMYFUNCTION("""COMPUTED_VALUE"""),"ข้อ 79 Pharma Plus เล่มม่วง (เฉลยข้อ ง)")</f>
        <v/>
      </c>
      <c r="O23" s="100">
        <f>IFERROR(__xludf.DUMMYFUNCTION("""COMPUTED_VALUE"""),"Mock")</f>
        <v/>
      </c>
      <c r="P23" s="100">
        <f>IFERROR(__xludf.DUMMYFUNCTION("""COMPUTED_VALUE"""),"Pharma Plus เล่มม่วง")</f>
        <v/>
      </c>
      <c r="Q23" s="100" t="n"/>
    </row>
    <row r="24" ht="13.2" customHeight="1" s="49">
      <c r="A24" s="100">
        <f>IFERROR(__xludf.DUMMYFUNCTION("""COMPUTED_VALUE"""),"80")</f>
        <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f>IFERROR(__xludf.DUMMYFUNCTION("""COMPUTED_VALUE"""),"ข้อ 80 Pharma Plus เล่มม่วง (เฉลยข้อ ง)")</f>
        <v/>
      </c>
      <c r="O24" s="100">
        <f>IFERROR(__xludf.DUMMYFUNCTION("""COMPUTED_VALUE"""),"Mock")</f>
        <v/>
      </c>
      <c r="P24" s="100">
        <f>IFERROR(__xludf.DUMMYFUNCTION("""COMPUTED_VALUE"""),"Pharma Plus เล่มม่วง")</f>
        <v/>
      </c>
      <c r="Q24" s="100" t="n"/>
    </row>
    <row r="25" ht="13.2" customHeight="1" s="49">
      <c r="A25" s="100">
        <f>IFERROR(__xludf.DUMMYFUNCTION("""COMPUTED_VALUE"""),"81")</f>
        <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f>IFERROR(__xludf.DUMMYFUNCTION("""COMPUTED_VALUE"""),"ข้อ 81 Pharma Plus เล่มม่วง (เฉลยข้อ ข)")</f>
        <v/>
      </c>
      <c r="O25" s="100">
        <f>IFERROR(__xludf.DUMMYFUNCTION("""COMPUTED_VALUE"""),"Mock")</f>
        <v/>
      </c>
      <c r="P25" s="100">
        <f>IFERROR(__xludf.DUMMYFUNCTION("""COMPUTED_VALUE"""),"Pharma Plus เล่มม่วง")</f>
        <v/>
      </c>
      <c r="Q25" s="100" t="n"/>
    </row>
    <row r="26" ht="13.2" customHeight="1" s="49">
      <c r="A26" s="100">
        <f>IFERROR(__xludf.DUMMYFUNCTION("""COMPUTED_VALUE"""),"82")</f>
        <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f>IFERROR(__xludf.DUMMYFUNCTION("""COMPUTED_VALUE"""),"ข้อ 82 Pharma Plus เล่มม่วง (เฉลยข้อ ก)")</f>
        <v/>
      </c>
      <c r="O26" s="100">
        <f>IFERROR(__xludf.DUMMYFUNCTION("""COMPUTED_VALUE"""),"Mock")</f>
        <v/>
      </c>
      <c r="P26" s="100">
        <f>IFERROR(__xludf.DUMMYFUNCTION("""COMPUTED_VALUE"""),"Pharma Plus เล่มม่วง")</f>
        <v/>
      </c>
      <c r="Q26" s="100" t="n"/>
    </row>
    <row r="27" ht="13.2" customHeight="1" s="49">
      <c r="A27" s="100">
        <f>IFERROR(__xludf.DUMMYFUNCTION("""COMPUTED_VALUE"""),"83")</f>
        <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f>IFERROR(__xludf.DUMMYFUNCTION("""COMPUTED_VALUE"""),"ข้อ 83 Pharma Plus เล่มม่วง (เฉลยข้อ ก)")</f>
        <v/>
      </c>
      <c r="O27" s="100">
        <f>IFERROR(__xludf.DUMMYFUNCTION("""COMPUTED_VALUE"""),"Mock")</f>
        <v/>
      </c>
      <c r="P27" s="100">
        <f>IFERROR(__xludf.DUMMYFUNCTION("""COMPUTED_VALUE"""),"Pharma Plus เล่มม่วง")</f>
        <v/>
      </c>
      <c r="Q27" s="100" t="n"/>
    </row>
    <row r="28" ht="13.2" customHeight="1" s="49">
      <c r="A28" s="100">
        <f>IFERROR(__xludf.DUMMYFUNCTION("""COMPUTED_VALUE"""),"96")</f>
        <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f>IFERROR(__xludf.DUMMYFUNCTION("""COMPUTED_VALUE"""),"ข้อ 96 Pharma Plus เล่มม่วง (เฉลยข้อ ค)")</f>
        <v/>
      </c>
      <c r="O28" s="100">
        <f>IFERROR(__xludf.DUMMYFUNCTION("""COMPUTED_VALUE"""),"Mock")</f>
        <v/>
      </c>
      <c r="P28" s="100">
        <f>IFERROR(__xludf.DUMMYFUNCTION("""COMPUTED_VALUE"""),"Pharma Plus เล่มม่วง")</f>
        <v/>
      </c>
      <c r="Q28" s="100" t="n"/>
    </row>
    <row r="29" ht="13.2" customHeight="1" s="49">
      <c r="A29" s="100">
        <f>IFERROR(__xludf.DUMMYFUNCTION("""COMPUTED_VALUE"""),"97")</f>
        <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f>IFERROR(__xludf.DUMMYFUNCTION("""COMPUTED_VALUE"""),"ข้อ 97 Pharma Plus เล่มม่วง (เฉลยข้อ ค)")</f>
        <v/>
      </c>
      <c r="O29" s="100">
        <f>IFERROR(__xludf.DUMMYFUNCTION("""COMPUTED_VALUE"""),"Mock")</f>
        <v/>
      </c>
      <c r="P29" s="100">
        <f>IFERROR(__xludf.DUMMYFUNCTION("""COMPUTED_VALUE"""),"Pharma Plus เล่มม่วง")</f>
        <v/>
      </c>
      <c r="Q29" s="100" t="n"/>
    </row>
    <row r="30" ht="13.2" customHeight="1" s="49">
      <c r="A30" s="100">
        <f>IFERROR(__xludf.DUMMYFUNCTION("""COMPUTED_VALUE"""),"98")</f>
        <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f>IFERROR(__xludf.DUMMYFUNCTION("""COMPUTED_VALUE"""),"ข้อ 98 Pharma Plus เล่มม่วง (เฉลยข้อ ค)")</f>
        <v/>
      </c>
      <c r="O30" s="100">
        <f>IFERROR(__xludf.DUMMYFUNCTION("""COMPUTED_VALUE"""),"Mock")</f>
        <v/>
      </c>
      <c r="P30" s="100">
        <f>IFERROR(__xludf.DUMMYFUNCTION("""COMPUTED_VALUE"""),"Pharma Plus เล่มม่วง")</f>
        <v/>
      </c>
      <c r="Q30" s="100" t="n"/>
    </row>
    <row r="31" ht="13.2" customHeight="1" s="49">
      <c r="A31" s="100">
        <f>IFERROR(__xludf.DUMMYFUNCTION("""COMPUTED_VALUE"""),"99")</f>
        <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f>IFERROR(__xludf.DUMMYFUNCTION("""COMPUTED_VALUE"""),"ข้อ 99 Pharma Plus เล่มม่วง (เฉลยข้อ ข)")</f>
        <v/>
      </c>
      <c r="O31" s="100">
        <f>IFERROR(__xludf.DUMMYFUNCTION("""COMPUTED_VALUE"""),"Mock")</f>
        <v/>
      </c>
      <c r="P31" s="100">
        <f>IFERROR(__xludf.DUMMYFUNCTION("""COMPUTED_VALUE"""),"Pharma Plus เล่มม่วง")</f>
        <v/>
      </c>
      <c r="Q31" s="100" t="n"/>
    </row>
    <row r="32" ht="13.2" customHeight="1" s="49">
      <c r="A32" s="100">
        <f>IFERROR(__xludf.DUMMYFUNCTION("""COMPUTED_VALUE"""),"100")</f>
        <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f>IFERROR(__xludf.DUMMYFUNCTION("""COMPUTED_VALUE"""),"ข้อ 100 Pharma Plus เล่มม่วง (เฉลยข้อ ค)")</f>
        <v/>
      </c>
      <c r="O32" s="100">
        <f>IFERROR(__xludf.DUMMYFUNCTION("""COMPUTED_VALUE"""),"Mock")</f>
        <v/>
      </c>
      <c r="P32" s="100">
        <f>IFERROR(__xludf.DUMMYFUNCTION("""COMPUTED_VALUE"""),"Pharma Plus เล่มม่วง")</f>
        <v/>
      </c>
      <c r="Q32" s="100" t="n"/>
    </row>
    <row r="33" ht="13.2" customHeight="1" s="49">
      <c r="A33" s="100">
        <f>IFERROR(__xludf.DUMMYFUNCTION("""COMPUTED_VALUE"""),"101")</f>
        <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f>IFERROR(__xludf.DUMMYFUNCTION("""COMPUTED_VALUE"""),"ข้อ 101 Pharma Plus เล่มม่วง (เฉลยข้อ จ)")</f>
        <v/>
      </c>
      <c r="O33" s="100">
        <f>IFERROR(__xludf.DUMMYFUNCTION("""COMPUTED_VALUE"""),"Mock")</f>
        <v/>
      </c>
      <c r="P33" s="100">
        <f>IFERROR(__xludf.DUMMYFUNCTION("""COMPUTED_VALUE"""),"Pharma Plus เล่มม่วง")</f>
        <v/>
      </c>
      <c r="Q33" s="100" t="n"/>
    </row>
    <row r="34" ht="13.2" customHeight="1" s="49">
      <c r="A34" s="100">
        <f>IFERROR(__xludf.DUMMYFUNCTION("""COMPUTED_VALUE"""),"105")</f>
        <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f>IFERROR(__xludf.DUMMYFUNCTION("""COMPUTED_VALUE"""),"ข้อ 105 Pharma Plus เล่มม่วง (เฉลยข้อ จ)")</f>
        <v/>
      </c>
      <c r="O34" s="100">
        <f>IFERROR(__xludf.DUMMYFUNCTION("""COMPUTED_VALUE"""),"Mock")</f>
        <v/>
      </c>
      <c r="P34" s="100">
        <f>IFERROR(__xludf.DUMMYFUNCTION("""COMPUTED_VALUE"""),"Pharma Plus เล่มม่วง")</f>
        <v/>
      </c>
      <c r="Q34" s="100" t="n"/>
    </row>
    <row r="35" ht="13.2" customHeight="1" s="49">
      <c r="A35" s="100">
        <f>IFERROR(__xludf.DUMMYFUNCTION("""COMPUTED_VALUE"""),"106")</f>
        <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f>IFERROR(__xludf.DUMMYFUNCTION("""COMPUTED_VALUE"""),"ข้อ 106 Pharma Plus เล่มม่วง (เฉลยข้อ ข)")</f>
        <v/>
      </c>
      <c r="O35" s="100">
        <f>IFERROR(__xludf.DUMMYFUNCTION("""COMPUTED_VALUE"""),"Mock")</f>
        <v/>
      </c>
      <c r="P35" s="100">
        <f>IFERROR(__xludf.DUMMYFUNCTION("""COMPUTED_VALUE"""),"Pharma Plus เล่มม่วง")</f>
        <v/>
      </c>
      <c r="Q35" s="100" t="n"/>
    </row>
    <row r="36" ht="13.2" customHeight="1" s="49">
      <c r="A36" s="100">
        <f>IFERROR(__xludf.DUMMYFUNCTION("""COMPUTED_VALUE"""),"107")</f>
        <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f>IFERROR(__xludf.DUMMYFUNCTION("""COMPUTED_VALUE"""),"ข้อ 107 Pharma Plus เล่มม่วง (เฉลยข้อ ค)")</f>
        <v/>
      </c>
      <c r="O36" s="100">
        <f>IFERROR(__xludf.DUMMYFUNCTION("""COMPUTED_VALUE"""),"Mock")</f>
        <v/>
      </c>
      <c r="P36" s="100">
        <f>IFERROR(__xludf.DUMMYFUNCTION("""COMPUTED_VALUE"""),"Pharma Plus เล่มม่วง")</f>
        <v/>
      </c>
      <c r="Q36" s="100" t="n"/>
    </row>
    <row r="37" ht="13.2" customHeight="1" s="49">
      <c r="A37" s="100">
        <f>IFERROR(__xludf.DUMMYFUNCTION("""COMPUTED_VALUE"""),"108")</f>
        <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f>IFERROR(__xludf.DUMMYFUNCTION("""COMPUTED_VALUE"""),"ข้อ 108 Pharma Plus เล่มม่วง (เฉลยข้อ ง)")</f>
        <v/>
      </c>
      <c r="O37" s="100">
        <f>IFERROR(__xludf.DUMMYFUNCTION("""COMPUTED_VALUE"""),"Mock")</f>
        <v/>
      </c>
      <c r="P37" s="100">
        <f>IFERROR(__xludf.DUMMYFUNCTION("""COMPUTED_VALUE"""),"Pharma Plus เล่มม่วง")</f>
        <v/>
      </c>
      <c r="Q37" s="100" t="n"/>
    </row>
    <row r="38" ht="13.2" customHeight="1" s="49">
      <c r="A38" s="100">
        <f>IFERROR(__xludf.DUMMYFUNCTION("""COMPUTED_VALUE"""),"109")</f>
        <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f>IFERROR(__xludf.DUMMYFUNCTION("""COMPUTED_VALUE"""),"ข้อ 109 Pharma Plus เล่มม่วง (เฉลยข้อ ค)")</f>
        <v/>
      </c>
      <c r="O38" s="100">
        <f>IFERROR(__xludf.DUMMYFUNCTION("""COMPUTED_VALUE"""),"Mock")</f>
        <v/>
      </c>
      <c r="P38" s="100">
        <f>IFERROR(__xludf.DUMMYFUNCTION("""COMPUTED_VALUE"""),"Pharma Plus เล่มม่วง")</f>
        <v/>
      </c>
      <c r="Q38" s="100" t="n"/>
    </row>
    <row r="39" ht="13.2" customHeight="1" s="49">
      <c r="A39" s="100">
        <f>IFERROR(__xludf.DUMMYFUNCTION("""COMPUTED_VALUE"""),"122")</f>
        <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f>IFERROR(__xludf.DUMMYFUNCTION("""COMPUTED_VALUE"""),"ข้อ 122 Pharma Plus เล่มม่วง (เฉลยข้อ ง)")</f>
        <v/>
      </c>
      <c r="O39" s="100">
        <f>IFERROR(__xludf.DUMMYFUNCTION("""COMPUTED_VALUE"""),"Mock")</f>
        <v/>
      </c>
      <c r="P39" s="100">
        <f>IFERROR(__xludf.DUMMYFUNCTION("""COMPUTED_VALUE"""),"Pharma Plus เล่มม่วง")</f>
        <v/>
      </c>
      <c r="Q39" s="100" t="n"/>
    </row>
    <row r="40" ht="13.2" customHeight="1" s="49">
      <c r="A40" s="100">
        <f>IFERROR(__xludf.DUMMYFUNCTION("""COMPUTED_VALUE"""),"123")</f>
        <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f>IFERROR(__xludf.DUMMYFUNCTION("""COMPUTED_VALUE"""),"ข้อ 123 Pharma Plus เล่มม่วง (เฉลยข้อ ง)")</f>
        <v/>
      </c>
      <c r="O40" s="100">
        <f>IFERROR(__xludf.DUMMYFUNCTION("""COMPUTED_VALUE"""),"Mock")</f>
        <v/>
      </c>
      <c r="P40" s="100">
        <f>IFERROR(__xludf.DUMMYFUNCTION("""COMPUTED_VALUE"""),"Pharma Plus เล่มม่วง")</f>
        <v/>
      </c>
      <c r="Q40" s="100" t="n"/>
    </row>
    <row r="41" ht="13.2" customHeight="1" s="49">
      <c r="A41" s="100">
        <f>IFERROR(__xludf.DUMMYFUNCTION("""COMPUTED_VALUE"""),"124")</f>
        <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f>IFERROR(__xludf.DUMMYFUNCTION("""COMPUTED_VALUE"""),"ข้อ 124 Pharma Plus เล่มม่วง (เฉลยข้อ ข)")</f>
        <v/>
      </c>
      <c r="O41" s="100">
        <f>IFERROR(__xludf.DUMMYFUNCTION("""COMPUTED_VALUE"""),"Mock")</f>
        <v/>
      </c>
      <c r="P41" s="100">
        <f>IFERROR(__xludf.DUMMYFUNCTION("""COMPUTED_VALUE"""),"Pharma Plus เล่มม่วง")</f>
        <v/>
      </c>
      <c r="Q41" s="100" t="n"/>
    </row>
    <row r="42" ht="13.2" customHeight="1" s="49">
      <c r="A42" s="100">
        <f>IFERROR(__xludf.DUMMYFUNCTION("""COMPUTED_VALUE"""),"125")</f>
        <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f>IFERROR(__xludf.DUMMYFUNCTION("""COMPUTED_VALUE"""),"ข้อ 125 Pharma Plus เล่มม่วง (เฉลยข้อ ก)")</f>
        <v/>
      </c>
      <c r="O42" s="100">
        <f>IFERROR(__xludf.DUMMYFUNCTION("""COMPUTED_VALUE"""),"Mock")</f>
        <v/>
      </c>
      <c r="P42" s="100">
        <f>IFERROR(__xludf.DUMMYFUNCTION("""COMPUTED_VALUE"""),"Pharma Plus เล่มม่วง")</f>
        <v/>
      </c>
      <c r="Q42" s="100" t="n"/>
    </row>
    <row r="43" ht="13.2" customHeight="1" s="49">
      <c r="A43" s="100">
        <f>IFERROR(__xludf.DUMMYFUNCTION("""COMPUTED_VALUE"""),"126")</f>
        <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f>IFERROR(__xludf.DUMMYFUNCTION("""COMPUTED_VALUE"""),"ข้อ 126 Pharma Plus เล่มม่วง (เฉลยข้อ ข)")</f>
        <v/>
      </c>
      <c r="O43" s="100">
        <f>IFERROR(__xludf.DUMMYFUNCTION("""COMPUTED_VALUE"""),"Mock")</f>
        <v/>
      </c>
      <c r="P43" s="100">
        <f>IFERROR(__xludf.DUMMYFUNCTION("""COMPUTED_VALUE"""),"Pharma Plus เล่มม่วง")</f>
        <v/>
      </c>
      <c r="Q43" s="100" t="n"/>
    </row>
    <row r="44" ht="13.2" customHeight="1" s="49">
      <c r="A44" s="100">
        <f>IFERROR(__xludf.DUMMYFUNCTION("""COMPUTED_VALUE"""),"127")</f>
        <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f>IFERROR(__xludf.DUMMYFUNCTION("""COMPUTED_VALUE"""),"ข้อ 127 Pharma Plus เล่มม่วง (เฉลยข้อ ข)")</f>
        <v/>
      </c>
      <c r="O44" s="100">
        <f>IFERROR(__xludf.DUMMYFUNCTION("""COMPUTED_VALUE"""),"Mock")</f>
        <v/>
      </c>
      <c r="P44" s="100">
        <f>IFERROR(__xludf.DUMMYFUNCTION("""COMPUTED_VALUE"""),"Pharma Plus เล่มม่วง")</f>
        <v/>
      </c>
      <c r="Q44" s="100" t="n"/>
    </row>
    <row r="45" ht="13.2" customHeight="1" s="49">
      <c r="A45" s="100">
        <f>IFERROR(__xludf.DUMMYFUNCTION("""COMPUTED_VALUE"""),"152")</f>
        <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f>IFERROR(__xludf.DUMMYFUNCTION("""COMPUTED_VALUE"""),"ข้อ 152 Pharma Plus เล่มม่วง (เฉลยข้อ ค)")</f>
        <v/>
      </c>
      <c r="O45" s="100">
        <f>IFERROR(__xludf.DUMMYFUNCTION("""COMPUTED_VALUE"""),"Mock")</f>
        <v/>
      </c>
      <c r="P45" s="100">
        <f>IFERROR(__xludf.DUMMYFUNCTION("""COMPUTED_VALUE"""),"Pharma Plus เล่มม่วง")</f>
        <v/>
      </c>
      <c r="Q45" s="100" t="n"/>
    </row>
    <row r="46" ht="13.2" customHeight="1" s="49">
      <c r="A46" s="100">
        <f>IFERROR(__xludf.DUMMYFUNCTION("""COMPUTED_VALUE"""),"153")</f>
        <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f>IFERROR(__xludf.DUMMYFUNCTION("""COMPUTED_VALUE"""),"ข้อ 153 Pharma Plus เล่มม่วง (เฉลยข้อ จ)")</f>
        <v/>
      </c>
      <c r="O46" s="100">
        <f>IFERROR(__xludf.DUMMYFUNCTION("""COMPUTED_VALUE"""),"Mock")</f>
        <v/>
      </c>
      <c r="P46" s="100">
        <f>IFERROR(__xludf.DUMMYFUNCTION("""COMPUTED_VALUE"""),"Pharma Plus เล่มม่วง")</f>
        <v/>
      </c>
      <c r="Q46" s="100" t="n"/>
    </row>
    <row r="47" ht="13.2" customHeight="1" s="49">
      <c r="A47" s="100">
        <f>IFERROR(__xludf.DUMMYFUNCTION("""COMPUTED_VALUE"""),"154")</f>
        <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f>IFERROR(__xludf.DUMMYFUNCTION("""COMPUTED_VALUE"""),"ข้อ 154 Pharma Plus เล่มม่วง (เฉลยข้อ จ)")</f>
        <v/>
      </c>
      <c r="O47" s="100">
        <f>IFERROR(__xludf.DUMMYFUNCTION("""COMPUTED_VALUE"""),"Mock")</f>
        <v/>
      </c>
      <c r="P47" s="100">
        <f>IFERROR(__xludf.DUMMYFUNCTION("""COMPUTED_VALUE"""),"Pharma Plus เล่มม่วง")</f>
        <v/>
      </c>
      <c r="Q47" s="100" t="n"/>
    </row>
    <row r="48" ht="13.2" customHeight="1" s="49">
      <c r="A48" s="100">
        <f>IFERROR(__xludf.DUMMYFUNCTION("""COMPUTED_VALUE"""),"155")</f>
        <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f>IFERROR(__xludf.DUMMYFUNCTION("""COMPUTED_VALUE"""),"ข้อ 155 Pharma Plus เล่มม่วง (เฉลยข้อ จ)")</f>
        <v/>
      </c>
      <c r="O48" s="100">
        <f>IFERROR(__xludf.DUMMYFUNCTION("""COMPUTED_VALUE"""),"Mock")</f>
        <v/>
      </c>
      <c r="P48" s="100">
        <f>IFERROR(__xludf.DUMMYFUNCTION("""COMPUTED_VALUE"""),"Pharma Plus เล่มม่วง")</f>
        <v/>
      </c>
      <c r="Q48" s="100" t="n"/>
    </row>
    <row r="49" ht="13.2" customHeight="1" s="49">
      <c r="A49" s="100">
        <f>IFERROR(__xludf.DUMMYFUNCTION("""COMPUTED_VALUE"""),"156")</f>
        <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f>IFERROR(__xludf.DUMMYFUNCTION("""COMPUTED_VALUE"""),"ข้อ 156 Pharma Plus เล่มม่วง (เฉลยข้อ ค)")</f>
        <v/>
      </c>
      <c r="O49" s="100">
        <f>IFERROR(__xludf.DUMMYFUNCTION("""COMPUTED_VALUE"""),"Mock")</f>
        <v/>
      </c>
      <c r="P49" s="100">
        <f>IFERROR(__xludf.DUMMYFUNCTION("""COMPUTED_VALUE"""),"Pharma Plus เล่มม่วง")</f>
        <v/>
      </c>
      <c r="Q49" s="100" t="n"/>
    </row>
    <row r="50" ht="13.2" customHeight="1" s="49">
      <c r="A50" s="100">
        <f>IFERROR(__xludf.DUMMYFUNCTION("""COMPUTED_VALUE"""),"163")</f>
        <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f>IFERROR(__xludf.DUMMYFUNCTION("""COMPUTED_VALUE"""),"ข้อ 163 Pharma Plus เล่มม่วง (เฉลยข้อ ก)")</f>
        <v/>
      </c>
      <c r="O50" s="100">
        <f>IFERROR(__xludf.DUMMYFUNCTION("""COMPUTED_VALUE"""),"Mock")</f>
        <v/>
      </c>
      <c r="P50" s="100">
        <f>IFERROR(__xludf.DUMMYFUNCTION("""COMPUTED_VALUE"""),"Pharma Plus เล่มม่วง")</f>
        <v/>
      </c>
      <c r="Q50" s="100" t="n"/>
    </row>
    <row r="51" ht="13.2" customHeight="1" s="49">
      <c r="A51" s="100">
        <f>IFERROR(__xludf.DUMMYFUNCTION("""COMPUTED_VALUE"""),"164")</f>
        <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f>IFERROR(__xludf.DUMMYFUNCTION("""COMPUTED_VALUE"""),"ข้อ 164 Pharma Plus เล่มม่วง (เฉลยข้อ ไมมีคำตอบ)")</f>
        <v/>
      </c>
      <c r="O51" s="100">
        <f>IFERROR(__xludf.DUMMYFUNCTION("""COMPUTED_VALUE"""),"Mock")</f>
        <v/>
      </c>
      <c r="P51" s="100">
        <f>IFERROR(__xludf.DUMMYFUNCTION("""COMPUTED_VALUE"""),"Pharma Plus เล่มม่วง")</f>
        <v/>
      </c>
      <c r="Q51" s="100" t="n"/>
    </row>
    <row r="52" ht="13.2" customHeight="1" s="49">
      <c r="A52" s="100">
        <f>IFERROR(__xludf.DUMMYFUNCTION("""COMPUTED_VALUE"""),"165")</f>
        <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f>IFERROR(__xludf.DUMMYFUNCTION("""COMPUTED_VALUE"""),"ข้อ 165 Pharma Plus เล่มม่วง (เฉลยข้อ จ)")</f>
        <v/>
      </c>
      <c r="O52" s="100">
        <f>IFERROR(__xludf.DUMMYFUNCTION("""COMPUTED_VALUE"""),"Mock")</f>
        <v/>
      </c>
      <c r="P52" s="100">
        <f>IFERROR(__xludf.DUMMYFUNCTION("""COMPUTED_VALUE"""),"Pharma Plus เล่มม่วง")</f>
        <v/>
      </c>
      <c r="Q52" s="100" t="n"/>
    </row>
    <row r="53" ht="13.2" customHeight="1" s="49">
      <c r="A53" s="100">
        <f>IFERROR(__xludf.DUMMYFUNCTION("""COMPUTED_VALUE"""),"166")</f>
        <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f>IFERROR(__xludf.DUMMYFUNCTION("""COMPUTED_VALUE"""),"ข้อ 166 Pharma Plus เล่มม่วง (เฉลยข้อ ก)")</f>
        <v/>
      </c>
      <c r="O53" s="100">
        <f>IFERROR(__xludf.DUMMYFUNCTION("""COMPUTED_VALUE"""),"Mock")</f>
        <v/>
      </c>
      <c r="P53" s="100">
        <f>IFERROR(__xludf.DUMMYFUNCTION("""COMPUTED_VALUE"""),"Pharma Plus เล่มม่วง")</f>
        <v/>
      </c>
      <c r="Q53" s="100" t="n"/>
    </row>
    <row r="54" ht="13.2" customHeight="1" s="49">
      <c r="A54" s="100">
        <f>IFERROR(__xludf.DUMMYFUNCTION("""COMPUTED_VALUE"""),"167")</f>
        <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f>IFERROR(__xludf.DUMMYFUNCTION("""COMPUTED_VALUE"""),"ข้อ 167 Pharma Plus เล่มม่วง (เฉลยข้อ จ)")</f>
        <v/>
      </c>
      <c r="O54" s="100">
        <f>IFERROR(__xludf.DUMMYFUNCTION("""COMPUTED_VALUE"""),"Mock")</f>
        <v/>
      </c>
      <c r="P54" s="100">
        <f>IFERROR(__xludf.DUMMYFUNCTION("""COMPUTED_VALUE"""),"Pharma Plus เล่มม่วง")</f>
        <v/>
      </c>
      <c r="Q54" s="100" t="n"/>
    </row>
    <row r="55" ht="13.2" customHeight="1" s="49">
      <c r="A55" s="100">
        <f>IFERROR(__xludf.DUMMYFUNCTION("""COMPUTED_VALUE"""),"168")</f>
        <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f>IFERROR(__xludf.DUMMYFUNCTION("""COMPUTED_VALUE"""),"ข้อ 168 Pharma Plus เล่มม่วง (เฉลยข้อ จ)")</f>
        <v/>
      </c>
      <c r="O55" s="100">
        <f>IFERROR(__xludf.DUMMYFUNCTION("""COMPUTED_VALUE"""),"Mock")</f>
        <v/>
      </c>
      <c r="P55" s="100">
        <f>IFERROR(__xludf.DUMMYFUNCTION("""COMPUTED_VALUE"""),"Pharma Plus เล่มม่วง")</f>
        <v/>
      </c>
      <c r="Q55" s="100" t="n"/>
    </row>
    <row r="56" ht="13.2" customHeight="1" s="49">
      <c r="A56" s="100">
        <f>IFERROR(__xludf.DUMMYFUNCTION("""COMPUTED_VALUE"""),"180")</f>
        <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f>IFERROR(__xludf.DUMMYFUNCTION("""COMPUTED_VALUE"""),"ข้อ 180 Pharma Plus เล่มม่วง (เฉลยข้อ )")</f>
        <v/>
      </c>
      <c r="O56" s="100">
        <f>IFERROR(__xludf.DUMMYFUNCTION("""COMPUTED_VALUE"""),"Mock")</f>
        <v/>
      </c>
      <c r="P56" s="100">
        <f>IFERROR(__xludf.DUMMYFUNCTION("""COMPUTED_VALUE"""),"Pharma Plus เล่มม่วง")</f>
        <v/>
      </c>
      <c r="Q56" s="100" t="n"/>
    </row>
    <row r="57" ht="13.2" customHeight="1" s="49">
      <c r="A57" s="100">
        <f>IFERROR(__xludf.DUMMYFUNCTION("""COMPUTED_VALUE"""),"181")</f>
        <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f>IFERROR(__xludf.DUMMYFUNCTION("""COMPUTED_VALUE"""),"ข้อ 181 Pharma Plus เล่มม่วง (เฉลยข้อ )")</f>
        <v/>
      </c>
      <c r="O57" s="100">
        <f>IFERROR(__xludf.DUMMYFUNCTION("""COMPUTED_VALUE"""),"Mock")</f>
        <v/>
      </c>
      <c r="P57" s="100">
        <f>IFERROR(__xludf.DUMMYFUNCTION("""COMPUTED_VALUE"""),"Pharma Plus เล่มม่วง")</f>
        <v/>
      </c>
      <c r="Q57" s="100" t="n"/>
    </row>
    <row r="58" ht="13.2" customHeight="1" s="49">
      <c r="A58" s="100">
        <f>IFERROR(__xludf.DUMMYFUNCTION("""COMPUTED_VALUE"""),"182")</f>
        <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f>IFERROR(__xludf.DUMMYFUNCTION("""COMPUTED_VALUE"""),"ข้อ 182 Pharma Plus เล่มม่วง (เฉลยข้อ ข)")</f>
        <v/>
      </c>
      <c r="O58" s="100">
        <f>IFERROR(__xludf.DUMMYFUNCTION("""COMPUTED_VALUE"""),"Mock")</f>
        <v/>
      </c>
      <c r="P58" s="100">
        <f>IFERROR(__xludf.DUMMYFUNCTION("""COMPUTED_VALUE"""),"Pharma Plus เล่มม่วง")</f>
        <v/>
      </c>
      <c r="Q58" s="100" t="n"/>
    </row>
    <row r="59" ht="13.2" customHeight="1" s="49">
      <c r="A59" s="100">
        <f>IFERROR(__xludf.DUMMYFUNCTION("""COMPUTED_VALUE"""),"183")</f>
        <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f>IFERROR(__xludf.DUMMYFUNCTION("""COMPUTED_VALUE"""),"ข้อ 183 Pharma Plus เล่มม่วง (เฉลยข้อ ค)")</f>
        <v/>
      </c>
      <c r="O59" s="100">
        <f>IFERROR(__xludf.DUMMYFUNCTION("""COMPUTED_VALUE"""),"Mock")</f>
        <v/>
      </c>
      <c r="P59" s="100">
        <f>IFERROR(__xludf.DUMMYFUNCTION("""COMPUTED_VALUE"""),"Pharma Plus เล่มม่วง")</f>
        <v/>
      </c>
      <c r="Q59" s="100" t="n"/>
    </row>
    <row r="60" ht="13.2" customHeight="1" s="49">
      <c r="A60" s="100">
        <f>IFERROR(__xludf.DUMMYFUNCTION("""COMPUTED_VALUE"""),"184")</f>
        <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f>IFERROR(__xludf.DUMMYFUNCTION("""COMPUTED_VALUE"""),"ข้อ 184 Pharma Plus เล่มม่วง (เฉลยข้อ ก)")</f>
        <v/>
      </c>
      <c r="O60" s="100">
        <f>IFERROR(__xludf.DUMMYFUNCTION("""COMPUTED_VALUE"""),"Mock")</f>
        <v/>
      </c>
      <c r="P60" s="100">
        <f>IFERROR(__xludf.DUMMYFUNCTION("""COMPUTED_VALUE"""),"Pharma Plus เล่มม่วง")</f>
        <v/>
      </c>
      <c r="Q60" s="100" t="n"/>
    </row>
    <row r="61" ht="13.2" customHeight="1" s="49">
      <c r="A61" s="100">
        <f>IFERROR(__xludf.DUMMYFUNCTION("""COMPUTED_VALUE"""),"185")</f>
        <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f>IFERROR(__xludf.DUMMYFUNCTION("""COMPUTED_VALUE"""),"ข้อ 185 Pharma Plus เล่มม่วง (เฉลยข้อ ก)")</f>
        <v/>
      </c>
      <c r="O61" s="100">
        <f>IFERROR(__xludf.DUMMYFUNCTION("""COMPUTED_VALUE"""),"Mock")</f>
        <v/>
      </c>
      <c r="P61" s="100">
        <f>IFERROR(__xludf.DUMMYFUNCTION("""COMPUTED_VALUE"""),"Pharma Plus เล่มม่วง")</f>
        <v/>
      </c>
      <c r="Q61" s="100" t="n"/>
    </row>
    <row r="62" ht="13.2" customHeight="1" s="49">
      <c r="A62" s="100">
        <f>IFERROR(__xludf.DUMMYFUNCTION("""COMPUTED_VALUE"""),"186")</f>
        <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f>IFERROR(__xludf.DUMMYFUNCTION("""COMPUTED_VALUE"""),"ข้อ 186 Pharma Plus เล่มม่วง (เฉลยข้อ ข)")</f>
        <v/>
      </c>
      <c r="O62" s="100">
        <f>IFERROR(__xludf.DUMMYFUNCTION("""COMPUTED_VALUE"""),"Mock")</f>
        <v/>
      </c>
      <c r="P62" s="100">
        <f>IFERROR(__xludf.DUMMYFUNCTION("""COMPUTED_VALUE"""),"Pharma Plus เล่มม่วง")</f>
        <v/>
      </c>
      <c r="Q62" s="100" t="n"/>
    </row>
    <row r="63" ht="13.2" customHeight="1" s="49">
      <c r="A63" s="100">
        <f>IFERROR(__xludf.DUMMYFUNCTION("""COMPUTED_VALUE"""),"187")</f>
        <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f>IFERROR(__xludf.DUMMYFUNCTION("""COMPUTED_VALUE"""),"ข้อ 187 Pharma Plus เล่มม่วง (เฉลยข้อ ง)")</f>
        <v/>
      </c>
      <c r="O63" s="100">
        <f>IFERROR(__xludf.DUMMYFUNCTION("""COMPUTED_VALUE"""),"Mock")</f>
        <v/>
      </c>
      <c r="P63" s="100">
        <f>IFERROR(__xludf.DUMMYFUNCTION("""COMPUTED_VALUE"""),"Pharma Plus เล่มม่วง")</f>
        <v/>
      </c>
      <c r="Q63" s="100" t="n"/>
    </row>
    <row r="64" ht="13.2" customHeight="1" s="49">
      <c r="A64" s="100">
        <f>IFERROR(__xludf.DUMMYFUNCTION("""COMPUTED_VALUE"""),"188")</f>
        <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f>IFERROR(__xludf.DUMMYFUNCTION("""COMPUTED_VALUE"""),"ข้อ 188 Pharma Plus เล่มม่วง (เฉลยข้อ ง)")</f>
        <v/>
      </c>
      <c r="O64" s="100">
        <f>IFERROR(__xludf.DUMMYFUNCTION("""COMPUTED_VALUE"""),"Mock")</f>
        <v/>
      </c>
      <c r="P64" s="100">
        <f>IFERROR(__xludf.DUMMYFUNCTION("""COMPUTED_VALUE"""),"Pharma Plus เล่มม่วง")</f>
        <v/>
      </c>
      <c r="Q64" s="100" t="n"/>
    </row>
    <row r="65" ht="13.2" customHeight="1" s="49">
      <c r="A65" s="100">
        <f>IFERROR(__xludf.DUMMYFUNCTION("""COMPUTED_VALUE"""),"189")</f>
        <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f>IFERROR(__xludf.DUMMYFUNCTION("""COMPUTED_VALUE"""),"ข้อ 189 Pharma Plus เล่มม่วง (เฉลยข้อ จ)")</f>
        <v/>
      </c>
      <c r="O65" s="100">
        <f>IFERROR(__xludf.DUMMYFUNCTION("""COMPUTED_VALUE"""),"Mock")</f>
        <v/>
      </c>
      <c r="P65" s="100">
        <f>IFERROR(__xludf.DUMMYFUNCTION("""COMPUTED_VALUE"""),"Pharma Plus เล่มม่วง")</f>
        <v/>
      </c>
      <c r="Q65" s="100" t="n"/>
    </row>
    <row r="66" ht="13.2" customHeight="1" s="49">
      <c r="A66" s="100">
        <f>IFERROR(__xludf.DUMMYFUNCTION("""COMPUTED_VALUE"""),"190")</f>
        <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f>IFERROR(__xludf.DUMMYFUNCTION("""COMPUTED_VALUE"""),"ข้อ 190 Pharma Plus เล่มม่วง (เฉลยข้อ จ)")</f>
        <v/>
      </c>
      <c r="O66" s="100">
        <f>IFERROR(__xludf.DUMMYFUNCTION("""COMPUTED_VALUE"""),"Mock")</f>
        <v/>
      </c>
      <c r="P66" s="100">
        <f>IFERROR(__xludf.DUMMYFUNCTION("""COMPUTED_VALUE"""),"Pharma Plus เล่มม่วง")</f>
        <v/>
      </c>
      <c r="Q66" s="100" t="n"/>
    </row>
    <row r="67" ht="13.2" customHeight="1" s="49">
      <c r="A67" s="100">
        <f>IFERROR(__xludf.DUMMYFUNCTION("""COMPUTED_VALUE"""),"191")</f>
        <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f>IFERROR(__xludf.DUMMYFUNCTION("""COMPUTED_VALUE"""),"ข้อ 191 Pharma Plus เล่มม่วง (เฉลยข้อ ง)")</f>
        <v/>
      </c>
      <c r="O67" s="100">
        <f>IFERROR(__xludf.DUMMYFUNCTION("""COMPUTED_VALUE"""),"Mock")</f>
        <v/>
      </c>
      <c r="P67" s="100">
        <f>IFERROR(__xludf.DUMMYFUNCTION("""COMPUTED_VALUE"""),"Pharma Plus เล่มม่วง")</f>
        <v/>
      </c>
      <c r="Q67" s="100" t="n"/>
    </row>
    <row r="68" ht="13.2" customHeight="1" s="49">
      <c r="A68" s="100">
        <f>IFERROR(__xludf.DUMMYFUNCTION("""COMPUTED_VALUE"""),"192")</f>
        <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f>IFERROR(__xludf.DUMMYFUNCTION("""COMPUTED_VALUE"""),"ข้อ 192 Pharma Plus เล่มม่วง (เฉลยข้อ ก)")</f>
        <v/>
      </c>
      <c r="O68" s="100">
        <f>IFERROR(__xludf.DUMMYFUNCTION("""COMPUTED_VALUE"""),"Mock")</f>
        <v/>
      </c>
      <c r="P68" s="100">
        <f>IFERROR(__xludf.DUMMYFUNCTION("""COMPUTED_VALUE"""),"Pharma Plus เล่มม่วง")</f>
        <v/>
      </c>
      <c r="Q68" s="100" t="n"/>
    </row>
    <row r="69" ht="13.2" customHeight="1" s="49">
      <c r="A69" s="100">
        <f>IFERROR(__xludf.DUMMYFUNCTION("""COMPUTED_VALUE"""),"193")</f>
        <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f>IFERROR(__xludf.DUMMYFUNCTION("""COMPUTED_VALUE"""),"ข้อ 193 Pharma Plus เล่มม่วง (เฉลยข้อ จ)")</f>
        <v/>
      </c>
      <c r="O69" s="100">
        <f>IFERROR(__xludf.DUMMYFUNCTION("""COMPUTED_VALUE"""),"Mock")</f>
        <v/>
      </c>
      <c r="P69" s="100">
        <f>IFERROR(__xludf.DUMMYFUNCTION("""COMPUTED_VALUE"""),"Pharma Plus เล่มม่วง")</f>
        <v/>
      </c>
      <c r="Q69" s="100" t="n"/>
    </row>
    <row r="70" ht="13.2" customHeight="1" s="49">
      <c r="A70" s="100">
        <f>IFERROR(__xludf.DUMMYFUNCTION("""COMPUTED_VALUE"""),"194")</f>
        <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f>IFERROR(__xludf.DUMMYFUNCTION("""COMPUTED_VALUE"""),"ข้อ 194 Pharma Plus เล่มม่วง (เฉลยข้อ จ)")</f>
        <v/>
      </c>
      <c r="O70" s="100">
        <f>IFERROR(__xludf.DUMMYFUNCTION("""COMPUTED_VALUE"""),"Mock")</f>
        <v/>
      </c>
      <c r="P70" s="100">
        <f>IFERROR(__xludf.DUMMYFUNCTION("""COMPUTED_VALUE"""),"Pharma Plus เล่มม่วง")</f>
        <v/>
      </c>
      <c r="Q70" s="100" t="n"/>
    </row>
    <row r="71" ht="13.2" customHeight="1" s="49">
      <c r="A71" s="100">
        <f>IFERROR(__xludf.DUMMYFUNCTION("""COMPUTED_VALUE"""),"1")</f>
        <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f>IFERROR(__xludf.DUMMYFUNCTION("""COMPUTED_VALUE"""),"ข้อ 1 Pharma Plus เล่มม่วง (เฉลยข้อ ง)")</f>
        <v/>
      </c>
      <c r="O71" s="100">
        <f>IFERROR(__xludf.DUMMYFUNCTION("""COMPUTED_VALUE"""),"Mock")</f>
        <v/>
      </c>
      <c r="P71" s="100">
        <f>IFERROR(__xludf.DUMMYFUNCTION("""COMPUTED_VALUE"""),"Pharma Plus เล่มม่วง")</f>
        <v/>
      </c>
      <c r="Q71" s="100" t="n"/>
    </row>
    <row r="72" ht="13.2" customHeight="1" s="49">
      <c r="A72" s="100">
        <f>IFERROR(__xludf.DUMMYFUNCTION("""COMPUTED_VALUE"""),"2")</f>
        <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f>IFERROR(__xludf.DUMMYFUNCTION("""COMPUTED_VALUE"""),"ข้อ 2 Pharma Plus เล่มม่วง (เฉลยข้อ ข)")</f>
        <v/>
      </c>
      <c r="O72" s="100">
        <f>IFERROR(__xludf.DUMMYFUNCTION("""COMPUTED_VALUE"""),"Mock")</f>
        <v/>
      </c>
      <c r="P72" s="100">
        <f>IFERROR(__xludf.DUMMYFUNCTION("""COMPUTED_VALUE"""),"Pharma Plus เล่มม่วง")</f>
        <v/>
      </c>
      <c r="Q72" s="100" t="n"/>
    </row>
    <row r="73" ht="13.2" customHeight="1" s="49">
      <c r="A73" s="100">
        <f>IFERROR(__xludf.DUMMYFUNCTION("""COMPUTED_VALUE"""),"3")</f>
        <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f>IFERROR(__xludf.DUMMYFUNCTION("""COMPUTED_VALUE"""),"ข้อ 3 Pharma Plus เล่มม่วง (เฉลยข้อ ข)")</f>
        <v/>
      </c>
      <c r="O73" s="100">
        <f>IFERROR(__xludf.DUMMYFUNCTION("""COMPUTED_VALUE"""),"Mock")</f>
        <v/>
      </c>
      <c r="P73" s="100">
        <f>IFERROR(__xludf.DUMMYFUNCTION("""COMPUTED_VALUE"""),"Pharma Plus เล่มม่วง")</f>
        <v/>
      </c>
      <c r="Q73" s="100" t="n"/>
    </row>
    <row r="74" ht="13.2" customHeight="1" s="49">
      <c r="A74" s="100">
        <f>IFERROR(__xludf.DUMMYFUNCTION("""COMPUTED_VALUE"""),"4")</f>
        <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f>IFERROR(__xludf.DUMMYFUNCTION("""COMPUTED_VALUE"""),"ข้อ 4 Pharma Plus เล่มม่วง (เฉลยข้อ ข)")</f>
        <v/>
      </c>
      <c r="O74" s="100">
        <f>IFERROR(__xludf.DUMMYFUNCTION("""COMPUTED_VALUE"""),"Mock")</f>
        <v/>
      </c>
      <c r="P74" s="100">
        <f>IFERROR(__xludf.DUMMYFUNCTION("""COMPUTED_VALUE"""),"Pharma Plus เล่มม่วง")</f>
        <v/>
      </c>
      <c r="Q74" s="100" t="n"/>
    </row>
    <row r="75" ht="13.2" customHeight="1" s="49">
      <c r="A75" s="100">
        <f>IFERROR(__xludf.DUMMYFUNCTION("""COMPUTED_VALUE"""),"5")</f>
        <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f>IFERROR(__xludf.DUMMYFUNCTION("""COMPUTED_VALUE"""),"ข้อ 5 Pharma Plus เล่มม่วง (เฉลยข้อ ง)")</f>
        <v/>
      </c>
      <c r="O75" s="100">
        <f>IFERROR(__xludf.DUMMYFUNCTION("""COMPUTED_VALUE"""),"Mock")</f>
        <v/>
      </c>
      <c r="P75" s="100">
        <f>IFERROR(__xludf.DUMMYFUNCTION("""COMPUTED_VALUE"""),"Pharma Plus เล่มม่วง")</f>
        <v/>
      </c>
      <c r="Q75" s="100" t="n"/>
    </row>
    <row r="76" ht="13.2" customHeight="1" s="49">
      <c r="A76" s="100">
        <f>IFERROR(__xludf.DUMMYFUNCTION("""COMPUTED_VALUE"""),"6")</f>
        <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f>IFERROR(__xludf.DUMMYFUNCTION("""COMPUTED_VALUE"""),"ข้อ 6 Pharma Plus เล่มม่วง (เฉลยข้อ ก)")</f>
        <v/>
      </c>
      <c r="O76" s="100">
        <f>IFERROR(__xludf.DUMMYFUNCTION("""COMPUTED_VALUE"""),"Mock")</f>
        <v/>
      </c>
      <c r="P76" s="100">
        <f>IFERROR(__xludf.DUMMYFUNCTION("""COMPUTED_VALUE"""),"Pharma Plus เล่มม่วง")</f>
        <v/>
      </c>
      <c r="Q76" s="100" t="n"/>
    </row>
    <row r="77" ht="13.2" customHeight="1" s="49">
      <c r="A77" s="100">
        <f>IFERROR(__xludf.DUMMYFUNCTION("""COMPUTED_VALUE"""),"11")</f>
        <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f>IFERROR(__xludf.DUMMYFUNCTION("""COMPUTED_VALUE"""),"ข้อ 11 Pharma Plus เล่มม่วง (เฉลยข้อ ค)")</f>
        <v/>
      </c>
      <c r="O77" s="100">
        <f>IFERROR(__xludf.DUMMYFUNCTION("""COMPUTED_VALUE"""),"Mock")</f>
        <v/>
      </c>
      <c r="P77" s="100">
        <f>IFERROR(__xludf.DUMMYFUNCTION("""COMPUTED_VALUE"""),"Pharma Plus เล่มม่วง")</f>
        <v/>
      </c>
      <c r="Q77" s="100" t="n"/>
    </row>
    <row r="78" ht="13.2" customHeight="1" s="49">
      <c r="A78" s="100">
        <f>IFERROR(__xludf.DUMMYFUNCTION("""COMPUTED_VALUE"""),"12")</f>
        <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f>IFERROR(__xludf.DUMMYFUNCTION("""COMPUTED_VALUE"""),"ข้อ 12 Pharma Plus เล่มม่วง (เฉลยข้อ ก)")</f>
        <v/>
      </c>
      <c r="O78" s="100">
        <f>IFERROR(__xludf.DUMMYFUNCTION("""COMPUTED_VALUE"""),"Mock")</f>
        <v/>
      </c>
      <c r="P78" s="100">
        <f>IFERROR(__xludf.DUMMYFUNCTION("""COMPUTED_VALUE"""),"Pharma Plus เล่มม่วง")</f>
        <v/>
      </c>
      <c r="Q78" s="100" t="n"/>
    </row>
    <row r="79" ht="13.2" customHeight="1" s="49">
      <c r="A79" s="100">
        <f>IFERROR(__xludf.DUMMYFUNCTION("""COMPUTED_VALUE"""),"13")</f>
        <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f>IFERROR(__xludf.DUMMYFUNCTION("""COMPUTED_VALUE"""),"ข้อ 13 Pharma Plus เล่มม่วง (เฉลยข้อ ข)")</f>
        <v/>
      </c>
      <c r="O79" s="100">
        <f>IFERROR(__xludf.DUMMYFUNCTION("""COMPUTED_VALUE"""),"Mock")</f>
        <v/>
      </c>
      <c r="P79" s="100">
        <f>IFERROR(__xludf.DUMMYFUNCTION("""COMPUTED_VALUE"""),"Pharma Plus เล่มม่วง")</f>
        <v/>
      </c>
      <c r="Q79" s="100" t="n"/>
    </row>
    <row r="80" ht="13.2" customHeight="1" s="49">
      <c r="A80" s="100">
        <f>IFERROR(__xludf.DUMMYFUNCTION("""COMPUTED_VALUE"""),"14")</f>
        <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f>IFERROR(__xludf.DUMMYFUNCTION("""COMPUTED_VALUE"""),"ข้อ 14 Pharma Plus เล่มม่วง (เฉลยข้อ ค)")</f>
        <v/>
      </c>
      <c r="O80" s="100">
        <f>IFERROR(__xludf.DUMMYFUNCTION("""COMPUTED_VALUE"""),"Mock")</f>
        <v/>
      </c>
      <c r="P80" s="100">
        <f>IFERROR(__xludf.DUMMYFUNCTION("""COMPUTED_VALUE"""),"Pharma Plus เล่มม่วง")</f>
        <v/>
      </c>
      <c r="Q80" s="100" t="n"/>
    </row>
    <row r="81" ht="13.2" customHeight="1" s="49">
      <c r="A81" s="100">
        <f>IFERROR(__xludf.DUMMYFUNCTION("""COMPUTED_VALUE"""),"15")</f>
        <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f>IFERROR(__xludf.DUMMYFUNCTION("""COMPUTED_VALUE"""),"ข้อ 15 Pharma Plus เล่มม่วง (เฉลยข้อ ก)")</f>
        <v/>
      </c>
      <c r="O81" s="100">
        <f>IFERROR(__xludf.DUMMYFUNCTION("""COMPUTED_VALUE"""),"Mock")</f>
        <v/>
      </c>
      <c r="P81" s="100">
        <f>IFERROR(__xludf.DUMMYFUNCTION("""COMPUTED_VALUE"""),"Pharma Plus เล่มม่วง")</f>
        <v/>
      </c>
      <c r="Q81" s="100" t="n"/>
    </row>
    <row r="82" ht="13.2" customHeight="1" s="49">
      <c r="A82" s="100">
        <f>IFERROR(__xludf.DUMMYFUNCTION("""COMPUTED_VALUE"""),"16")</f>
        <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f>IFERROR(__xludf.DUMMYFUNCTION("""COMPUTED_VALUE"""),"ข้อ 16 Pharma Plus เล่มม่วง (เฉลยข้อ จ)")</f>
        <v/>
      </c>
      <c r="O82" s="100">
        <f>IFERROR(__xludf.DUMMYFUNCTION("""COMPUTED_VALUE"""),"Mock")</f>
        <v/>
      </c>
      <c r="P82" s="100">
        <f>IFERROR(__xludf.DUMMYFUNCTION("""COMPUTED_VALUE"""),"Pharma Plus เล่มม่วง")</f>
        <v/>
      </c>
      <c r="Q82" s="100" t="n"/>
    </row>
    <row r="83" ht="13.2" customHeight="1" s="49">
      <c r="A83" s="100">
        <f>IFERROR(__xludf.DUMMYFUNCTION("""COMPUTED_VALUE"""),"17")</f>
        <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f>IFERROR(__xludf.DUMMYFUNCTION("""COMPUTED_VALUE"""),"ข้อ 17 Pharma Plus เล่มม่วง (เฉลยข้อ ง)")</f>
        <v/>
      </c>
      <c r="O83" s="100">
        <f>IFERROR(__xludf.DUMMYFUNCTION("""COMPUTED_VALUE"""),"Mock")</f>
        <v/>
      </c>
      <c r="P83" s="100">
        <f>IFERROR(__xludf.DUMMYFUNCTION("""COMPUTED_VALUE"""),"Pharma Plus เล่มม่วง")</f>
        <v/>
      </c>
      <c r="Q83" s="100" t="n"/>
    </row>
    <row r="84" ht="13.2" customHeight="1" s="49">
      <c r="A84" s="100">
        <f>IFERROR(__xludf.DUMMYFUNCTION("""COMPUTED_VALUE"""),"18")</f>
        <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f>IFERROR(__xludf.DUMMYFUNCTION("""COMPUTED_VALUE"""),"ข้อ 18 Pharma Plus เล่มม่วง (เฉลยข้อ ก)")</f>
        <v/>
      </c>
      <c r="O84" s="100">
        <f>IFERROR(__xludf.DUMMYFUNCTION("""COMPUTED_VALUE"""),"Mock")</f>
        <v/>
      </c>
      <c r="P84" s="100">
        <f>IFERROR(__xludf.DUMMYFUNCTION("""COMPUTED_VALUE"""),"Pharma Plus เล่มม่วง")</f>
        <v/>
      </c>
      <c r="Q84" s="100" t="n"/>
    </row>
    <row r="85" ht="13.2" customHeight="1" s="49">
      <c r="A85" s="100">
        <f>IFERROR(__xludf.DUMMYFUNCTION("""COMPUTED_VALUE"""),"19")</f>
        <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f>IFERROR(__xludf.DUMMYFUNCTION("""COMPUTED_VALUE"""),"ข้อ 19 Pharma Plus เล่มม่วง (เฉลยข้อ ง)")</f>
        <v/>
      </c>
      <c r="O85" s="100">
        <f>IFERROR(__xludf.DUMMYFUNCTION("""COMPUTED_VALUE"""),"Mock")</f>
        <v/>
      </c>
      <c r="P85" s="100">
        <f>IFERROR(__xludf.DUMMYFUNCTION("""COMPUTED_VALUE"""),"Pharma Plus เล่มม่วง")</f>
        <v/>
      </c>
      <c r="Q85" s="100" t="n"/>
    </row>
    <row r="86" ht="13.2" customHeight="1" s="49">
      <c r="A86" s="100">
        <f>IFERROR(__xludf.DUMMYFUNCTION("""COMPUTED_VALUE"""),"20")</f>
        <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f>IFERROR(__xludf.DUMMYFUNCTION("""COMPUTED_VALUE"""),"ข้อ 20 Pharma Plus เล่มม่วง (เฉลยข้อ ข)")</f>
        <v/>
      </c>
      <c r="O86" s="100">
        <f>IFERROR(__xludf.DUMMYFUNCTION("""COMPUTED_VALUE"""),"Mock")</f>
        <v/>
      </c>
      <c r="P86" s="100">
        <f>IFERROR(__xludf.DUMMYFUNCTION("""COMPUTED_VALUE"""),"Pharma Plus เล่มม่วง")</f>
        <v/>
      </c>
      <c r="Q86" s="100" t="n"/>
    </row>
    <row r="87" ht="13.2" customHeight="1" s="49">
      <c r="A87" s="100">
        <f>IFERROR(__xludf.DUMMYFUNCTION("""COMPUTED_VALUE"""),"21")</f>
        <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f>IFERROR(__xludf.DUMMYFUNCTION("""COMPUTED_VALUE"""),"ข้อ 21 Pharma Plus เล่มม่วง (เฉลยข้อ จ)")</f>
        <v/>
      </c>
      <c r="O87" s="100">
        <f>IFERROR(__xludf.DUMMYFUNCTION("""COMPUTED_VALUE"""),"Mock")</f>
        <v/>
      </c>
      <c r="P87" s="100">
        <f>IFERROR(__xludf.DUMMYFUNCTION("""COMPUTED_VALUE"""),"Pharma Plus เล่มม่วง")</f>
        <v/>
      </c>
      <c r="Q87" s="100" t="n"/>
    </row>
    <row r="88" ht="13.2" customHeight="1" s="49">
      <c r="A88" s="100">
        <f>IFERROR(__xludf.DUMMYFUNCTION("""COMPUTED_VALUE"""),"22")</f>
        <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f>IFERROR(__xludf.DUMMYFUNCTION("""COMPUTED_VALUE"""),"ข้อ 22 Pharma Plus เล่มม่วง (เฉลยข้อ ง)")</f>
        <v/>
      </c>
      <c r="O88" s="100">
        <f>IFERROR(__xludf.DUMMYFUNCTION("""COMPUTED_VALUE"""),"Mock")</f>
        <v/>
      </c>
      <c r="P88" s="100">
        <f>IFERROR(__xludf.DUMMYFUNCTION("""COMPUTED_VALUE"""),"Pharma Plus เล่มม่วง")</f>
        <v/>
      </c>
      <c r="Q88" s="100" t="n"/>
    </row>
    <row r="89" ht="13.2" customHeight="1" s="49">
      <c r="A89" s="100">
        <f>IFERROR(__xludf.DUMMYFUNCTION("""COMPUTED_VALUE"""),"23")</f>
        <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f>IFERROR(__xludf.DUMMYFUNCTION("""COMPUTED_VALUE"""),"ข้อ 23 Pharma Plus เล่มม่วง (เฉลยข้อ ง)")</f>
        <v/>
      </c>
      <c r="O89" s="100">
        <f>IFERROR(__xludf.DUMMYFUNCTION("""COMPUTED_VALUE"""),"Mock")</f>
        <v/>
      </c>
      <c r="P89" s="100">
        <f>IFERROR(__xludf.DUMMYFUNCTION("""COMPUTED_VALUE"""),"Pharma Plus เล่มม่วง")</f>
        <v/>
      </c>
      <c r="Q89" s="100" t="n"/>
    </row>
    <row r="90" ht="13.2" customHeight="1" s="49">
      <c r="A90" s="100">
        <f>IFERROR(__xludf.DUMMYFUNCTION("""COMPUTED_VALUE"""),"24")</f>
        <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f>IFERROR(__xludf.DUMMYFUNCTION("""COMPUTED_VALUE"""),"ข้อ 24 Pharma Plus เล่มม่วง (เฉลยข้อ ก)")</f>
        <v/>
      </c>
      <c r="O90" s="100">
        <f>IFERROR(__xludf.DUMMYFUNCTION("""COMPUTED_VALUE"""),"Mock")</f>
        <v/>
      </c>
      <c r="P90" s="100">
        <f>IFERROR(__xludf.DUMMYFUNCTION("""COMPUTED_VALUE"""),"Pharma Plus เล่มม่วง")</f>
        <v/>
      </c>
      <c r="Q90" s="100" t="n"/>
    </row>
    <row r="91" ht="13.2" customHeight="1" s="49">
      <c r="A91" s="100">
        <f>IFERROR(__xludf.DUMMYFUNCTION("""COMPUTED_VALUE"""),"25")</f>
        <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f>IFERROR(__xludf.DUMMYFUNCTION("""COMPUTED_VALUE"""),"ข้อ 25 Pharma Plus เล่มม่วง (เฉลยข้อ ค)")</f>
        <v/>
      </c>
      <c r="O91" s="100">
        <f>IFERROR(__xludf.DUMMYFUNCTION("""COMPUTED_VALUE"""),"Mock")</f>
        <v/>
      </c>
      <c r="P91" s="100">
        <f>IFERROR(__xludf.DUMMYFUNCTION("""COMPUTED_VALUE"""),"Pharma Plus เล่มม่วง")</f>
        <v/>
      </c>
      <c r="Q91" s="100" t="n"/>
    </row>
    <row r="92" ht="13.2" customHeight="1" s="49">
      <c r="A92" s="100">
        <f>IFERROR(__xludf.DUMMYFUNCTION("""COMPUTED_VALUE"""),"26")</f>
        <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f>IFERROR(__xludf.DUMMYFUNCTION("""COMPUTED_VALUE"""),"ข้อ 26 Pharma Plus เล่มม่วง (เฉลยข้อ จ)")</f>
        <v/>
      </c>
      <c r="O92" s="100">
        <f>IFERROR(__xludf.DUMMYFUNCTION("""COMPUTED_VALUE"""),"Mock")</f>
        <v/>
      </c>
      <c r="P92" s="100">
        <f>IFERROR(__xludf.DUMMYFUNCTION("""COMPUTED_VALUE"""),"Pharma Plus เล่มม่วง")</f>
        <v/>
      </c>
      <c r="Q92" s="100" t="n"/>
    </row>
    <row r="93" ht="13.2" customHeight="1" s="49">
      <c r="A93" s="100">
        <f>IFERROR(__xludf.DUMMYFUNCTION("""COMPUTED_VALUE"""),"27")</f>
        <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f>IFERROR(__xludf.DUMMYFUNCTION("""COMPUTED_VALUE"""),"ข้อ 27 Pharma Plus เล่มม่วง (เฉลยข้อ ก)")</f>
        <v/>
      </c>
      <c r="O93" s="100">
        <f>IFERROR(__xludf.DUMMYFUNCTION("""COMPUTED_VALUE"""),"Mock")</f>
        <v/>
      </c>
      <c r="P93" s="100">
        <f>IFERROR(__xludf.DUMMYFUNCTION("""COMPUTED_VALUE"""),"Pharma Plus เล่มม่วง")</f>
        <v/>
      </c>
      <c r="Q93" s="100" t="n"/>
    </row>
    <row r="94" ht="13.2" customHeight="1" s="49">
      <c r="A94" s="100">
        <f>IFERROR(__xludf.DUMMYFUNCTION("""COMPUTED_VALUE"""),"28")</f>
        <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f>IFERROR(__xludf.DUMMYFUNCTION("""COMPUTED_VALUE"""),"ข้อ 28 Pharma Plus เล่มม่วง (เฉลยข้อ ง)")</f>
        <v/>
      </c>
      <c r="O94" s="100">
        <f>IFERROR(__xludf.DUMMYFUNCTION("""COMPUTED_VALUE"""),"Mock")</f>
        <v/>
      </c>
      <c r="P94" s="100">
        <f>IFERROR(__xludf.DUMMYFUNCTION("""COMPUTED_VALUE"""),"Pharma Plus เล่มม่วง")</f>
        <v/>
      </c>
      <c r="Q94" s="100" t="n"/>
    </row>
    <row r="95" ht="13.2" customHeight="1" s="49">
      <c r="A95" s="100">
        <f>IFERROR(__xludf.DUMMYFUNCTION("""COMPUTED_VALUE"""),"29")</f>
        <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f>IFERROR(__xludf.DUMMYFUNCTION("""COMPUTED_VALUE"""),"ข้อ 29 Pharma Plus เล่มม่วง (เฉลยข้อ ง)")</f>
        <v/>
      </c>
      <c r="O95" s="100">
        <f>IFERROR(__xludf.DUMMYFUNCTION("""COMPUTED_VALUE"""),"Mock")</f>
        <v/>
      </c>
      <c r="P95" s="100">
        <f>IFERROR(__xludf.DUMMYFUNCTION("""COMPUTED_VALUE"""),"Pharma Plus เล่มม่วง")</f>
        <v/>
      </c>
      <c r="Q95" s="100" t="n"/>
    </row>
    <row r="96" ht="13.2" customHeight="1" s="49">
      <c r="A96" s="100">
        <f>IFERROR(__xludf.DUMMYFUNCTION("""COMPUTED_VALUE"""),"30")</f>
        <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f>IFERROR(__xludf.DUMMYFUNCTION("""COMPUTED_VALUE"""),"ข้อ 30 Pharma Plus เล่มม่วง (เฉลยข้อ จ)")</f>
        <v/>
      </c>
      <c r="O96" s="100">
        <f>IFERROR(__xludf.DUMMYFUNCTION("""COMPUTED_VALUE"""),"Mock")</f>
        <v/>
      </c>
      <c r="P96" s="100">
        <f>IFERROR(__xludf.DUMMYFUNCTION("""COMPUTED_VALUE"""),"Pharma Plus เล่มม่วง")</f>
        <v/>
      </c>
      <c r="Q96" s="100" t="n"/>
    </row>
    <row r="97" ht="13.2" customHeight="1" s="49">
      <c r="A97" s="100">
        <f>IFERROR(__xludf.DUMMYFUNCTION("""COMPUTED_VALUE"""),"31")</f>
        <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f>IFERROR(__xludf.DUMMYFUNCTION("""COMPUTED_VALUE"""),"ข้อ 31 Pharma Plus เล่มม่วง (เฉลยข้อ จ)")</f>
        <v/>
      </c>
      <c r="O97" s="100">
        <f>IFERROR(__xludf.DUMMYFUNCTION("""COMPUTED_VALUE"""),"Mock")</f>
        <v/>
      </c>
      <c r="P97" s="100">
        <f>IFERROR(__xludf.DUMMYFUNCTION("""COMPUTED_VALUE"""),"Pharma Plus เล่มม่วง")</f>
        <v/>
      </c>
      <c r="Q97" s="100" t="n"/>
    </row>
    <row r="98" ht="13.2" customHeight="1" s="49">
      <c r="A98" s="100">
        <f>IFERROR(__xludf.DUMMYFUNCTION("""COMPUTED_VALUE"""),"32")</f>
        <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f>IFERROR(__xludf.DUMMYFUNCTION("""COMPUTED_VALUE"""),"ข้อ 32 Pharma Plus เล่มม่วง (เฉลยข้อ ค)")</f>
        <v/>
      </c>
      <c r="O98" s="100">
        <f>IFERROR(__xludf.DUMMYFUNCTION("""COMPUTED_VALUE"""),"Mock")</f>
        <v/>
      </c>
      <c r="P98" s="100">
        <f>IFERROR(__xludf.DUMMYFUNCTION("""COMPUTED_VALUE"""),"Pharma Plus เล่มม่วง")</f>
        <v/>
      </c>
      <c r="Q98" s="100" t="n"/>
    </row>
    <row r="99" ht="13.2" customHeight="1" s="49">
      <c r="A99" s="100">
        <f>IFERROR(__xludf.DUMMYFUNCTION("""COMPUTED_VALUE"""),"33")</f>
        <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f>IFERROR(__xludf.DUMMYFUNCTION("""COMPUTED_VALUE"""),"ข้อ 33 Pharma Plus เล่มม่วง (เฉลยข้อ ง)")</f>
        <v/>
      </c>
      <c r="O99" s="100">
        <f>IFERROR(__xludf.DUMMYFUNCTION("""COMPUTED_VALUE"""),"Mock")</f>
        <v/>
      </c>
      <c r="P99" s="100">
        <f>IFERROR(__xludf.DUMMYFUNCTION("""COMPUTED_VALUE"""),"Pharma Plus เล่มม่วง")</f>
        <v/>
      </c>
      <c r="Q99" s="100" t="n"/>
    </row>
    <row r="100" ht="13.2" customHeight="1" s="49">
      <c r="A100" s="100">
        <f>IFERROR(__xludf.DUMMYFUNCTION("""COMPUTED_VALUE"""),"34")</f>
        <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f>IFERROR(__xludf.DUMMYFUNCTION("""COMPUTED_VALUE"""),"ข้อ 34 Pharma Plus เล่มม่วง (เฉลยข้อ จ)")</f>
        <v/>
      </c>
      <c r="O100" s="100">
        <f>IFERROR(__xludf.DUMMYFUNCTION("""COMPUTED_VALUE"""),"Mock")</f>
        <v/>
      </c>
      <c r="P100" s="100">
        <f>IFERROR(__xludf.DUMMYFUNCTION("""COMPUTED_VALUE"""),"Pharma Plus เล่มม่วง")</f>
        <v/>
      </c>
      <c r="Q100" s="100" t="n"/>
    </row>
    <row r="101" ht="13.2" customHeight="1" s="49">
      <c r="A101" s="100">
        <f>IFERROR(__xludf.DUMMYFUNCTION("""COMPUTED_VALUE"""),"35")</f>
        <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f>IFERROR(__xludf.DUMMYFUNCTION("""COMPUTED_VALUE"""),"ข้อ 35 Pharma Plus เล่มม่วง (เฉลยข้อ ง)")</f>
        <v/>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Q226"/>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64.8"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409.6" customHeight="1" s="49">
      <c r="A3" s="100" t="n">
        <v>1</v>
      </c>
      <c r="B3" s="88"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00" t="n"/>
      <c r="D3" s="88" t="inlineStr">
        <is>
          <t>Tramadol</t>
        </is>
      </c>
      <c r="E3" s="88" t="inlineStr">
        <is>
          <t>Naproxen</t>
        </is>
      </c>
      <c r="F3" s="88" t="inlineStr">
        <is>
          <t>Pethidine</t>
        </is>
      </c>
      <c r="G3" s="88" t="inlineStr">
        <is>
          <t>Probenecid</t>
        </is>
      </c>
      <c r="H3" s="88" t="inlineStr">
        <is>
          <t>Allopurinol</t>
        </is>
      </c>
      <c r="I3" s="100" t="n">
        <v>2</v>
      </c>
      <c r="J3" s="88"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00" t="n"/>
      <c r="L3" s="88" t="inlineStr">
        <is>
          <t>Gout</t>
        </is>
      </c>
      <c r="M3" s="100" t="inlineStr">
        <is>
          <t>Clinic</t>
        </is>
      </c>
      <c r="N3" s="88" t="inlineStr">
        <is>
          <t>Gout Acute Flare: First-line = NSAIDs / Colchicine. ห้ามเริ่มยาลดกรดยูริกขณะ acute flare</t>
        </is>
      </c>
      <c r="O3" s="100" t="inlineStr">
        <is>
          <t>ข้อสอบจริง</t>
        </is>
      </c>
      <c r="P3" s="100" t="inlineStr">
        <is>
          <t>ปี 2567</t>
        </is>
      </c>
      <c r="Q3" s="100" t="n"/>
    </row>
    <row r="4" ht="409.6" customHeight="1" s="49">
      <c r="A4" s="100" t="n">
        <v>2</v>
      </c>
      <c r="B4" s="88"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00" t="n"/>
      <c r="D4" s="88" t="inlineStr">
        <is>
          <t>น้ำผลไม้รสหวานที่มีน้ำตาล Fructose สูง</t>
        </is>
      </c>
      <c r="E4" s="88" t="inlineStr">
        <is>
          <t>ตับทอดหรือเครื่องในสัตว์</t>
        </is>
      </c>
      <c r="F4" s="88" t="inlineStr">
        <is>
          <t>เครื่องดื่มประเภทเบียร์หรือแอลกอฮอล์</t>
        </is>
      </c>
      <c r="G4" s="88" t="inlineStr">
        <is>
          <t>นมหรือผลิตภัณฑ์นมประเภทพร่องมันเนย (Low-fat dairy products)</t>
        </is>
      </c>
      <c r="H4" s="88" t="inlineStr">
        <is>
          <t>ปีกไก่ทอดหรือสัตว์ปีก</t>
        </is>
      </c>
      <c r="I4" s="100" t="n">
        <v>4</v>
      </c>
      <c r="J4" s="88"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00" t="n"/>
      <c r="L4" s="88" t="inlineStr">
        <is>
          <t>Gout</t>
        </is>
      </c>
      <c r="M4" s="100" t="inlineStr">
        <is>
          <t>Clinic</t>
        </is>
      </c>
      <c r="N4" s="88" t="inlineStr">
        <is>
          <t>Gout Lifestyle: Low-fat dairy ช่วยลดกรดยูริก; หลีกเลี่ยง High-fructose, แอลกอฮอล์, เครื่องใน</t>
        </is>
      </c>
      <c r="O4" s="100" t="inlineStr">
        <is>
          <t>ข้อสอบจริง</t>
        </is>
      </c>
      <c r="P4" s="100" t="inlineStr">
        <is>
          <t>ปี 2567</t>
        </is>
      </c>
      <c r="Q4" s="100" t="n"/>
    </row>
    <row r="5" ht="409.6" customHeight="1" s="49">
      <c r="A5" s="100" t="n">
        <v>3</v>
      </c>
      <c r="B5" s="88"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00" t="n"/>
      <c r="D5" s="88" t="inlineStr">
        <is>
          <t>ปวดศีรษะรุนแรง</t>
        </is>
      </c>
      <c r="E5" s="88" t="inlineStr">
        <is>
          <t>ผื่นลมพิษตามผิวหนัง</t>
        </is>
      </c>
      <c r="F5" s="88" t="inlineStr">
        <is>
          <t>ท้องเสียถ่ายเหลว</t>
        </is>
      </c>
      <c r="G5" s="88" t="inlineStr">
        <is>
          <t>ปัสสาวะเป็นเลือด</t>
        </is>
      </c>
      <c r="H5" s="88" t="inlineStr">
        <is>
          <t>ความดันโลหิตต่ำฉับพลัน</t>
        </is>
      </c>
      <c r="I5" s="100" t="n">
        <v>3</v>
      </c>
      <c r="J5" s="88"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00" t="n"/>
      <c r="L5" s="88" t="inlineStr">
        <is>
          <t>Gout</t>
        </is>
      </c>
      <c r="M5" s="100" t="inlineStr">
        <is>
          <t>Clinic</t>
        </is>
      </c>
      <c r="N5" s="88" t="inlineStr">
        <is>
          <t>Colchicine Toxicity: สัญญาณเตือนพิษเฉียบพลัน = Diarrhea, N/V. แนะนำ Low-dose regimen</t>
        </is>
      </c>
      <c r="O5" s="100" t="inlineStr">
        <is>
          <t>ข้อสอบจริง</t>
        </is>
      </c>
      <c r="P5" s="100" t="inlineStr">
        <is>
          <t>ปี 2567</t>
        </is>
      </c>
      <c r="Q5" s="100" t="n"/>
    </row>
    <row r="6" ht="409.6" customHeight="1" s="49">
      <c r="A6" s="100" t="n">
        <v>4</v>
      </c>
      <c r="B6" s="88" t="inlineStr">
        <is>
          <t>หากผู้ป่วยโรคเกาต์ตรวจพบยีนหรืออัลลีลเสี่ยงต่อการแพ้ยารุนแรงชนิด HLA-B58:01 ห้ามใช้ยาในข้อใดต่อไปนี้</t>
        </is>
      </c>
      <c r="C6" s="100" t="n"/>
      <c r="D6" s="88" t="inlineStr">
        <is>
          <t>Allopurinol</t>
        </is>
      </c>
      <c r="E6" s="88" t="inlineStr">
        <is>
          <t>Febuxostat</t>
        </is>
      </c>
      <c r="F6" s="88" t="inlineStr">
        <is>
          <t>Benzbromarone</t>
        </is>
      </c>
      <c r="G6" s="88" t="inlineStr">
        <is>
          <t>Probenecid</t>
        </is>
      </c>
      <c r="H6" s="88" t="inlineStr">
        <is>
          <t>Lesinurad</t>
        </is>
      </c>
      <c r="I6" s="100" t="n">
        <v>1</v>
      </c>
      <c r="J6" s="88"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00" t="n"/>
      <c r="L6" s="88" t="inlineStr">
        <is>
          <t>Gout</t>
        </is>
      </c>
      <c r="M6" s="100" t="inlineStr">
        <is>
          <t>Clinic</t>
        </is>
      </c>
      <c r="N6" s="88" t="inlineStr">
        <is>
          <t>Allopurinol SCARs: ผู้ป่วยไทยมีความชุกของ HLA-B58:01 สูง เสี่ยง SJS/TEN ต้องคัดกรอง</t>
        </is>
      </c>
      <c r="O6" s="100" t="inlineStr">
        <is>
          <t>ข้อสอบจริง</t>
        </is>
      </c>
      <c r="P6" s="100" t="inlineStr">
        <is>
          <t>ปี 2567</t>
        </is>
      </c>
      <c r="Q6" s="100" t="n"/>
    </row>
    <row r="7" ht="409.6" customHeight="1" s="49">
      <c r="A7" s="100" t="n">
        <v>5</v>
      </c>
      <c r="B7" s="88"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00" t="n"/>
      <c r="D7" s="88" t="inlineStr">
        <is>
          <t>Osteoarthritis</t>
        </is>
      </c>
      <c r="E7" s="88" t="inlineStr">
        <is>
          <t>Osteoporosis</t>
        </is>
      </c>
      <c r="F7" s="88" t="inlineStr">
        <is>
          <t>Rheumatoid arthritis</t>
        </is>
      </c>
      <c r="G7" s="88" t="inlineStr">
        <is>
          <t>Gout</t>
        </is>
      </c>
      <c r="H7" s="88" t="inlineStr">
        <is>
          <t>Osteomalacia</t>
        </is>
      </c>
      <c r="I7" s="100" t="n">
        <v>1</v>
      </c>
      <c r="J7" s="88"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00" t="n"/>
      <c r="L7" s="88" t="inlineStr">
        <is>
          <t>Osteoarthritis</t>
        </is>
      </c>
      <c r="M7" s="100" t="inlineStr">
        <is>
          <t>Clinic</t>
        </is>
      </c>
      <c r="N7" s="88" t="inlineStr">
        <is>
          <t>OA Diagnosis: Morning stiffness &lt; 30 นาที, Crepitus, ปวดเมื่อใช้งาน ดีขึ้นเมื่อพัก</t>
        </is>
      </c>
      <c r="O7" s="100" t="inlineStr">
        <is>
          <t>ข้อสอบจริง</t>
        </is>
      </c>
      <c r="P7" s="100" t="inlineStr">
        <is>
          <t>ปี 2567</t>
        </is>
      </c>
      <c r="Q7" s="100" t="n"/>
    </row>
    <row r="8" ht="409.6" customHeight="1" s="49">
      <c r="A8" s="100" t="n">
        <v>6</v>
      </c>
      <c r="B8" s="88"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00" t="n"/>
      <c r="D8" s="88" t="inlineStr">
        <is>
          <t>Oral NSAIDs (เช่น Diclofenac)</t>
        </is>
      </c>
      <c r="E8" s="88" t="inlineStr">
        <is>
          <t>Oral Paracetamol + Orphenadrine</t>
        </is>
      </c>
      <c r="F8" s="88" t="inlineStr">
        <is>
          <t>Oral Ondansetron</t>
        </is>
      </c>
      <c r="G8" s="88" t="inlineStr">
        <is>
          <t>Oral Tramadol</t>
        </is>
      </c>
      <c r="H8" s="88" t="inlineStr">
        <is>
          <t>Topical NSAIDs (เช่น Diclofenac emulgel)</t>
        </is>
      </c>
      <c r="I8" s="100" t="n">
        <v>5</v>
      </c>
      <c r="J8" s="88"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00" t="n"/>
      <c r="L8" s="88" t="inlineStr">
        <is>
          <t>Osteoarthritis</t>
        </is>
      </c>
      <c r="M8" s="100" t="inlineStr">
        <is>
          <t>Clinic</t>
        </is>
      </c>
      <c r="N8" s="88" t="inlineStr">
        <is>
          <t>OA Knee First-line: Topical NSAIDs (Diclofenac emulgel) มีประสิทธิภาพดีและปลอดภัยต่อ GI/CV/Renal</t>
        </is>
      </c>
      <c r="O8" s="100" t="inlineStr">
        <is>
          <t>ข้อสอบจริง</t>
        </is>
      </c>
      <c r="P8" s="100" t="inlineStr">
        <is>
          <t>ปี 2567</t>
        </is>
      </c>
      <c r="Q8" s="100" t="n"/>
    </row>
    <row r="9" ht="409.6" customHeight="1" s="49">
      <c r="A9" s="100" t="n">
        <v>7</v>
      </c>
      <c r="B9" s="88"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00" t="n"/>
      <c r="D9" s="88" t="inlineStr">
        <is>
          <t>Alkaline phosphatase</t>
        </is>
      </c>
      <c r="E9" s="88" t="inlineStr">
        <is>
          <t>Hemoglobin</t>
        </is>
      </c>
      <c r="F9" s="88" t="inlineStr">
        <is>
          <t>Creatine phosphokinase</t>
        </is>
      </c>
      <c r="G9" s="88" t="inlineStr">
        <is>
          <t>HLA-B58:01</t>
        </is>
      </c>
      <c r="H9" s="88" t="inlineStr">
        <is>
          <t>CYP3A4 polymorphism</t>
        </is>
      </c>
      <c r="I9" s="100" t="n">
        <v>4</v>
      </c>
      <c r="J9" s="88"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00" t="n"/>
      <c r="L9" s="88" t="inlineStr">
        <is>
          <t>Gout</t>
        </is>
      </c>
      <c r="M9" s="100" t="inlineStr">
        <is>
          <t>Clinic</t>
        </is>
      </c>
      <c r="N9" s="88" t="inlineStr">
        <is>
          <t>Allopurinol Pharmacogenomics: ตรวจยีน HLA-B58:01 ก่อนเริ่มยาในคนไทยทุกราย</t>
        </is>
      </c>
      <c r="O9" s="100" t="inlineStr">
        <is>
          <t>ข้อสอบจริง</t>
        </is>
      </c>
      <c r="P9" s="100" t="inlineStr">
        <is>
          <t>ปี 2567</t>
        </is>
      </c>
      <c r="Q9" s="100" t="n"/>
    </row>
    <row r="10" ht="409.6" customHeight="1" s="49">
      <c r="A10" s="100" t="n">
        <v>8</v>
      </c>
      <c r="B10" s="88"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00" t="n"/>
      <c r="D10" s="88" t="inlineStr">
        <is>
          <t>เพื่อป้องกันการเกิดข้ออักเสบเฉียบพลัน (Gout flare prophylaxis) ในระยะเริ่มยาลดกรดยูริก</t>
        </is>
      </c>
      <c r="E10" s="88" t="inlineStr">
        <is>
          <t>เสริมฤทธิ์ยา Allopurinol ในการขับกรดยูริกโดยทำหน้าที่คนละกลไก</t>
        </is>
      </c>
      <c r="F10" s="88" t="inlineStr">
        <is>
          <t>ป้องกันการเกิดก้อนโทฟัส (Tophi) ตามข้อต่าง ๆ</t>
        </is>
      </c>
      <c r="G10" s="88" t="inlineStr">
        <is>
          <t>ป้องกันการสะสมและการตกผลึกของสาร Xanthine ในหลอดเลือด</t>
        </is>
      </c>
      <c r="H10" s="88" t="inlineStr">
        <is>
          <t>เสริมฤทธิ์ยา Allopurinol โดยช่วยลดการขับถ่ายยาออกทางไต</t>
        </is>
      </c>
      <c r="I10" s="100" t="n">
        <v>1</v>
      </c>
      <c r="J10" s="88"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00" t="n"/>
      <c r="L10" s="88" t="inlineStr">
        <is>
          <t>Gout</t>
        </is>
      </c>
      <c r="M10" s="100" t="inlineStr">
        <is>
          <t>Clinic</t>
        </is>
      </c>
      <c r="N10" s="88" t="inlineStr">
        <is>
          <t>Gout Flare Prophylaxis: ให้ Colchicine / NSAID ร่วมกับ Allopurinol นานอย่างน้อย 3-6 เดือน</t>
        </is>
      </c>
      <c r="O10" s="100" t="inlineStr">
        <is>
          <t>ข้อสอบจริง</t>
        </is>
      </c>
      <c r="P10" s="100" t="inlineStr">
        <is>
          <t>ปี 2567</t>
        </is>
      </c>
      <c r="Q10" s="100" t="n"/>
    </row>
    <row r="11" ht="409.6" customHeight="1" s="49">
      <c r="A11" s="100" t="n">
        <v>9</v>
      </c>
      <c r="B11" s="88"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00" t="n"/>
      <c r="D11" s="88" t="inlineStr">
        <is>
          <t>Oral Paracetamol + Orphenadrine</t>
        </is>
      </c>
      <c r="E11" s="88" t="inlineStr">
        <is>
          <t>Topical NSAIDs (เช่น Diclofenac emulgel)</t>
        </is>
      </c>
      <c r="F11" s="88" t="inlineStr">
        <is>
          <t>Oral Tramadol</t>
        </is>
      </c>
      <c r="G11" s="88" t="inlineStr">
        <is>
          <t>Oral Diclofenac sodium</t>
        </is>
      </c>
      <c r="H11" s="88" t="inlineStr">
        <is>
          <t>Glucosamine sulfate oral capsule</t>
        </is>
      </c>
      <c r="I11" s="100" t="n">
        <v>2</v>
      </c>
      <c r="J11" s="88"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00" t="n"/>
      <c r="L11" s="88" t="inlineStr">
        <is>
          <t>Osteoarthritis</t>
        </is>
      </c>
      <c r="M11" s="100" t="inlineStr">
        <is>
          <t>Clinic</t>
        </is>
      </c>
      <c r="N11" s="88" t="inlineStr">
        <is>
          <t>ACR 2019 OA: แนะนำ Topical NSAID เป็นอันดับแรกก่อน Oral NSAID ในข้อเข่าเสื่อม</t>
        </is>
      </c>
      <c r="O11" s="100" t="inlineStr">
        <is>
          <t>ข้อสอบจริง</t>
        </is>
      </c>
      <c r="P11" s="100" t="inlineStr">
        <is>
          <t>ปี 2566</t>
        </is>
      </c>
      <c r="Q11" s="100" t="n"/>
    </row>
    <row r="12" ht="409.6" customHeight="1" s="49">
      <c r="A12" s="100" t="n">
        <v>10</v>
      </c>
      <c r="B12" s="88"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00" t="n"/>
      <c r="D12" s="88" t="inlineStr">
        <is>
          <t>ท้องเสียถ่ายเหลว</t>
        </is>
      </c>
      <c r="E12" s="88" t="inlineStr">
        <is>
          <t>ปวดศีรษะเฉียบพลัน</t>
        </is>
      </c>
      <c r="F12" s="88" t="inlineStr">
        <is>
          <t>ความดันโลหิตต่ำ</t>
        </is>
      </c>
      <c r="G12" s="88" t="inlineStr">
        <is>
          <t>ผื่นคันตามผิวหนัง</t>
        </is>
      </c>
      <c r="H12" s="88" t="inlineStr">
        <is>
          <t>ปัสสาวะเป็นเลือด</t>
        </is>
      </c>
      <c r="I12" s="100" t="n">
        <v>1</v>
      </c>
      <c r="J12" s="88"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00" t="n"/>
      <c r="L12" s="88" t="inlineStr">
        <is>
          <t>Gout</t>
        </is>
      </c>
      <c r="M12" s="100" t="inlineStr">
        <is>
          <t>Clinic</t>
        </is>
      </c>
      <c r="N12" s="88" t="inlineStr">
        <is>
          <t>Colchicine Counseling: หยุดยาหรือลดขนาดทันทีหากเกิดอาการถ่ายเหลวรุนแรง</t>
        </is>
      </c>
      <c r="O12" s="100" t="inlineStr">
        <is>
          <t>ข้อสอบจริง</t>
        </is>
      </c>
      <c r="P12" s="100" t="inlineStr">
        <is>
          <t>ปี 2566</t>
        </is>
      </c>
      <c r="Q12" s="100" t="n"/>
    </row>
    <row r="13" ht="409.6" customHeight="1" s="49">
      <c r="A13" s="100" t="n">
        <v>11</v>
      </c>
      <c r="B13" s="88"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00" t="n"/>
      <c r="D13" s="88" t="inlineStr">
        <is>
          <t>Sulfasalazine</t>
        </is>
      </c>
      <c r="E13" s="88" t="inlineStr">
        <is>
          <t>เพิ่มขนาด Methotrexate</t>
        </is>
      </c>
      <c r="F13" s="88" t="inlineStr">
        <is>
          <t>เพิ่มขนาด Prednisolone</t>
        </is>
      </c>
      <c r="G13" s="88" t="inlineStr">
        <is>
          <t>เพิ่มยา Hydroxychloroquine</t>
        </is>
      </c>
      <c r="H13" s="88" t="inlineStr">
        <is>
          <t>เพิ่มยา Azathioprine</t>
        </is>
      </c>
      <c r="I13" s="100" t="n">
        <v>4</v>
      </c>
      <c r="J13" s="88"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00" t="n"/>
      <c r="L13" s="88" t="inlineStr">
        <is>
          <t>Rheumatoid arthritis</t>
        </is>
      </c>
      <c r="M13" s="100" t="inlineStr">
        <is>
          <t>Clinic</t>
        </is>
      </c>
      <c r="N13" s="88" t="inlineStr">
        <is>
          <t>RA Treat-to-target: หากคุมโรคไม่ได้ด้วย MTX ให้พิจารณา Add-on csDMARDs อื่น (เช่น HCQ, SSZ)</t>
        </is>
      </c>
      <c r="O13" s="100" t="inlineStr">
        <is>
          <t>ข้อสอบจริง</t>
        </is>
      </c>
      <c r="P13" s="100" t="inlineStr">
        <is>
          <t>ปี 2566</t>
        </is>
      </c>
      <c r="Q13" s="100" t="n"/>
    </row>
    <row r="14" ht="409.6" customHeight="1" s="49">
      <c r="A14" s="100" t="n">
        <v>12</v>
      </c>
      <c r="B14" s="88"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00" t="n"/>
      <c r="D14" s="88" t="inlineStr">
        <is>
          <t>เพื่อลดผลข้างเคียงทางไตของ Allopurinol</t>
        </is>
      </c>
      <c r="E14" s="88" t="inlineStr">
        <is>
          <t>เพื่อเสริมฤทธิ์ต้านอักเสบและลดกรดยูริกของยา Allopurinol</t>
        </is>
      </c>
      <c r="F14" s="88" t="inlineStr">
        <is>
          <t>เพื่อป้องกันการเกิดข้ออักเสบเฉียบพลัน (Gout flare) จากการเปลี่ยนแปลงของระดับกรดยูริก</t>
        </is>
      </c>
      <c r="G14" s="88" t="inlineStr">
        <is>
          <t>เพื่อลดการเกิดนิ่วในไตจากกรดยูริก</t>
        </is>
      </c>
      <c r="H14" s="88" t="inlineStr">
        <is>
          <t>เพื่อเพิ่มการดูดซึมยา Allopurinol ในระบบทางเดินอาหาร</t>
        </is>
      </c>
      <c r="I14" s="100" t="n">
        <v>3</v>
      </c>
      <c r="J14" s="88"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00" t="n"/>
      <c r="L14" s="88" t="inlineStr">
        <is>
          <t>Gout</t>
        </is>
      </c>
      <c r="M14" s="100" t="inlineStr">
        <is>
          <t>Clinic</t>
        </is>
      </c>
      <c r="N14" s="88" t="inlineStr">
        <is>
          <t>Gout Prophylaxis: ป้องกัน Gout flare จากการแกว่งของระดับกรดยูริกในช่วงเริ่ม ULT</t>
        </is>
      </c>
      <c r="O14" s="100" t="inlineStr">
        <is>
          <t>ข้อสอบจริง</t>
        </is>
      </c>
      <c r="P14" s="100" t="inlineStr">
        <is>
          <t>ปี 2566</t>
        </is>
      </c>
      <c r="Q14" s="100" t="n"/>
    </row>
    <row r="15" ht="409.6" customHeight="1" s="49">
      <c r="A15" s="100" t="n">
        <v>13</v>
      </c>
      <c r="B15" s="88"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00" t="n"/>
      <c r="D15" s="88" t="inlineStr">
        <is>
          <t>Complete Blood Count (CBC)</t>
        </is>
      </c>
      <c r="E15" s="88" t="inlineStr">
        <is>
          <t>Liver function tests (AST/ALT)</t>
        </is>
      </c>
      <c r="F15" s="88" t="inlineStr">
        <is>
          <t>Renal function (Serum creatinine)</t>
        </is>
      </c>
      <c r="G15" s="88" t="inlineStr">
        <is>
          <t>Chest X-ray</t>
        </is>
      </c>
      <c r="H15" s="88" t="inlineStr">
        <is>
          <t>การตรวจตาอย่างละเอียดโดยจักษุแพทย์์ (Eye examination)</t>
        </is>
      </c>
      <c r="I15" s="100" t="n">
        <v>5</v>
      </c>
      <c r="J15" s="88"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00" t="n"/>
      <c r="L15" s="88" t="inlineStr">
        <is>
          <t>Rheumatoid arthritis</t>
        </is>
      </c>
      <c r="M15" s="100" t="inlineStr">
        <is>
          <t>Clinic</t>
        </is>
      </c>
      <c r="N15" s="88" t="inlineStr">
        <is>
          <t>DMARDs Monitoring: HCQ ต้องตรวจคัดกรอง Retinal toxicity ด้วย Eye exam ประจำปี (MTX ไม่ต้อง)</t>
        </is>
      </c>
      <c r="O15" s="100" t="inlineStr">
        <is>
          <t>ข้อสอบจริง</t>
        </is>
      </c>
      <c r="P15" s="100" t="inlineStr">
        <is>
          <t>ปี 2566</t>
        </is>
      </c>
      <c r="Q15" s="100" t="n"/>
    </row>
    <row r="16" ht="409.6" customHeight="1" s="49">
      <c r="A16" s="100" t="n">
        <v>14</v>
      </c>
      <c r="B16" s="88" t="inlineStr">
        <is>
          <t>คำแนะนำข้อใดต่อไปนี้เกี่ยวกับการใช้ยา Methotrexate (MTX) ในผู้ป่วยโรคข้ออักเสบรูมาตอยด์ที่ ไม่เหมาะสม หรือผิดพลาด</t>
        </is>
      </c>
      <c r="C16" s="100" t="n"/>
      <c r="D16" s="88" t="inlineStr">
        <is>
          <t>แนะนำให้หลีกเลี่ยงการดื่มเครื่องดื่มแอลกอฮอล์ในระหว่างใช้ยานี้</t>
        </is>
      </c>
      <c r="E16" s="88" t="inlineStr">
        <is>
          <t>รับประทานยาเพียงสัปดาห์ละ 1 ครั้งตามที่แพทย์์สั่ง (ห้ามกินทุกวัน)</t>
        </is>
      </c>
      <c r="F16" s="88" t="inlineStr">
        <is>
          <t>รับประทานร่วมกับ Folic acid ตามแพทย์์สั่งเพื่อลดอาการปากเปื่อยและผลข้างเคียงอื่น ๆ</t>
        </is>
      </c>
      <c r="G16" s="88" t="inlineStr">
        <is>
          <t>สามารถปรับลดขนาดยาเองได้ทันทีเมื่ออาการของโรคเริ่มคงที่หรือไม่มีอาการปวดอักเสบ</t>
        </is>
      </c>
      <c r="H16" s="88" t="inlineStr">
        <is>
          <t>หากมีอาการไข้ เจ็บคอ หรือไอแห้งผิดปกติ ให้หยุดยาและรีบมาพบแพทย์์ทันที</t>
        </is>
      </c>
      <c r="I16" s="100" t="n">
        <v>4</v>
      </c>
      <c r="J16" s="88"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00" t="n"/>
      <c r="L16" s="88" t="inlineStr">
        <is>
          <t>Rheumatoid arthritis</t>
        </is>
      </c>
      <c r="M16" s="100" t="inlineStr">
        <is>
          <t>Clinic</t>
        </is>
      </c>
      <c r="N16" s="88" t="inlineStr">
        <is>
          <t>DMARDs Counseling: MTX ทานสัปดาห์ละ 1 ครั้งเท่านั้น ห้ามทานทุกวัน และห้ามปรับลดขนาดยาเอง</t>
        </is>
      </c>
      <c r="O16" s="100" t="inlineStr">
        <is>
          <t>ข้อสอบจริง</t>
        </is>
      </c>
      <c r="P16" s="100" t="inlineStr">
        <is>
          <t>ปี 2566</t>
        </is>
      </c>
      <c r="Q16" s="100" t="n"/>
    </row>
    <row r="17" ht="409.6" customHeight="1" s="49">
      <c r="A17" s="100" t="n">
        <v>15</v>
      </c>
      <c r="B17" s="88"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00" t="n"/>
      <c r="D17" s="88" t="inlineStr">
        <is>
          <t>เพิ่มขนาดยา Methotrexate</t>
        </is>
      </c>
      <c r="E17" s="88" t="inlineStr">
        <is>
          <t>เพิ่มขนาดยา Corticosteroids</t>
        </is>
      </c>
      <c r="F17" s="88" t="inlineStr">
        <is>
          <t>เพิ่มยา Sulfasalazine</t>
        </is>
      </c>
      <c r="G17" s="88" t="inlineStr">
        <is>
          <t>เพิ่มยา Hydroxychloroquine</t>
        </is>
      </c>
      <c r="H17" s="88" t="inlineStr">
        <is>
          <t>เพิ่มยา Leflunomide</t>
        </is>
      </c>
      <c r="I17" s="100" t="n">
        <v>5</v>
      </c>
      <c r="J17" s="88"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00" t="n"/>
      <c r="L17" s="88" t="inlineStr">
        <is>
          <t>Rheumatoid arthritis</t>
        </is>
      </c>
      <c r="M17" s="100" t="inlineStr">
        <is>
          <t>Clinic</t>
        </is>
      </c>
      <c r="N17" s="88" t="inlineStr">
        <is>
          <t>RA Sulfa Allergy: Sulfasalazine มีโครงสร้าง Sulfa ห้ามใช้ในคนไข้แพ้ Sulfa ให้เลี่ยงไปใช้ HCQ หรือ LEF</t>
        </is>
      </c>
      <c r="O17" s="100" t="inlineStr">
        <is>
          <t>ข้อสอบจริง</t>
        </is>
      </c>
      <c r="P17" s="100" t="inlineStr">
        <is>
          <t>ปี 2566</t>
        </is>
      </c>
      <c r="Q17" s="100" t="n"/>
    </row>
    <row r="18" ht="409.6" customHeight="1" s="49">
      <c r="A18" s="100" t="n">
        <v>16</v>
      </c>
      <c r="B18" s="88" t="inlineStr">
        <is>
          <t>จากประวัติและอาการแสดงทางคลินิกของผู้ป่วยรายนี้ คาดว่าผู้ป่วยเป็นโรคในข้อใดมากที่สุด</t>
        </is>
      </c>
      <c r="C18" s="100" t="n"/>
      <c r="D18" s="88" t="inlineStr">
        <is>
          <t>Osteoporosis</t>
        </is>
      </c>
      <c r="E18" s="88" t="inlineStr">
        <is>
          <t>Rheumatoid arthritis</t>
        </is>
      </c>
      <c r="F18" s="88" t="inlineStr">
        <is>
          <t>Gout</t>
        </is>
      </c>
      <c r="G18" s="88" t="inlineStr">
        <is>
          <t>Osteoarthritis</t>
        </is>
      </c>
      <c r="H18" s="88" t="inlineStr">
        <is>
          <t>Tendinitis</t>
        </is>
      </c>
      <c r="I18" s="100" t="n">
        <v>4</v>
      </c>
      <c r="J18" s="88"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00" t="n"/>
      <c r="L18" s="88" t="inlineStr">
        <is>
          <t>Osteoarthritis</t>
        </is>
      </c>
      <c r="M18" s="100" t="inlineStr">
        <is>
          <t>Clinic</t>
        </is>
      </c>
      <c r="N18" s="88" t="inlineStr">
        <is>
          <t>OA Clinical Features: ข้อฝืดขัดสั้น ๆ (&lt;30 นาที), อาการปวดสัมพันธ์กับการลงน้ำหนัก/เคลื่อนไหว</t>
        </is>
      </c>
      <c r="O18" s="100" t="inlineStr">
        <is>
          <t>ข้อสอบจริง</t>
        </is>
      </c>
      <c r="P18" s="100" t="inlineStr">
        <is>
          <t>ปี 2566</t>
        </is>
      </c>
      <c r="Q18" s="100" t="n"/>
    </row>
    <row r="19" ht="409.6" customHeight="1" s="49">
      <c r="A19" s="100" t="n">
        <v>17</v>
      </c>
      <c r="B19" s="88"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00" t="n"/>
      <c r="D19" s="88" t="inlineStr">
        <is>
          <t>Etoricoxib</t>
        </is>
      </c>
      <c r="E19" s="88" t="inlineStr">
        <is>
          <t>Paracetamol</t>
        </is>
      </c>
      <c r="F19" s="88" t="inlineStr">
        <is>
          <t>Tolperisone</t>
        </is>
      </c>
      <c r="G19" s="88" t="inlineStr">
        <is>
          <t>Tramadol</t>
        </is>
      </c>
      <c r="H19" s="88" t="inlineStr">
        <is>
          <t>Codeine</t>
        </is>
      </c>
      <c r="I19" s="100" t="n">
        <v>1</v>
      </c>
      <c r="J19" s="88"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00" t="n"/>
      <c r="L19" s="88" t="inlineStr">
        <is>
          <t>Osteoarthritis</t>
        </is>
      </c>
      <c r="M19" s="100" t="inlineStr">
        <is>
          <t>Clinic</t>
        </is>
      </c>
      <c r="N19" s="88" t="inlineStr">
        <is>
          <t>OA CV Safety: Etoricoxib / COX-2 inhibitors เพิ่มความเสี่ยง Thrombotic CV events สูงสุด</t>
        </is>
      </c>
      <c r="O19" s="100" t="inlineStr">
        <is>
          <t>ข้อสอบจริง</t>
        </is>
      </c>
      <c r="P19" s="100" t="n"/>
      <c r="Q19" s="100" t="n"/>
    </row>
    <row r="20" ht="409.6" customHeight="1" s="49">
      <c r="A20" s="100" t="n">
        <v>18</v>
      </c>
      <c r="B20" s="88"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00" t="n"/>
      <c r="D20" s="88" t="inlineStr">
        <is>
          <t>Paracetamol + Orphenadrine</t>
        </is>
      </c>
      <c r="E20" s="88" t="inlineStr">
        <is>
          <t>Tramadol</t>
        </is>
      </c>
      <c r="F20" s="88" t="inlineStr">
        <is>
          <t>Glucosamine sulfate</t>
        </is>
      </c>
      <c r="G20" s="88" t="inlineStr">
        <is>
          <t>Capsaicin gel</t>
        </is>
      </c>
      <c r="H20" s="88" t="inlineStr">
        <is>
          <t>Diclofenac oral tablet</t>
        </is>
      </c>
      <c r="I20" s="100" t="n">
        <v>4</v>
      </c>
      <c r="J20" s="88"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00" t="n"/>
      <c r="L20" s="88" t="inlineStr">
        <is>
          <t>Gout / Herbal Medicine</t>
        </is>
      </c>
      <c r="M20" s="100" t="inlineStr">
        <is>
          <t>Clinic</t>
        </is>
      </c>
      <c r="N20" s="88" t="inlineStr">
        <is>
          <t>OA Capsaicin: Capsaicin ทาเฉพาะที่ออกฤทธิ์ยับยั้ง Substance P บรรเทาปวดข้อเข่าได้อย่างปลอดภัย</t>
        </is>
      </c>
      <c r="O20" s="100" t="inlineStr">
        <is>
          <t>ข้อสอบจริง</t>
        </is>
      </c>
      <c r="P20" s="100" t="n"/>
      <c r="Q20" s="100" t="n"/>
    </row>
    <row r="21" ht="409.6" customHeight="1" s="49">
      <c r="A21" s="100" t="n">
        <v>19</v>
      </c>
      <c r="B21" s="88" t="inlineStr">
        <is>
          <t>ข้อใดคืออาการไม่พึงประสงค์จากการใช้ยา (ADR) สัมพันธ์กับขนาดยาและพบบ่อยที่สุดของยา Colchicine</t>
        </is>
      </c>
      <c r="C21" s="100" t="n"/>
      <c r="D21" s="88" t="inlineStr">
        <is>
          <t>Stevens-Johnson Syndrome (SJS)</t>
        </is>
      </c>
      <c r="E21" s="88" t="inlineStr">
        <is>
          <t>Nephrotic syndrome</t>
        </is>
      </c>
      <c r="F21" s="88" t="inlineStr">
        <is>
          <t>ปวดศีรษะรุนแรง</t>
        </is>
      </c>
      <c r="G21" s="88" t="inlineStr">
        <is>
          <t>ท้องเสียถ่ายเหลว (Diarrhea)</t>
        </is>
      </c>
      <c r="H21" s="88" t="inlineStr">
        <is>
          <t>ง่วงซึมอย่างรุนแรง</t>
        </is>
      </c>
      <c r="I21" s="100" t="n">
        <v>4</v>
      </c>
      <c r="J21" s="88"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00" t="n"/>
      <c r="L21" s="88" t="inlineStr">
        <is>
          <t>Gout</t>
        </is>
      </c>
      <c r="M21" s="100" t="inlineStr">
        <is>
          <t>Clinic</t>
        </is>
      </c>
      <c r="N21" s="88" t="inlineStr">
        <is>
          <t>Colchicine ADR: Diarrhea เป็น ADR พบบ่อยสุดจากการรบกวนเซลล์เยื่อบุลำไส้ที่แบ่งตัวเร็ว</t>
        </is>
      </c>
      <c r="O21" s="100" t="inlineStr">
        <is>
          <t>ข้อสอบจริง</t>
        </is>
      </c>
      <c r="P21" s="100" t="inlineStr">
        <is>
          <t>ปี 2566</t>
        </is>
      </c>
      <c r="Q21" s="100" t="n"/>
    </row>
    <row r="22" ht="409.6" customHeight="1" s="49">
      <c r="A22" s="100" t="n">
        <v>20</v>
      </c>
      <c r="B22" s="88" t="inlineStr">
        <is>
          <t>เหตุใดแพทย์์จึงสั่งใช้ยา Allopurinol ควบคู่กับ Colchicine วันละครั้ง ในการเริ่มต้นรักษาระยะยาว</t>
        </is>
      </c>
      <c r="C22" s="100" t="n"/>
      <c r="D22" s="88" t="inlineStr">
        <is>
          <t>ยา Colchicine ช่วยลดผลข้างเคียงและอาการไม่พึงประสงค์ของยา Allopurinol</t>
        </is>
      </c>
      <c r="E22" s="88" t="inlineStr">
        <is>
          <t>เพื่อป้องกันข้ออักเสบเฉียบพลันกำเริบ (Gout flare) ในระหว่างเริ่มต้นใช้ยาลดกรดยูริก</t>
        </is>
      </c>
      <c r="F22" s="88" t="inlineStr">
        <is>
          <t>ยา Allopurinol ช่วยเสริมฤทธิ์ลดปวดและลดการอักเสบของยา Colchicine</t>
        </is>
      </c>
      <c r="G22" s="88" t="inlineStr">
        <is>
          <t>ยา Colchicine ช่วยเสริมฤทธิ์ยา Allopurinol ในการยับยั้งการสร้างกรดยูริก</t>
        </is>
      </c>
      <c r="H22" s="88" t="inlineStr">
        <is>
          <t>ป้องกันการเกิดผลข้างเคียงระยะยาวของยาลดกรดยูริกต่อไต</t>
        </is>
      </c>
      <c r="I22" s="100" t="n">
        <v>2</v>
      </c>
      <c r="J22" s="88"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00" t="n"/>
      <c r="L22" s="88" t="inlineStr">
        <is>
          <t>Gout</t>
        </is>
      </c>
      <c r="M22" s="100" t="inlineStr">
        <is>
          <t>Clinic</t>
        </is>
      </c>
      <c r="N22" s="88" t="inlineStr">
        <is>
          <t>Gout Prophylaxis: Colchicine ป้องกันข้ออักเสบกำเริบซ้ำจากการสลายผลึก Urate ในช่วงเริ่มยาลดกรดยูริก</t>
        </is>
      </c>
      <c r="O22" s="100" t="inlineStr">
        <is>
          <t>ข้อสอบจริง</t>
        </is>
      </c>
      <c r="P22" s="100" t="inlineStr">
        <is>
          <t>ปี 2566</t>
        </is>
      </c>
      <c r="Q22" s="100" t="n"/>
    </row>
    <row r="23" ht="409.6" customHeight="1" s="49">
      <c r="A23" s="100" t="n">
        <v>21</v>
      </c>
      <c r="B23" s="88"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00" t="n"/>
      <c r="D23" s="88" t="inlineStr">
        <is>
          <t>HLA-B35:05</t>
        </is>
      </c>
      <c r="E23" s="88" t="inlineStr">
        <is>
          <t>HLA-B15:02</t>
        </is>
      </c>
      <c r="F23" s="88" t="inlineStr">
        <is>
          <t>AST/ALT</t>
        </is>
      </c>
      <c r="G23" s="88" t="inlineStr">
        <is>
          <t>HLA-B58:01</t>
        </is>
      </c>
      <c r="H23" s="88" t="inlineStr">
        <is>
          <t>Serum creatinine (SCr)</t>
        </is>
      </c>
      <c r="I23" s="100" t="n">
        <v>4</v>
      </c>
      <c r="J23" s="88"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00" t="n"/>
      <c r="L23" s="88" t="inlineStr">
        <is>
          <t>Gout</t>
        </is>
      </c>
      <c r="M23" s="100" t="inlineStr">
        <is>
          <t>Clinic</t>
        </is>
      </c>
      <c r="N23" s="88" t="inlineStr">
        <is>
          <t>Allopurinol Gene Screening: HLA-B58:01 allele เป็น biomarker ทำนายการเกิด SCARs</t>
        </is>
      </c>
      <c r="O23" s="100" t="inlineStr">
        <is>
          <t>ข้อสอบจริง</t>
        </is>
      </c>
      <c r="P23" s="100" t="inlineStr">
        <is>
          <t>ปี 2566</t>
        </is>
      </c>
      <c r="Q23" s="100" t="n"/>
    </row>
    <row r="24" ht="409.6" customHeight="1" s="49">
      <c r="A24" s="100" t="n">
        <v>22</v>
      </c>
      <c r="B24" s="88" t="inlineStr">
        <is>
          <t>ข้อใดต่อไปนี้จัดเป็นยาทางเลือกแรกที่ผู้ป่วยควรได้รับเพื่อบรรเทาอาการอักเสบเฉียบพลัน</t>
        </is>
      </c>
      <c r="C24" s="100" t="n"/>
      <c r="D24" s="88" t="inlineStr">
        <is>
          <t>Allopurinol</t>
        </is>
      </c>
      <c r="E24" s="88" t="inlineStr">
        <is>
          <t>Oral Naproxen (หรือยากลุ่ม NSAIDs)</t>
        </is>
      </c>
      <c r="F24" s="88" t="inlineStr">
        <is>
          <t>Intra-articular steroid (ยาสเตียรอยด์ฉีดเข้าข้อ)</t>
        </is>
      </c>
      <c r="G24" s="88" t="inlineStr">
        <is>
          <t>Probenecid</t>
        </is>
      </c>
      <c r="H24" s="88" t="inlineStr">
        <is>
          <t>Benzbromarone</t>
        </is>
      </c>
      <c r="I24" s="100" t="n">
        <v>2</v>
      </c>
      <c r="J24" s="88"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00" t="n"/>
      <c r="L24" s="88" t="inlineStr">
        <is>
          <t>Gout</t>
        </is>
      </c>
      <c r="M24" s="100" t="inlineStr">
        <is>
          <t>Clinic</t>
        </is>
      </c>
      <c r="N24" s="88" t="inlineStr">
        <is>
          <t>Acute Gout: Naproxen / NSAIDs เป็นทางเลือกแรก ห้ามเริ่ม Allopurinol ทันที</t>
        </is>
      </c>
      <c r="O24" s="100" t="inlineStr">
        <is>
          <t>ข้อสอบจริง</t>
        </is>
      </c>
      <c r="P24" s="100" t="inlineStr">
        <is>
          <t>ปี 2565</t>
        </is>
      </c>
      <c r="Q24" s="100" t="n"/>
    </row>
    <row r="25" ht="409.6" customHeight="1" s="49">
      <c r="A25" s="100" t="n">
        <v>23</v>
      </c>
      <c r="B25" s="88"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00" t="n"/>
      <c r="D25" s="88" t="inlineStr">
        <is>
          <t>Allopurinol</t>
        </is>
      </c>
      <c r="E25" s="88" t="inlineStr">
        <is>
          <t>Febuxostat</t>
        </is>
      </c>
      <c r="F25" s="88" t="inlineStr">
        <is>
          <t>Benzbromarone</t>
        </is>
      </c>
      <c r="G25" s="88" t="inlineStr">
        <is>
          <t>Lesinurad</t>
        </is>
      </c>
      <c r="H25" s="88" t="inlineStr">
        <is>
          <t>Probenecid</t>
        </is>
      </c>
      <c r="I25" s="100" t="n">
        <v>1</v>
      </c>
      <c r="J25" s="88"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00" t="n"/>
      <c r="L25" s="88" t="inlineStr">
        <is>
          <t>Gout</t>
        </is>
      </c>
      <c r="M25" s="100" t="inlineStr">
        <is>
          <t>Clinic</t>
        </is>
      </c>
      <c r="N25" s="88" t="inlineStr">
        <is>
          <t>Allopurinol Contraindication: ห้ามใช้เด็ดขาดในผู้ป่วยที่มีประวัติแพ้ยา Allopurinol รุนแรง (SJS/TEN)</t>
        </is>
      </c>
      <c r="O25" s="100" t="inlineStr">
        <is>
          <t>ข้อสอบจริง</t>
        </is>
      </c>
      <c r="P25" s="100" t="inlineStr">
        <is>
          <t>ปี 2565</t>
        </is>
      </c>
      <c r="Q25" s="100" t="n"/>
    </row>
    <row r="26" ht="409.6" customHeight="1" s="49">
      <c r="A26" s="100" t="n">
        <v>24</v>
      </c>
      <c r="B26" s="88" t="inlineStr">
        <is>
          <t>ข้อใดต่อไปนี้ ไม่ใช่ คำแนะนำในการปฏิบัติตัวและปรับพฤติกรรม (Non-pharmacological therapy) ที่เหมาะสมสำหรับผู้ป่วยโรคเกาต์</t>
        </is>
      </c>
      <c r="C26" s="100" t="n"/>
      <c r="D26" s="88" t="inlineStr">
        <is>
          <t>แนะนำให้ลดน้ำหนักตัว</t>
        </is>
      </c>
      <c r="E26" s="88" t="inlineStr">
        <is>
          <t>แนะนำให้ลดหรือจำกัดการดื่มเครื่องดื่มสุราและแอลกอฮอล์</t>
        </is>
      </c>
      <c r="F26" s="88" t="inlineStr">
        <is>
          <t>แนะนำให้หลีกเลี่ยงหรือลดการรับประทานเครื่องในสัตว์</t>
        </is>
      </c>
      <c r="G26" s="88" t="inlineStr">
        <is>
          <t>แนะนำให้ลดการรับประทานน้ำผลไม้ที่มีน้ำตาล Fructose สูง</t>
        </is>
      </c>
      <c r="H26" s="88" t="inlineStr">
        <is>
          <t>แนะนำให้รับประทานวิตามินดี (Vitamin D) ปริมาณสูงเพื่อช่วยขับยูริก</t>
        </is>
      </c>
      <c r="I26" s="100" t="n">
        <v>5</v>
      </c>
      <c r="J26" s="88"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00" t="n"/>
      <c r="L26" s="88" t="inlineStr">
        <is>
          <t>Gout</t>
        </is>
      </c>
      <c r="M26" s="100" t="inlineStr">
        <is>
          <t>Clinic</t>
        </is>
      </c>
      <c r="N26" s="88" t="inlineStr">
        <is>
          <t>Gout Advice: การหยุดยาลดกรดยูริกทันทีเมื่อปวดทำให้ยูริกแกว่งและอักเสบเรื้อรัง</t>
        </is>
      </c>
      <c r="O26" s="100" t="inlineStr">
        <is>
          <t>ข้อสอบจริง</t>
        </is>
      </c>
      <c r="P26" s="100" t="inlineStr">
        <is>
          <t>ปี 2565</t>
        </is>
      </c>
      <c r="Q26" s="100" t="n"/>
    </row>
    <row r="27" ht="409.6" customHeight="1" s="49">
      <c r="A27" s="100" t="n">
        <v>25</v>
      </c>
      <c r="B27" s="88" t="inlineStr">
        <is>
          <t>ยาในข้อใดต่อไปนี้ที่ ไม่มีผล ทำให้ระดับกรดยูริกในเลือดเพิ่มสูงขึ้น (Hyperuricemia) หรือขัดขวางการขับยูริกที่ไต</t>
        </is>
      </c>
      <c r="C27" s="100" t="n"/>
      <c r="D27" s="88" t="inlineStr">
        <is>
          <t>Low dose aspirin</t>
        </is>
      </c>
      <c r="E27" s="88" t="inlineStr">
        <is>
          <t>Pyrazinamide</t>
        </is>
      </c>
      <c r="F27" s="88" t="inlineStr">
        <is>
          <t>Furosemide</t>
        </is>
      </c>
      <c r="G27" s="88" t="inlineStr">
        <is>
          <t>Hydrochlorothiazide (HCTZ)</t>
        </is>
      </c>
      <c r="H27" s="88" t="inlineStr">
        <is>
          <t>Fenofibrate</t>
        </is>
      </c>
      <c r="I27" s="100" t="n">
        <v>5</v>
      </c>
      <c r="J27" s="88"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00" t="n"/>
      <c r="L27" s="88" t="inlineStr">
        <is>
          <t>Gout</t>
        </is>
      </c>
      <c r="M27" s="100" t="inlineStr">
        <is>
          <t>Clinic</t>
        </is>
      </c>
      <c r="N27" s="88" t="inlineStr">
        <is>
          <t>Gout Drug-Induced: Losartan ช่วยขับกรดยูริกทางปัสสาวะ ขณะที่ Thiazide/Aspirin ลดการขับยูริก</t>
        </is>
      </c>
      <c r="O27" s="100" t="inlineStr">
        <is>
          <t>ข้อสอบจริง</t>
        </is>
      </c>
      <c r="P27" s="100" t="inlineStr">
        <is>
          <t>ปี 2565</t>
        </is>
      </c>
      <c r="Q27" s="100" t="n"/>
    </row>
    <row r="28" ht="409.6" customHeight="1" s="49">
      <c r="A28" s="100" t="n">
        <v>26</v>
      </c>
      <c r="B28" s="88"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00" t="n"/>
      <c r="D28" s="88" t="inlineStr">
        <is>
          <t>Rheumatoid factor (RF)</t>
        </is>
      </c>
      <c r="E28" s="88" t="inlineStr">
        <is>
          <t>C-reactive protein (CRP)</t>
        </is>
      </c>
      <c r="F28" s="88" t="inlineStr">
        <is>
          <t>Visual Analog Scale (VAS) score</t>
        </is>
      </c>
      <c r="G28" s="88" t="inlineStr">
        <is>
          <t>Complete Blood Count (CBC) และค่าการทำงานของตับ (AST/ALT)</t>
        </is>
      </c>
      <c r="H28" s="88" t="inlineStr">
        <is>
          <t>Erythrocyte Sedimentation Rate (ESR)</t>
        </is>
      </c>
      <c r="I28" s="100" t="n">
        <v>4</v>
      </c>
      <c r="J28" s="88"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00" t="n"/>
      <c r="L28" s="88" t="inlineStr">
        <is>
          <t>Rheumatoid arthritis</t>
        </is>
      </c>
      <c r="M28" s="100" t="inlineStr">
        <is>
          <t>Clinic</t>
        </is>
      </c>
      <c r="N28" s="88" t="inlineStr">
        <is>
          <t>RA Disease Activity: ประเมินด้วย CDAI, SDAI หรือ DAS28 เพื่อปรับขนาดยาตาม Treat-to-target</t>
        </is>
      </c>
      <c r="O28" s="100" t="inlineStr">
        <is>
          <t>ข้อสอบจริง</t>
        </is>
      </c>
      <c r="P28" s="100" t="inlineStr">
        <is>
          <t>ปี 2565</t>
        </is>
      </c>
      <c r="Q28" s="100" t="n"/>
    </row>
    <row r="29" ht="409.6" customHeight="1" s="49">
      <c r="A29" s="100" t="n">
        <v>27</v>
      </c>
      <c r="B29" s="88"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00" t="n"/>
      <c r="D29" s="88" t="inlineStr">
        <is>
          <t>เถาวัลย์เปรียง</t>
        </is>
      </c>
      <c r="E29" s="88" t="inlineStr">
        <is>
          <t>ชุมเห็ดเทศ</t>
        </is>
      </c>
      <c r="F29" s="88" t="inlineStr">
        <is>
          <t>รางจืด</t>
        </is>
      </c>
      <c r="G29" s="88" t="inlineStr">
        <is>
          <t>หญ้าหนวดแมว</t>
        </is>
      </c>
      <c r="H29" s="88" t="inlineStr">
        <is>
          <t>พญายอ</t>
        </is>
      </c>
      <c r="I29" s="100" t="n">
        <v>1</v>
      </c>
      <c r="J29" s="88"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00" t="n"/>
      <c r="L29" s="88" t="inlineStr">
        <is>
          <t>Gout / Herbal Medicine</t>
        </is>
      </c>
      <c r="M29" s="100" t="inlineStr">
        <is>
          <t>Clinic</t>
        </is>
      </c>
      <c r="N29" s="88" t="inlineStr">
        <is>
          <t>Herbal Medicine: สารสกัดเถาวัลย์เปรียง บรรเทาอาการปวดข้อเข่าเสื่อมได้เทียบเท่า NSAIDs</t>
        </is>
      </c>
      <c r="O29" s="100" t="inlineStr">
        <is>
          <t>ข้อสอบจริง</t>
        </is>
      </c>
      <c r="P29" s="100" t="inlineStr">
        <is>
          <t>ปี 2565</t>
        </is>
      </c>
      <c r="Q29" s="100" t="n"/>
    </row>
    <row r="30" ht="409.6" customHeight="1" s="49">
      <c r="A30" s="100" t="n">
        <v>28</v>
      </c>
      <c r="B30" s="88"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00" t="n"/>
      <c r="D30" s="88" t="inlineStr">
        <is>
          <t>Pancytopenia (เซลล์เม็ดเลือดต่ำทุกชนิด)</t>
        </is>
      </c>
      <c r="E30" s="88" t="inlineStr">
        <is>
          <t>Neutropenia (เม็ดเลือดขาวชนิดนิวโทรฟิลต่ำ)</t>
        </is>
      </c>
      <c r="F30" s="88" t="inlineStr">
        <is>
          <t>Thrombocytopenia (เกล็ดเลือดต่ำ)</t>
        </is>
      </c>
      <c r="G30" s="88" t="inlineStr">
        <is>
          <t>Anemia (ภาวะโลหิตจาง)</t>
        </is>
      </c>
      <c r="H30" s="88" t="inlineStr">
        <is>
          <t>Bicytopenia (เซลล์เม็ดเลือดต่ำสองชนิด)</t>
        </is>
      </c>
      <c r="I30" s="100" t="n">
        <v>1</v>
      </c>
      <c r="J30" s="88"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00" t="n"/>
      <c r="L30" s="88" t="inlineStr">
        <is>
          <t>Gout</t>
        </is>
      </c>
      <c r="M30" s="100" t="inlineStr">
        <is>
          <t>Clinic</t>
        </is>
      </c>
      <c r="N30" s="88" t="inlineStr">
        <is>
          <t>MTX Toxicity: ตรวจพบ Leukopenia / Myelosuppression จากฤทธิ์ Antifolate ของ MTX</t>
        </is>
      </c>
      <c r="O30" s="100" t="inlineStr">
        <is>
          <t>ข้อสอบจริง</t>
        </is>
      </c>
      <c r="P30" s="100" t="inlineStr">
        <is>
          <t>ปี 2564</t>
        </is>
      </c>
      <c r="Q30" s="100" t="n"/>
    </row>
    <row r="31" ht="409.6" customHeight="1" s="49">
      <c r="A31" s="100" t="n">
        <v>29</v>
      </c>
      <c r="B31" s="88"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00" t="n"/>
      <c r="D31" s="88" t="inlineStr">
        <is>
          <t>Naproxen</t>
        </is>
      </c>
      <c r="E31" s="88" t="inlineStr">
        <is>
          <t>Colchicine</t>
        </is>
      </c>
      <c r="F31" s="88" t="inlineStr">
        <is>
          <t>Allopurinol</t>
        </is>
      </c>
      <c r="G31" s="88" t="inlineStr">
        <is>
          <t>Paracetamol</t>
        </is>
      </c>
      <c r="H31" s="88" t="inlineStr">
        <is>
          <t>ทั้ง Allopurinol และ Colchicine ร่วมกัน</t>
        </is>
      </c>
      <c r="I31" s="100" t="n">
        <v>2</v>
      </c>
      <c r="J31" s="88"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00" t="n"/>
      <c r="L31" s="88" t="inlineStr">
        <is>
          <t>Gout</t>
        </is>
      </c>
      <c r="M31" s="100" t="inlineStr">
        <is>
          <t>Clinic</t>
        </is>
      </c>
      <c r="N31" s="88" t="inlineStr">
        <is>
          <t>Drug-Induced Cytopenia: MTX กดไขกระดูก ป้องกันได้ด้วยการให้ Folic acid เสริม</t>
        </is>
      </c>
      <c r="O31" s="100" t="inlineStr">
        <is>
          <t>ข้อสอบจริง</t>
        </is>
      </c>
      <c r="P31" s="100" t="inlineStr">
        <is>
          <t>ปี 2564</t>
        </is>
      </c>
      <c r="Q31" s="100" t="n"/>
    </row>
    <row r="32" ht="409.6" customHeight="1" s="49">
      <c r="A32" s="100" t="n">
        <v>30</v>
      </c>
      <c r="B32" s="88" t="inlineStr">
        <is>
          <t>จากข้อมูลข้างต้น ข้อใดคือคำจำกัดความที่ถูกต้องของค่า T-score ทางคลินิก</t>
        </is>
      </c>
      <c r="C32" s="100" t="n"/>
      <c r="D32" s="88" t="inlineStr">
        <is>
          <t>ค่าความหนาแน่นมวลกระดูกของผู้ป่วยเมื่อเทียบกับค่าสูงสุดของประชากรเพศเดียวกันในวัยหนุ่มสาว (Peak bone mass)</t>
        </is>
      </c>
      <c r="E32" s="88" t="inlineStr">
        <is>
          <t>ค่าความหนาแน่นมวลกระดูกของผู้ป่วยเมื่อเทียบกับค่าเฉลี่ยของประชากรในช่วงอายุเดียวกัน</t>
        </is>
      </c>
      <c r="F32" s="88" t="inlineStr">
        <is>
          <t>ค่าความแข็งแรงทางสรีรวิทยาของกระดูกสะโพกและกระดูกสันหลัง</t>
        </is>
      </c>
      <c r="G32" s="88" t="inlineStr">
        <is>
          <t>ค่าที่ใช้สำหรับวินิจฉัยภาวะกระดูกน่วมและกระดูกบางในสตรีอายุน้อย</t>
        </is>
      </c>
      <c r="H32" s="88" t="inlineStr">
        <is>
          <t>อัตราส่วนความเสี่ยงในการเกิดกระดูกหักจากอุบัติเหตุล้มเบาบาง</t>
        </is>
      </c>
      <c r="I32" s="100" t="n">
        <v>1</v>
      </c>
      <c r="J32" s="88"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00" t="n"/>
      <c r="L32" s="88" t="inlineStr">
        <is>
          <t>Osteoporosis</t>
        </is>
      </c>
      <c r="M32" s="100" t="inlineStr">
        <is>
          <t>Clinic</t>
        </is>
      </c>
      <c r="N32" s="88" t="inlineStr">
        <is>
          <t>Osteoporosis Definition: T-score ≤ -2.5 SD ณ Lumbar spine หรือ Hip</t>
        </is>
      </c>
      <c r="O32" s="100" t="inlineStr">
        <is>
          <t>ข้อสอบจริง</t>
        </is>
      </c>
      <c r="P32" s="100" t="inlineStr">
        <is>
          <t>ปี 2564</t>
        </is>
      </c>
      <c r="Q32" s="100" t="n"/>
    </row>
    <row r="33" ht="409.6" customHeight="1" s="49">
      <c r="A33" s="100" t="n">
        <v>31</v>
      </c>
      <c r="B33" s="88"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00" t="n"/>
      <c r="D33" s="88" t="inlineStr">
        <is>
          <t>Alendronate (หรือยากลุ่ม Bisphosphonates)</t>
        </is>
      </c>
      <c r="E33" s="88" t="inlineStr">
        <is>
          <t>Raloxifene</t>
        </is>
      </c>
      <c r="F33" s="88" t="inlineStr">
        <is>
          <t>Strontium ranelate</t>
        </is>
      </c>
      <c r="G33" s="88" t="inlineStr">
        <is>
          <t>Teriparatide</t>
        </is>
      </c>
      <c r="H33" s="88" t="inlineStr">
        <is>
          <t>Calcitonin nasal spray</t>
        </is>
      </c>
      <c r="I33" s="100" t="n">
        <v>1</v>
      </c>
      <c r="J33" s="88"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00" t="n"/>
      <c r="L33" s="88" t="inlineStr">
        <is>
          <t>Osteoporosis</t>
        </is>
      </c>
      <c r="M33" s="100" t="inlineStr">
        <is>
          <t>Clinic</t>
        </is>
      </c>
      <c r="N33" s="88" t="inlineStr">
        <is>
          <t>Osteoporosis First-line: Alendronate / Risedronate (Oral Bisphosphonates) ลด Fracture ได้ดีที่สุด</t>
        </is>
      </c>
      <c r="O33" s="100" t="inlineStr">
        <is>
          <t>ข้อสอบจริง</t>
        </is>
      </c>
      <c r="P33" s="100" t="inlineStr">
        <is>
          <t>ปี 2564</t>
        </is>
      </c>
      <c r="Q33" s="100" t="n"/>
    </row>
    <row r="34" ht="409.6" customHeight="1" s="49">
      <c r="A34" s="100" t="n">
        <v>32</v>
      </c>
      <c r="B34" s="88"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00" t="n"/>
      <c r="D34" s="88" t="inlineStr">
        <is>
          <t>อายุของผู้ป่วย</t>
        </is>
      </c>
      <c r="E34" s="88" t="inlineStr">
        <is>
          <t>ราคาค่ายา</t>
        </is>
      </c>
      <c r="F34" s="88" t="inlineStr">
        <is>
          <t>น้ำหนักตัวของผู้ป่วย</t>
        </is>
      </c>
      <c r="G34" s="88" t="inlineStr">
        <is>
          <t>ประวัติการแพ้ยาของผู้ป่วย</t>
        </is>
      </c>
      <c r="H34" s="88" t="inlineStr">
        <is>
          <t>โรคร่วมและการใช้ยาอื่นร่วมของผู้ป่วย</t>
        </is>
      </c>
      <c r="I34" s="100" t="n">
        <v>3</v>
      </c>
      <c r="J34" s="88"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00" t="n"/>
      <c r="L34" s="88" t="inlineStr">
        <is>
          <t>Osteoarthritis</t>
        </is>
      </c>
      <c r="M34" s="100" t="inlineStr">
        <is>
          <t>Clinic</t>
        </is>
      </c>
      <c r="N34" s="88" t="inlineStr">
        <is>
          <t>NSAIDs Safety: ปัจจัยเสี่ยงแผลทางเดินอาหาร ได้แก่ ผู้สูงอายุ, ประวัติ GI bleed, ยาต้านเกล็ดเลือด</t>
        </is>
      </c>
      <c r="O34" s="100" t="inlineStr">
        <is>
          <t>ข้อสอบจริง</t>
        </is>
      </c>
      <c r="P34" s="100" t="inlineStr">
        <is>
          <t>ปี 2563</t>
        </is>
      </c>
      <c r="Q34" s="100" t="n"/>
    </row>
    <row r="35" ht="409.6" customHeight="1" s="49">
      <c r="A35" s="100" t="n">
        <v>33</v>
      </c>
      <c r="B35" s="88"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00" t="n"/>
      <c r="D35" s="88" t="inlineStr">
        <is>
          <t>หลีกเลี่ยงการจ่ายยา NSAIDs ทุกชนิดเนื่องจากผู้ป่วยทาน Aspirin และเคยเกิดเลือดออกในทางเดินอาหาร</t>
        </is>
      </c>
      <c r="E35" s="88" t="inlineStr">
        <is>
          <t>จ่ายยา Acetaminophen (Paracetamol) เป็นตัวเลือกอันดับแรกในการบรรเทาปวดแทนยาอื่น</t>
        </is>
      </c>
      <c r="F35" s="88" t="inlineStr">
        <is>
          <t>สั่งจ่ายยากลุ่ม NSAIDs ร่วมกัน 2 ตัวเพื่อบรรเทาอาการปวดที่รุนแรง</t>
        </is>
      </c>
      <c r="G35" s="88" t="inlineStr">
        <is>
          <t>เลือกใช้ยากลุ่ม Selective COX-2 inhibitor เพียงอย่างเดียวโดยไม่ต้องใช้ยาอื่น</t>
        </is>
      </c>
      <c r="H35" s="88" t="inlineStr">
        <is>
          <t>จ่ายยากลุ่ม NSAIDs ร่วมกับ Proton Pump Inhibitor (PPI เช่น Omeprazole) ทุกครั้งเพื่อความปลอดภัยต่อทางเดินอาหาร</t>
        </is>
      </c>
      <c r="I35" s="100" t="n">
        <v>5</v>
      </c>
      <c r="J35" s="88"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00" t="n"/>
      <c r="L35" s="88" t="inlineStr">
        <is>
          <t>Gout</t>
        </is>
      </c>
      <c r="M35" s="100" t="inlineStr">
        <is>
          <t>Clinic</t>
        </is>
      </c>
      <c r="N35" s="88" t="inlineStr">
        <is>
          <t>NSAIDs GI Protection: ใช้ Celecoxib ร่วมกับ PPIs ในผู้ป่วย High GI risk และ low CV risk</t>
        </is>
      </c>
      <c r="O35" s="100" t="inlineStr">
        <is>
          <t>ข้อสอบจริง</t>
        </is>
      </c>
      <c r="P35" s="100" t="inlineStr">
        <is>
          <t>ปี 2563</t>
        </is>
      </c>
      <c r="Q35" s="100" t="n"/>
    </row>
    <row r="36" ht="409.6" customHeight="1" s="49">
      <c r="A36" s="100" t="n">
        <v>34</v>
      </c>
      <c r="B36" s="88" t="inlineStr">
        <is>
          <t>จากการที่ผู้ป่วยรับประทานยา Allopurinol ยาจะถูกสลายสภาพโดยเอนไซม์ Xanthine oxidase ได้สารเมตาโบไลต์ชนิดใดในปัสสาวะ</t>
        </is>
      </c>
      <c r="C36" s="100" t="n"/>
      <c r="D36" s="88" t="inlineStr">
        <is>
          <t>Hypoxanthine</t>
        </is>
      </c>
      <c r="E36" s="88" t="inlineStr">
        <is>
          <t>Inosine diphosphate</t>
        </is>
      </c>
      <c r="F36" s="88" t="inlineStr">
        <is>
          <t>Oxypurinol (หรือ Alloxanthine)</t>
        </is>
      </c>
      <c r="G36" s="88" t="inlineStr">
        <is>
          <t>Methyl 3-(3,5-di-tert-butyl-4-hydroxyphenyl)propionate</t>
        </is>
      </c>
      <c r="H36" s="88" t="inlineStr">
        <is>
          <t>L-adenine</t>
        </is>
      </c>
      <c r="I36" s="100" t="n">
        <v>3</v>
      </c>
      <c r="J36" s="88"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00" t="n"/>
      <c r="L36" s="88" t="inlineStr">
        <is>
          <t>Gout</t>
        </is>
      </c>
      <c r="M36" s="100" t="inlineStr">
        <is>
          <t>Clinic</t>
        </is>
      </c>
      <c r="N36" s="88" t="inlineStr">
        <is>
          <t>Allopurinol Metabolism: เปลี่ยนเป็นสารออกฤทธิ์ Oxypurinol ขับออกทางไตเป็นหลัก ต้องปรับตาม CrCl</t>
        </is>
      </c>
      <c r="O36" s="100" t="inlineStr">
        <is>
          <t>ข้อสอบจริง</t>
        </is>
      </c>
      <c r="P36" s="100" t="inlineStr">
        <is>
          <t>ปี 2563</t>
        </is>
      </c>
      <c r="Q36" s="100" t="n"/>
    </row>
    <row r="37" ht="409.6" customHeight="1" s="49">
      <c r="A37" s="100" t="n">
        <v>35</v>
      </c>
      <c r="B37" s="88"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00" t="n"/>
      <c r="D37" s="88" t="inlineStr">
        <is>
          <t>12 ชั่วโมง</t>
        </is>
      </c>
      <c r="E37" s="88" t="inlineStr">
        <is>
          <t>24 ชั่วโมง</t>
        </is>
      </c>
      <c r="F37" s="88" t="inlineStr">
        <is>
          <t>36 ชั่วโมง</t>
        </is>
      </c>
      <c r="G37" s="88" t="inlineStr">
        <is>
          <t>48 ชั่วโมง</t>
        </is>
      </c>
      <c r="H37" s="88" t="inlineStr">
        <is>
          <t>60 ชั่วโมง</t>
        </is>
      </c>
      <c r="I37" s="100" t="n">
        <v>3</v>
      </c>
      <c r="J37" s="88"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00" t="n"/>
      <c r="L37" s="88" t="inlineStr">
        <is>
          <t>Gout</t>
        </is>
      </c>
      <c r="M37" s="100" t="inlineStr">
        <is>
          <t>Clinic</t>
        </is>
      </c>
      <c r="N37" s="88" t="inlineStr">
        <is>
          <t>Colchicine Flare Duration: ควรเริ่มยาภายใน 24-36 ชั่วโมงหลังมีอาการ และให้ต่อเนื่องจนอาการสงบ</t>
        </is>
      </c>
      <c r="O37" s="100" t="inlineStr">
        <is>
          <t>ข้อสอบจริง</t>
        </is>
      </c>
      <c r="P37" s="100" t="inlineStr">
        <is>
          <t>ปี 2563</t>
        </is>
      </c>
      <c r="Q37" s="100" t="n"/>
    </row>
    <row r="38" ht="409.6" customHeight="1" s="49">
      <c r="A38" s="100" t="n">
        <v>36</v>
      </c>
      <c r="B38" s="88"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00" t="n"/>
      <c r="D38" s="88" t="inlineStr">
        <is>
          <t>น้อยกว่า 5 mg/dL</t>
        </is>
      </c>
      <c r="E38" s="88" t="inlineStr">
        <is>
          <t>น้อยกว่า 6 mg/dL</t>
        </is>
      </c>
      <c r="F38" s="88" t="inlineStr">
        <is>
          <t>น้อยกว่า 7 mg/dL</t>
        </is>
      </c>
      <c r="G38" s="88" t="inlineStr">
        <is>
          <t>น้อยกว่า 8 mg/dL</t>
        </is>
      </c>
      <c r="H38" s="88" t="inlineStr">
        <is>
          <t>น้อยกว่า 9 mg/dL</t>
        </is>
      </c>
      <c r="I38" s="100" t="n">
        <v>2</v>
      </c>
      <c r="J38" s="88"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00" t="n"/>
      <c r="L38" s="88" t="inlineStr">
        <is>
          <t>Gout</t>
        </is>
      </c>
      <c r="M38" s="100" t="inlineStr">
        <is>
          <t>Clinic</t>
        </is>
      </c>
      <c r="N38" s="88" t="inlineStr">
        <is>
          <t>Gout SUA Target: เป้าหมายกรดยูริกในเลือด &lt; 6.0 mg/dL (&lt; 5.0 mg/dL หากมี Tophi)</t>
        </is>
      </c>
      <c r="O38" s="100" t="inlineStr">
        <is>
          <t>ข้อสอบจริง</t>
        </is>
      </c>
      <c r="P38" s="100" t="inlineStr">
        <is>
          <t>ปี 2563</t>
        </is>
      </c>
      <c r="Q38" s="100" t="n"/>
    </row>
    <row r="39" ht="409.6" customHeight="1" s="49">
      <c r="A39" s="100" t="n">
        <v>37</v>
      </c>
      <c r="B39" s="88"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00" t="n"/>
      <c r="D39" s="88" t="inlineStr">
        <is>
          <t>Hyperuricemia</t>
        </is>
      </c>
      <c r="E39" s="88" t="inlineStr">
        <is>
          <t>Genital tract infection</t>
        </is>
      </c>
      <c r="F39" s="88" t="inlineStr">
        <is>
          <t>Angioedema</t>
        </is>
      </c>
      <c r="G39" s="88" t="inlineStr">
        <is>
          <t>Acute renal failure (ไตวายเฉียบพลัน)</t>
        </is>
      </c>
      <c r="H39" s="88" t="inlineStr">
        <is>
          <t>Constipation</t>
        </is>
      </c>
      <c r="I39" s="100" t="n">
        <v>4</v>
      </c>
      <c r="J39" s="88"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00" t="n"/>
      <c r="L39" s="88" t="inlineStr">
        <is>
          <t>Gout</t>
        </is>
      </c>
      <c r="M39" s="100" t="inlineStr">
        <is>
          <t>Clinic</t>
        </is>
      </c>
      <c r="N39" s="88" t="inlineStr">
        <is>
          <t>NSAIDs AKI: ยับยั้ง Renal PGE2/PGI2 ทำให้เกิด Afferent arteriole vasoconstriction</t>
        </is>
      </c>
      <c r="O39" s="100" t="inlineStr">
        <is>
          <t>ข้อสอบจริง</t>
        </is>
      </c>
      <c r="P39" s="100" t="inlineStr">
        <is>
          <t>ปี 2563</t>
        </is>
      </c>
      <c r="Q39" s="100" t="n"/>
    </row>
    <row r="40" ht="409.6" customHeight="1" s="49">
      <c r="A40" s="100" t="n">
        <v>38</v>
      </c>
      <c r="B40" s="88"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00" t="n"/>
      <c r="D40" s="88" t="inlineStr">
        <is>
          <t>Acute renal injury (Acute kidney injury: AKI)</t>
        </is>
      </c>
      <c r="E40" s="88" t="inlineStr">
        <is>
          <t>Renal stone (นิ่วในไต)</t>
        </is>
      </c>
      <c r="F40" s="88" t="inlineStr">
        <is>
          <t>Hemorrhagic cystitis (กระเพาะปัสสาวะอักเสบมีเลือดออก)</t>
        </is>
      </c>
      <c r="G40" s="88" t="inlineStr">
        <is>
          <t>Pyelonephritis (กรวยไตอักเสบ)</t>
        </is>
      </c>
      <c r="H40" s="88" t="inlineStr">
        <is>
          <t>Chronic kidney disease (โรคไตเรื้อรังระยะลุกลาม)</t>
        </is>
      </c>
      <c r="I40" s="100" t="n">
        <v>1</v>
      </c>
      <c r="J40" s="88"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00" t="n"/>
      <c r="L40" s="88" t="inlineStr">
        <is>
          <t>Gout</t>
        </is>
      </c>
      <c r="M40" s="100" t="inlineStr">
        <is>
          <t>Clinic</t>
        </is>
      </c>
      <c r="N40" s="88" t="inlineStr">
        <is>
          <t>NSAIDs Nephrotoxicity: เสี่ยงต่อ Hemodynamic acute kidney injury โดยเฉพาะเมื่อใช้ร่วมกับ ACEI/Diuretics</t>
        </is>
      </c>
      <c r="O40" s="100" t="inlineStr">
        <is>
          <t>ข้อสอบจริง</t>
        </is>
      </c>
      <c r="P40" s="100" t="inlineStr">
        <is>
          <t>ปี 2563</t>
        </is>
      </c>
      <c r="Q40" s="100" t="n"/>
    </row>
    <row r="41" ht="409.6" customHeight="1" s="49">
      <c r="A41" s="100" t="n">
        <v>39</v>
      </c>
      <c r="B41" s="88"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00" t="n"/>
      <c r="D41" s="88" t="inlineStr">
        <is>
          <t>Bisoprolol</t>
        </is>
      </c>
      <c r="E41" s="88" t="inlineStr">
        <is>
          <t>Metoprolol</t>
        </is>
      </c>
      <c r="F41" s="88" t="inlineStr">
        <is>
          <t>Amlodipine</t>
        </is>
      </c>
      <c r="G41" s="88" t="inlineStr">
        <is>
          <t>Manidipine</t>
        </is>
      </c>
      <c r="H41" s="88" t="inlineStr">
        <is>
          <t>Hydrochlorothiazide (HCTZ)</t>
        </is>
      </c>
      <c r="I41" s="100" t="n">
        <v>5</v>
      </c>
      <c r="J41" s="88"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00" t="n"/>
      <c r="L41" s="88" t="inlineStr">
        <is>
          <t>Gout</t>
        </is>
      </c>
      <c r="M41" s="100" t="inlineStr">
        <is>
          <t>Clinic</t>
        </is>
      </c>
      <c r="N41" s="88" t="inlineStr">
        <is>
          <t>Gout Drug Caution: HCTZ และ Thiazide diuretics แย่งขับกรดยูริกที่ท่อไต ทำให้กรดยูริกสูงขึ้น</t>
        </is>
      </c>
      <c r="O41" s="100" t="inlineStr">
        <is>
          <t>ข้อสอบจริง</t>
        </is>
      </c>
      <c r="P41" s="100" t="inlineStr">
        <is>
          <t>ปี 2563</t>
        </is>
      </c>
      <c r="Q41" s="100" t="n"/>
    </row>
    <row r="42" ht="409.6" customHeight="1" s="49">
      <c r="A42" s="100" t="n">
        <v>40</v>
      </c>
      <c r="B42" s="88"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00" t="n"/>
      <c r="D42" s="88" t="inlineStr">
        <is>
          <t>Azathioprine</t>
        </is>
      </c>
      <c r="E42" s="88" t="inlineStr">
        <is>
          <t>Benzbromarone</t>
        </is>
      </c>
      <c r="F42" s="88" t="inlineStr">
        <is>
          <t>Cyclosporin</t>
        </is>
      </c>
      <c r="G42" s="88" t="inlineStr">
        <is>
          <t>Febuxostat</t>
        </is>
      </c>
      <c r="H42" s="88" t="inlineStr">
        <is>
          <t>Leflunomide</t>
        </is>
      </c>
      <c r="I42" s="100" t="n">
        <v>2</v>
      </c>
      <c r="J42" s="88"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00" t="n"/>
      <c r="L42" s="88" t="inlineStr">
        <is>
          <t>Gout</t>
        </is>
      </c>
      <c r="M42" s="100" t="inlineStr">
        <is>
          <t>Clinic</t>
        </is>
      </c>
      <c r="N42" s="88" t="inlineStr">
        <is>
          <t>Gout Add-on ULT: หากใช้ Allopurinol เต็มขนาดแล้วยังไม่ถึงเป้า แนะนำ Add-on Uricosuric (Benzbromarone)</t>
        </is>
      </c>
      <c r="O42" s="100" t="inlineStr">
        <is>
          <t>ข้อสอบจริง</t>
        </is>
      </c>
      <c r="P42" s="100" t="inlineStr">
        <is>
          <t>ปี 2563</t>
        </is>
      </c>
      <c r="Q42" s="100" t="n"/>
    </row>
    <row r="43" ht="409.6" customHeight="1" s="49">
      <c r="A43" s="100" t="n">
        <v>41</v>
      </c>
      <c r="B43" s="88" t="inlineStr">
        <is>
          <t>จากกรณีศึกษาข้างต้น ผู้ป่วยรายนี้คาดว่าเป็นอาการแสดงของโรคในข้อใดมากที่สุด</t>
        </is>
      </c>
      <c r="C43" s="100" t="n"/>
      <c r="D43" s="88" t="inlineStr">
        <is>
          <t>Osteoarthritis</t>
        </is>
      </c>
      <c r="E43" s="88" t="inlineStr">
        <is>
          <t>Osteoporosis</t>
        </is>
      </c>
      <c r="F43" s="88" t="inlineStr">
        <is>
          <t>Osteomalacia</t>
        </is>
      </c>
      <c r="G43" s="88" t="inlineStr">
        <is>
          <t>Rheumatoid Arthritis</t>
        </is>
      </c>
      <c r="H43" s="88" t="inlineStr">
        <is>
          <t>Ligament injury</t>
        </is>
      </c>
      <c r="I43" s="100" t="n">
        <v>1</v>
      </c>
      <c r="J43" s="88"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00" t="n"/>
      <c r="L43" s="88" t="inlineStr">
        <is>
          <t>Osteoarthritis</t>
        </is>
      </c>
      <c r="M43" s="100" t="inlineStr">
        <is>
          <t>Clinic</t>
        </is>
      </c>
      <c r="N43" s="88" t="inlineStr">
        <is>
          <t>OA Diagnosis: ปวดเข่า, ขยับมีเสียง Crepitus, ข้อติดตอนเช้า &lt; 30 นาที, ไม่มีอาการอักเสบร้อนแดง</t>
        </is>
      </c>
      <c r="O43" s="100" t="inlineStr">
        <is>
          <t>ข้อสอบจริง</t>
        </is>
      </c>
      <c r="P43" s="100" t="inlineStr">
        <is>
          <t>ปี 2562</t>
        </is>
      </c>
      <c r="Q43" s="100" t="n"/>
    </row>
    <row r="44" ht="409.6" customHeight="1" s="49">
      <c r="A44" s="100" t="n">
        <v>42</v>
      </c>
      <c r="B44" s="88"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00" t="n"/>
      <c r="D44" s="88" t="inlineStr">
        <is>
          <t>Celecoxib</t>
        </is>
      </c>
      <c r="E44" s="88" t="inlineStr">
        <is>
          <t>Diacerein</t>
        </is>
      </c>
      <c r="F44" s="88" t="inlineStr">
        <is>
          <t>Tramadol</t>
        </is>
      </c>
      <c r="G44" s="88" t="inlineStr">
        <is>
          <t>Paracetamol</t>
        </is>
      </c>
      <c r="H44" s="88" t="inlineStr">
        <is>
          <t>Diclofenac emulgel</t>
        </is>
      </c>
      <c r="I44" s="100" t="n">
        <v>1</v>
      </c>
      <c r="J44" s="88"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00" t="n"/>
      <c r="L44" s="88" t="inlineStr">
        <is>
          <t>Osteoarthritis</t>
        </is>
      </c>
      <c r="M44" s="100" t="inlineStr">
        <is>
          <t>Clinic</t>
        </is>
      </c>
      <c r="N44" s="88" t="inlineStr">
        <is>
          <t>OA CKD Caution: ห้ามใช้ Oral NSAIDs ในผู้ป่วย ESRD หรือ Severe CKD (eGFR &lt; 30 mL/min)</t>
        </is>
      </c>
      <c r="O44" s="100" t="inlineStr">
        <is>
          <t>ข้อสอบจริง</t>
        </is>
      </c>
      <c r="P44" s="100" t="inlineStr">
        <is>
          <t>ปี 2562</t>
        </is>
      </c>
      <c r="Q44" s="100" t="n"/>
    </row>
    <row r="45" ht="409.6" customHeight="1" s="49">
      <c r="A45" s="100" t="n">
        <v>43</v>
      </c>
      <c r="B45" s="88" t="inlineStr">
        <is>
          <t>ข้อใดต่อไปนี้เป็นแนวทางการปฏิบัติตัวและดูแลรักษาที่ ไม่แนะนำ สำหรับผู้ป่วยรายนี้</t>
        </is>
      </c>
      <c r="C45" s="100" t="n"/>
      <c r="D45" s="88" t="inlineStr">
        <is>
          <t>ลดน้ำหนักตัวเพื่อลดแรงกดทับข้อเข่า</t>
        </is>
      </c>
      <c r="E45" s="88" t="inlineStr">
        <is>
          <t>ออกกำลังกายเบา ๆ ที่ไม่มีแรงกระแทก</t>
        </is>
      </c>
      <c r="F45" s="88" t="inlineStr">
        <is>
          <t>บริหารกล้ามเนื้อรอบบริเวณหัวเข่า</t>
        </is>
      </c>
      <c r="G45" s="88" t="inlineStr">
        <is>
          <t>รับประทาน Glucosamine sulfate เพื่อป้องกันและรักษาอาการ</t>
        </is>
      </c>
      <c r="H45" s="88" t="inlineStr">
        <is>
          <t>สวมรองเท้าส้นเตี้ยที่มีส้นหนานุ่มรับแรงกระแทก</t>
        </is>
      </c>
      <c r="I45" s="100" t="n">
        <v>4</v>
      </c>
      <c r="J45" s="88"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00" t="n"/>
      <c r="L45" s="88" t="inlineStr">
        <is>
          <t>Osteoarthritis</t>
        </is>
      </c>
      <c r="M45" s="100" t="inlineStr">
        <is>
          <t>Clinic</t>
        </is>
      </c>
      <c r="N45" s="88" t="inlineStr">
        <is>
          <t>OA Management: ลดน้ำหนัก, กายภาพบำบัดเพิ่มความแข็งแรงของกล้ามเนื้อรอบข้อเข่า Quadriceps</t>
        </is>
      </c>
      <c r="O45" s="100" t="inlineStr">
        <is>
          <t>ข้อสอบจริง</t>
        </is>
      </c>
      <c r="P45" s="100" t="inlineStr">
        <is>
          <t>ปี 2562</t>
        </is>
      </c>
      <c r="Q45" s="100" t="n"/>
    </row>
    <row r="46" ht="409.6" customHeight="1" s="49">
      <c r="A46" s="100" t="n">
        <v>44</v>
      </c>
      <c r="B46" s="88" t="inlineStr">
        <is>
          <t>ยาต้านการสลายกระดูกในข้อใดจัดเป็นยาทางเลือกแรกที่ควรเลือกใช้รักษาอาการกระดูกพรุนในผู้ป่วยรายนี้</t>
        </is>
      </c>
      <c r="C46" s="100" t="n"/>
      <c r="D46" s="88" t="inlineStr">
        <is>
          <t>Strontium ranelate</t>
        </is>
      </c>
      <c r="E46" s="88" t="inlineStr">
        <is>
          <t>Teriparatide</t>
        </is>
      </c>
      <c r="F46" s="88" t="inlineStr">
        <is>
          <t>Alendronate (หรือยากลุ่ม Bisphosphonates)</t>
        </is>
      </c>
      <c r="G46" s="88" t="inlineStr">
        <is>
          <t>Raloxifene</t>
        </is>
      </c>
      <c r="H46" s="88" t="inlineStr">
        <is>
          <t>Nasal salmon calcitonin</t>
        </is>
      </c>
      <c r="I46" s="100" t="n">
        <v>3</v>
      </c>
      <c r="J46" s="88"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00" t="n"/>
      <c r="L46" s="88" t="inlineStr">
        <is>
          <t>Osteoporosis</t>
        </is>
      </c>
      <c r="M46" s="100" t="inlineStr">
        <is>
          <t>Clinic</t>
        </is>
      </c>
      <c r="N46" s="88" t="inlineStr">
        <is>
          <t>Osteoporosis First-line: Alendronate เพิ่ม BMD และลดอุบัติการณ์กระดูกหักได้อย่างมีนัยสำคัญ</t>
        </is>
      </c>
      <c r="O46" s="100" t="inlineStr">
        <is>
          <t>ข้อสอบจริง</t>
        </is>
      </c>
      <c r="P46" s="100" t="inlineStr">
        <is>
          <t>ปี 2562</t>
        </is>
      </c>
      <c r="Q46" s="100" t="n"/>
    </row>
    <row r="47" ht="409.6" customHeight="1" s="49">
      <c r="A47" s="100" t="n">
        <v>45</v>
      </c>
      <c r="B47" s="88"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00" t="n"/>
      <c r="D47" s="88" t="inlineStr">
        <is>
          <t>Psychosis</t>
        </is>
      </c>
      <c r="E47" s="88" t="inlineStr">
        <is>
          <t>Osteonecrosis of the jaw (กระดูกขากรรไกรเน่าเสีย)</t>
        </is>
      </c>
      <c r="F47" s="88" t="inlineStr">
        <is>
          <t>Epistaxis</t>
        </is>
      </c>
      <c r="G47" s="88" t="inlineStr">
        <is>
          <t>Transient flu-like syndrome</t>
        </is>
      </c>
      <c r="H47" s="88" t="inlineStr">
        <is>
          <t>Cardiac rhythm interruption</t>
        </is>
      </c>
      <c r="I47" s="100" t="n">
        <v>2</v>
      </c>
      <c r="J47" s="88"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00" t="n"/>
      <c r="L47" s="88" t="inlineStr">
        <is>
          <t>Osteoporosis</t>
        </is>
      </c>
      <c r="M47" s="100" t="inlineStr">
        <is>
          <t>Clinic</t>
        </is>
      </c>
      <c r="N47" s="88" t="inlineStr">
        <is>
          <t>Bisphosphonates ADR: Osteonecrosis of the Jaw (ONJ) ต้องตรวจและทำหัตถการทันตกรรมก่อนเริ่มยา</t>
        </is>
      </c>
      <c r="O47" s="100" t="inlineStr">
        <is>
          <t>ข้อสอบจริง</t>
        </is>
      </c>
      <c r="P47" s="100" t="inlineStr">
        <is>
          <t>ปี 2562</t>
        </is>
      </c>
      <c r="Q47" s="100" t="n"/>
    </row>
    <row r="48" ht="409.6" customHeight="1" s="49">
      <c r="A48" s="100" t="n">
        <v>46</v>
      </c>
      <c r="B48" s="88" t="inlineStr">
        <is>
          <t>ข้อใดคือกลไกการออกฤทธิ์ทางเภสัชวิทยาในการต้านการอักเสบของยากลุ่ม Corticosteroids ในร่างกาย</t>
        </is>
      </c>
      <c r="C48" s="100" t="n"/>
      <c r="D48" s="88" t="inlineStr">
        <is>
          <t>รบกวนการจำลองตัวของดีเอ็นเอ (DNA synthesis)</t>
        </is>
      </c>
      <c r="E48" s="88" t="inlineStr">
        <is>
          <t>ยับยั้งการหลั่งสาร Cytokine IL-2</t>
        </is>
      </c>
      <c r="F48" s="88" t="inlineStr">
        <is>
          <t>ยับยั้งการสังเคราะห์และหลั่งสาร Melatonin</t>
        </is>
      </c>
      <c r="G48" s="88" t="inlineStr">
        <is>
          <t>ยับยั้งการสังเคราะห์สาร Ergosterol ที่ผนังเซลล์</t>
        </is>
      </c>
      <c r="H48" s="88" t="inlineStr">
        <is>
          <t>ยับยั้งการทำงานของเอนไซม์ Phospholipase A2</t>
        </is>
      </c>
      <c r="I48" s="100" t="n">
        <v>5</v>
      </c>
      <c r="J48" s="88"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00" t="n"/>
      <c r="L48" s="88" t="inlineStr">
        <is>
          <t>Osteoarthritis</t>
        </is>
      </c>
      <c r="M48" s="100" t="inlineStr">
        <is>
          <t>Clinic</t>
        </is>
      </c>
      <c r="N48" s="88" t="inlineStr">
        <is>
          <t>Steroids Mechanism: จับกับ Glucocorticoid receptor ยับยั้ง NF-kB และลดการสร้าง Pro-inflammatory cytokines</t>
        </is>
      </c>
      <c r="O48" s="100" t="inlineStr">
        <is>
          <t>ข้อสอบจริง</t>
        </is>
      </c>
      <c r="P48" s="100" t="inlineStr">
        <is>
          <t>ปี 2562</t>
        </is>
      </c>
      <c r="Q48" s="100" t="n"/>
    </row>
    <row r="49" ht="409.6" customHeight="1" s="49">
      <c r="A49" s="100" t="n">
        <v>47</v>
      </c>
      <c r="B49" s="88"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00" t="n"/>
      <c r="D49" s="88" t="inlineStr">
        <is>
          <t>มากกว่า 2.5</t>
        </is>
      </c>
      <c r="E49" s="88" t="inlineStr">
        <is>
          <t>ระหว่าง 1.0 ถึง 2.5</t>
        </is>
      </c>
      <c r="F49" s="88" t="inlineStr">
        <is>
          <t>ระหว่าง -1.0 ถึง 1.0</t>
        </is>
      </c>
      <c r="G49" s="88" t="inlineStr">
        <is>
          <t>ระหว่าง -2.5 ถึง -1.0</t>
        </is>
      </c>
      <c r="H49" s="88" t="inlineStr">
        <is>
          <t>น้อยกว่าหรือเท่ากับ -2.5</t>
        </is>
      </c>
      <c r="I49" s="100" t="n">
        <v>5</v>
      </c>
      <c r="J49" s="88"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00" t="n"/>
      <c r="L49" s="88" t="inlineStr">
        <is>
          <t>Osteoporosis</t>
        </is>
      </c>
      <c r="M49" s="100" t="inlineStr">
        <is>
          <t>Clinic</t>
        </is>
      </c>
      <c r="N49" s="88" t="inlineStr">
        <is>
          <t>BMD Criteria: WHO เกณฑ์ Osteoporosis คือ T-score ≤ -2.5 SD</t>
        </is>
      </c>
      <c r="O49" s="100" t="inlineStr">
        <is>
          <t>ข้อสอบจริง</t>
        </is>
      </c>
      <c r="P49" s="100" t="inlineStr">
        <is>
          <t>ปี 2562</t>
        </is>
      </c>
      <c r="Q49" s="100" t="n"/>
    </row>
    <row r="50" ht="409.6" customHeight="1" s="49">
      <c r="A50" s="100" t="n">
        <v>48</v>
      </c>
      <c r="B50" s="88" t="inlineStr">
        <is>
          <t>จากข้อมูลกรณีศึกษาข้างต้น ผู้ป่วยรายนี้ควรได้รับการวินิจฉัยว่าเป็นโรคในข้อใดต่อไปนี้</t>
        </is>
      </c>
      <c r="C50" s="100" t="n"/>
      <c r="D50" s="88" t="inlineStr">
        <is>
          <t>Osteoporosis</t>
        </is>
      </c>
      <c r="E50" s="88" t="inlineStr">
        <is>
          <t>Osteopenia</t>
        </is>
      </c>
      <c r="F50" s="88" t="inlineStr">
        <is>
          <t>Osteoarthritis</t>
        </is>
      </c>
      <c r="G50" s="88" t="inlineStr">
        <is>
          <t>Osteosarcoma</t>
        </is>
      </c>
      <c r="H50" s="88" t="inlineStr">
        <is>
          <t>Osteomyelitis</t>
        </is>
      </c>
      <c r="I50" s="100" t="n">
        <v>1</v>
      </c>
      <c r="J50" s="88"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00" t="n"/>
      <c r="L50" s="88" t="inlineStr">
        <is>
          <t>Osteoporosis</t>
        </is>
      </c>
      <c r="M50" s="100" t="inlineStr">
        <is>
          <t>Clinic</t>
        </is>
      </c>
      <c r="N50" s="88" t="inlineStr">
        <is>
          <t>Osteoporosis Fragility Fracture: ผู้สูงอายุหกล้มกระดูกข้อมือหัก ร่วมกับ T-score ≤ -2.5 วินิจฉัย Osteoporosis</t>
        </is>
      </c>
      <c r="O50" s="100" t="inlineStr">
        <is>
          <t>ข้อสอบจริง</t>
        </is>
      </c>
      <c r="P50" s="100" t="inlineStr">
        <is>
          <t>ปี 2561</t>
        </is>
      </c>
      <c r="Q50" s="100" t="n"/>
    </row>
    <row r="51" ht="409.6" customHeight="1" s="49">
      <c r="A51" s="100" t="n">
        <v>49</v>
      </c>
      <c r="B51" s="88" t="inlineStr">
        <is>
          <t>ข้อใดต่อไปนี้จัดเป็นปัจจัยเสี่ยงของการเกิดโรคกระดูกพรุนของผู้ป่วยรายนี้</t>
        </is>
      </c>
      <c r="C51" s="100" t="n"/>
      <c r="D51" s="88" t="inlineStr">
        <is>
          <t>เพศหญิงและอายุที่มากขึ้น (วัยหมดประจำเดือน)</t>
        </is>
      </c>
      <c r="E51" s="88" t="inlineStr">
        <is>
          <t>การใช้ยากลุ่มขับปัสสาวะ Hydrochlorothiazide (HCTZ)</t>
        </is>
      </c>
      <c r="F51" s="88" t="inlineStr">
        <is>
          <t>การใช้ยากลุ่ม Calcium channel blockers (เช่น Nifedipine)</t>
        </is>
      </c>
      <c r="G51" s="88" t="inlineStr">
        <is>
          <t>การมีโรคประจำตัวเป็นความดันโลหิตสูง</t>
        </is>
      </c>
      <c r="H51" s="88" t="inlineStr">
        <is>
          <t>ประวัติครอบครัวที่คุณป้าเป็นโรคข้อเสื่อม</t>
        </is>
      </c>
      <c r="I51" s="100" t="n">
        <v>1</v>
      </c>
      <c r="J51" s="88"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00" t="n"/>
      <c r="L51" s="88" t="inlineStr">
        <is>
          <t>Osteoporosis</t>
        </is>
      </c>
      <c r="M51" s="100" t="inlineStr">
        <is>
          <t>Clinic</t>
        </is>
      </c>
      <c r="N51" s="88" t="inlineStr">
        <is>
          <t>Osteoporosis Risk Factors: วัยหมดประจำเดือน ขาดฮอร์โมน Estrogen ทำให้ Osteoclast สลายกระดูกเด่น</t>
        </is>
      </c>
      <c r="O51" s="100" t="inlineStr">
        <is>
          <t>ข้อสอบจริง</t>
        </is>
      </c>
      <c r="P51" s="100" t="inlineStr">
        <is>
          <t>ปี 2561</t>
        </is>
      </c>
      <c r="Q51" s="100" t="n"/>
    </row>
    <row r="52" ht="409.6" customHeight="1" s="49">
      <c r="A52" s="100" t="n">
        <v>50</v>
      </c>
      <c r="B52" s="88"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00" t="n"/>
      <c r="D52" s="88" t="inlineStr">
        <is>
          <t>Cystitis</t>
        </is>
      </c>
      <c r="E52" s="88" t="inlineStr">
        <is>
          <t>Diabetes</t>
        </is>
      </c>
      <c r="F52" s="88" t="inlineStr">
        <is>
          <t>Psoriasis</t>
        </is>
      </c>
      <c r="G52" s="88" t="inlineStr">
        <is>
          <t>Epilepsy</t>
        </is>
      </c>
      <c r="H52" s="88" t="inlineStr">
        <is>
          <t>Peptic ulcer</t>
        </is>
      </c>
      <c r="I52" s="100" t="n">
        <v>5</v>
      </c>
      <c r="J52" s="88"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00" t="n"/>
      <c r="L52" s="88" t="inlineStr">
        <is>
          <t>Osteoarthritis / Herbal Medicine</t>
        </is>
      </c>
      <c r="M52" s="100" t="inlineStr">
        <is>
          <t>Clinic</t>
        </is>
      </c>
      <c r="N52" s="88" t="inlineStr">
        <is>
          <t>Derris scandens Caution: เถาวัลย์เปรียงยับยั้ง COX มีฤทธิ์ระคายเคืองกระเพาะอาหาร ระวังใน Peptic ulcer</t>
        </is>
      </c>
      <c r="O52" s="100" t="inlineStr">
        <is>
          <t>ข้อสอบจริง</t>
        </is>
      </c>
      <c r="P52" s="100" t="inlineStr">
        <is>
          <t>ปี 2561</t>
        </is>
      </c>
      <c r="Q52" s="100" t="n"/>
    </row>
    <row r="53" ht="409.6" customHeight="1" s="49">
      <c r="A53" s="100" t="n">
        <v>51</v>
      </c>
      <c r="B53" s="88"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00" t="n"/>
      <c r="D53" s="88" t="inlineStr">
        <is>
          <t>Raloxifene</t>
        </is>
      </c>
      <c r="E53" s="88" t="inlineStr">
        <is>
          <t>Calcitonin</t>
        </is>
      </c>
      <c r="F53" s="88" t="inlineStr">
        <is>
          <t>Denosumab</t>
        </is>
      </c>
      <c r="G53" s="88" t="inlineStr">
        <is>
          <t>Teriparatide</t>
        </is>
      </c>
      <c r="H53" s="88" t="inlineStr">
        <is>
          <t>Alendronate</t>
        </is>
      </c>
      <c r="I53" s="100" t="n">
        <v>5</v>
      </c>
      <c r="J53" s="88"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00" t="n"/>
      <c r="L53" s="88" t="inlineStr">
        <is>
          <t>Osteoporosis</t>
        </is>
      </c>
      <c r="M53" s="100" t="inlineStr">
        <is>
          <t>Clinic</t>
        </is>
      </c>
      <c r="N53" s="88" t="inlineStr">
        <is>
          <t>Osteoporosis Secondary Prevention: Alendronate เป็นยาทางเลือกแรกในการป้องกันกระดูกหักซ้ำ</t>
        </is>
      </c>
      <c r="O53" s="100" t="inlineStr">
        <is>
          <t>ข้อสอบจริง</t>
        </is>
      </c>
      <c r="P53" s="100" t="inlineStr">
        <is>
          <t>ปี 2561</t>
        </is>
      </c>
      <c r="Q53" s="100" t="n"/>
    </row>
    <row r="54" ht="409.6" customHeight="1" s="49">
      <c r="A54" s="100" t="n">
        <v>52</v>
      </c>
      <c r="B54" s="88"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00" t="n"/>
      <c r="D54" s="88" t="inlineStr">
        <is>
          <t>Hyponatremia</t>
        </is>
      </c>
      <c r="E54" s="88" t="inlineStr">
        <is>
          <t>Hypercalcemia</t>
        </is>
      </c>
      <c r="F54" s="88" t="inlineStr">
        <is>
          <t>Ketoacidosis</t>
        </is>
      </c>
      <c r="G54" s="88" t="inlineStr">
        <is>
          <t>Respiratory acidosis</t>
        </is>
      </c>
      <c r="H54" s="88" t="inlineStr">
        <is>
          <t>Osteonecrosis of the jaw (กระดูกขากรรไกรเน่าเสีย)</t>
        </is>
      </c>
      <c r="I54" s="100" t="n">
        <v>5</v>
      </c>
      <c r="J54" s="88"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00" t="n"/>
      <c r="L54" s="88" t="inlineStr">
        <is>
          <t>Osteoporosis</t>
        </is>
      </c>
      <c r="M54" s="100" t="inlineStr">
        <is>
          <t>Clinic</t>
        </is>
      </c>
      <c r="N54" s="88" t="inlineStr">
        <is>
          <t>Bisphosphonates Rare ADR: ONJ และ Atypical femoral fracture (AFF) สัมพันธ์กับการใช้ยาระยะยาว</t>
        </is>
      </c>
      <c r="O54" s="100" t="inlineStr">
        <is>
          <t>ข้อสอบจริง</t>
        </is>
      </c>
      <c r="P54" s="100" t="inlineStr">
        <is>
          <t>ปี 2561</t>
        </is>
      </c>
      <c r="Q54" s="100" t="n"/>
    </row>
    <row r="55" ht="409.6" customHeight="1" s="49">
      <c r="A55" s="100" t="n">
        <v>53</v>
      </c>
      <c r="B55" s="88" t="inlineStr">
        <is>
          <t>จากกรณีศึกษา ยาตัวใดในรายการยาที่ผู้ป่วยได้รับที่มีความเป็นพิษต่อไตสูงสุดหากใช้อย่างต่อเนื่องเป็นเวลานาน</t>
        </is>
      </c>
      <c r="C55" s="100" t="n"/>
      <c r="D55" s="88" t="inlineStr">
        <is>
          <t>Risedronate</t>
        </is>
      </c>
      <c r="E55" s="88" t="inlineStr">
        <is>
          <t>Diclofenac</t>
        </is>
      </c>
      <c r="F55" s="88" t="inlineStr">
        <is>
          <t>Glucosamine</t>
        </is>
      </c>
      <c r="G55" s="88" t="inlineStr">
        <is>
          <t>Vitamin B complex</t>
        </is>
      </c>
      <c r="H55" s="88" t="inlineStr">
        <is>
          <t>Calcium carbonate</t>
        </is>
      </c>
      <c r="I55" s="100" t="n">
        <v>2</v>
      </c>
      <c r="J55" s="88"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00" t="n"/>
      <c r="L55" s="88" t="inlineStr">
        <is>
          <t>Osteoarthritis</t>
        </is>
      </c>
      <c r="M55" s="100" t="inlineStr">
        <is>
          <t>Clinic</t>
        </is>
      </c>
      <c r="N55" s="88" t="inlineStr">
        <is>
          <t>NSAIDs Renal Safety: ยับยั้ง Prostaglandins ลดเลือดไปเลี้ยงไต ส่งผลให้ Scr สูงขึ้นและเกิดไตวาย</t>
        </is>
      </c>
      <c r="O55" s="100" t="inlineStr">
        <is>
          <t>ข้อสอบจริง</t>
        </is>
      </c>
      <c r="P55" s="100" t="inlineStr">
        <is>
          <t>ปี 2559</t>
        </is>
      </c>
      <c r="Q55" s="100" t="n"/>
    </row>
    <row r="56" ht="409.6" customHeight="1" s="49">
      <c r="A56" s="100" t="n">
        <v>54</v>
      </c>
      <c r="B56" s="88" t="inlineStr">
        <is>
          <t>ข้อความใดต่อไปนี้อธิบายคำแนะนำในการรับประทานยา Risedronate ที่ ไม่ถูกต้อง</t>
        </is>
      </c>
      <c r="C56" s="100" t="n"/>
      <c r="D56" s="88" t="inlineStr">
        <is>
          <t>ควรรับประทานยาวันเดียวกันในแต่ละสัปดาห์</t>
        </is>
      </c>
      <c r="E56" s="88" t="inlineStr">
        <is>
          <t>ยาอาจทำให้เกิดการระคายเคืองและมีแผลที่หลอดอาหารได้</t>
        </is>
      </c>
      <c r="F56" s="88" t="inlineStr">
        <is>
          <t>หลังรับประทานยาแล้ว ต้องนั่งหรือยืนตัวตรงอย่างน้อย 30 นาที</t>
        </is>
      </c>
      <c r="G56" s="88" t="inlineStr">
        <is>
          <t>ควรรับประทานยาก่อนอาหารอย่างน้อย 1 ชั่วโมง</t>
        </is>
      </c>
      <c r="H56" s="88" t="inlineStr">
        <is>
          <t>ควรรับประทานยาร่วมกับนมหรือยาลดกรดเพื่อเพิ่มประสิทธิภาพการดูดซึมยา</t>
        </is>
      </c>
      <c r="I56" s="100" t="n">
        <v>5</v>
      </c>
      <c r="J56" s="88"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00" t="n"/>
      <c r="L56" s="88" t="inlineStr">
        <is>
          <t>Osteoarthritis</t>
        </is>
      </c>
      <c r="M56" s="100" t="inlineStr">
        <is>
          <t>Clinic</t>
        </is>
      </c>
      <c r="N56" s="88" t="inlineStr">
        <is>
          <t>Bisphosphonates Administration: ทานตอนเช้าก่อนอาหาร 30 นาที ดื่มน้ำเปล่าเต็มแก้ว และห้ามนอนราบ 30 นาที</t>
        </is>
      </c>
      <c r="O56" s="100" t="inlineStr">
        <is>
          <t>ข้อสอบจริง</t>
        </is>
      </c>
      <c r="P56" s="100" t="inlineStr">
        <is>
          <t>ปี 2559</t>
        </is>
      </c>
      <c r="Q56" s="100" t="n"/>
    </row>
    <row r="57" ht="409.6" customHeight="1" s="49">
      <c r="A57" s="100" t="n">
        <v>55</v>
      </c>
      <c r="B57" s="88"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00" t="n"/>
      <c r="D57" s="88" t="inlineStr">
        <is>
          <t>Risedronate</t>
        </is>
      </c>
      <c r="E57" s="88" t="inlineStr">
        <is>
          <t>Diclofenac</t>
        </is>
      </c>
      <c r="F57" s="88" t="inlineStr">
        <is>
          <t>Calcium carbonate</t>
        </is>
      </c>
      <c r="G57" s="88" t="inlineStr">
        <is>
          <t>Glucosamine</t>
        </is>
      </c>
      <c r="H57" s="88" t="inlineStr">
        <is>
          <t>พฤติกรรมการไม่ชอบออกกำลังกาย</t>
        </is>
      </c>
      <c r="I57" s="100" t="n">
        <v>2</v>
      </c>
      <c r="J57" s="88"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00" t="n"/>
      <c r="L57" s="88" t="inlineStr">
        <is>
          <t>Osteoarthritis</t>
        </is>
      </c>
      <c r="M57" s="100" t="inlineStr">
        <is>
          <t>Clinic</t>
        </is>
      </c>
      <c r="N57" s="88" t="inlineStr">
        <is>
          <t>NSAIDs Blood Pressure: NSAIDs ยับยั้ง Renal PG ทำให้เกิดการคั่งของโซเดียมและน้ำ ส่งผลให้ความดันโลหิตสูงขึ้น</t>
        </is>
      </c>
      <c r="O57" s="100" t="inlineStr">
        <is>
          <t>ข้อสอบจริง</t>
        </is>
      </c>
      <c r="P57" s="100" t="inlineStr">
        <is>
          <t>ปี 2559</t>
        </is>
      </c>
      <c r="Q57" s="100" t="n"/>
    </row>
    <row r="58" ht="409.6" customHeight="1" s="49">
      <c r="A58" s="100" t="n">
        <v>56</v>
      </c>
      <c r="B58" s="88"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00" t="n"/>
      <c r="D58" s="88" t="inlineStr">
        <is>
          <t>Ibuprofen</t>
        </is>
      </c>
      <c r="E58" s="88" t="inlineStr">
        <is>
          <t>Diclofenac</t>
        </is>
      </c>
      <c r="F58" s="88" t="inlineStr">
        <is>
          <t>Naproxen</t>
        </is>
      </c>
      <c r="G58" s="88" t="inlineStr">
        <is>
          <t>Celecoxib</t>
        </is>
      </c>
      <c r="H58" s="88" t="inlineStr">
        <is>
          <t>Piroxicam</t>
        </is>
      </c>
      <c r="I58" s="100" t="n">
        <v>3</v>
      </c>
      <c r="J58" s="88"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00" t="n"/>
      <c r="L58" s="88" t="inlineStr">
        <is>
          <t>Osteoarthritis</t>
        </is>
      </c>
      <c r="M58" s="100" t="inlineStr">
        <is>
          <t>Clinic</t>
        </is>
      </c>
      <c r="N58" s="88" t="inlineStr">
        <is>
          <t>ACR 2019 Knee OA: Strongly recommend Topical NSAIDs over oral NSAIDs; Exercise &amp; weight management are core non-pharmacologic interventions.</t>
        </is>
      </c>
      <c r="O58" s="100" t="inlineStr">
        <is>
          <t>ข้อสอบจริง</t>
        </is>
      </c>
      <c r="P58" s="100" t="inlineStr">
        <is>
          <t>ปี 2559</t>
        </is>
      </c>
      <c r="Q58" s="100" t="n"/>
    </row>
    <row r="59" ht="409.6" customHeight="1" s="49">
      <c r="A59" s="100" t="n">
        <v>57</v>
      </c>
      <c r="B59" s="88" t="inlineStr">
        <is>
          <t>ผู้ป่วยรายนี้ควรได้รับยาในข้อใดเป็นทางเลือกแรก (First-line) สำหรับการบรรเทาอาการปวดตามแนวทางเวชปฏิบัติ</t>
        </is>
      </c>
      <c r="C59" s="100" t="n"/>
      <c r="D59" s="88" t="inlineStr">
        <is>
          <t>Tramadol</t>
        </is>
      </c>
      <c r="E59" s="88" t="inlineStr">
        <is>
          <t>Piroxicam</t>
        </is>
      </c>
      <c r="F59" s="88" t="inlineStr">
        <is>
          <t>Colchicine</t>
        </is>
      </c>
      <c r="G59" s="88" t="inlineStr">
        <is>
          <t>Acetaminophen</t>
        </is>
      </c>
      <c r="H59" s="88" t="inlineStr">
        <is>
          <t>Orphenadrine + Paracetamol</t>
        </is>
      </c>
      <c r="I59" s="100" t="n">
        <v>4</v>
      </c>
      <c r="J59" s="88"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00" t="n"/>
      <c r="L59" s="88" t="inlineStr">
        <is>
          <t>Gout</t>
        </is>
      </c>
      <c r="M59" s="100" t="inlineStr">
        <is>
          <t>Clinic</t>
        </is>
      </c>
      <c r="N59" s="88" t="inlineStr">
        <is>
          <t>OA Treatment Hierarchy: Paracetamol หรือ Topical NSAIDs เป็นตัวเลือกลำดับแรกในข้อเข่าเสื่อม</t>
        </is>
      </c>
      <c r="O59" s="100" t="inlineStr">
        <is>
          <t>ข้อสอบจริง</t>
        </is>
      </c>
      <c r="P59" s="100" t="inlineStr">
        <is>
          <t>ปี 2559</t>
        </is>
      </c>
      <c r="Q59" s="100" t="n"/>
    </row>
    <row r="60" ht="409.6" customHeight="1" s="49">
      <c r="A60" s="100" t="n">
        <v>58</v>
      </c>
      <c r="B60" s="88" t="inlineStr">
        <is>
          <t>ยา Naproxen มีกลไกการออกฤทธิ์ทางเภสัชวิทยาต้านการอักเสบอย่างไร</t>
        </is>
      </c>
      <c r="C60" s="100" t="n"/>
      <c r="D60" s="88" t="inlineStr">
        <is>
          <t>ลดการสร้างสาร Leukotriene</t>
        </is>
      </c>
      <c r="E60" s="88" t="inlineStr">
        <is>
          <t>ลดการสร้างสาร Thromboxane A2</t>
        </is>
      </c>
      <c r="F60" s="88" t="inlineStr">
        <is>
          <t>ยับยั้งการทำงานของ Prostaglandin receptor</t>
        </is>
      </c>
      <c r="G60" s="88" t="inlineStr">
        <is>
          <t>ยับยั้งการทำงานของเอนไซม์ Lipo-oxygenase</t>
        </is>
      </c>
      <c r="H60" s="88" t="inlineStr">
        <is>
          <t>ยับยั้งการทำงานของเอนไซม์ Cyclo-oxygenase</t>
        </is>
      </c>
      <c r="I60" s="100" t="n">
        <v>5</v>
      </c>
      <c r="J60" s="88"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00" t="n"/>
      <c r="L60" s="88" t="inlineStr">
        <is>
          <t>Gout</t>
        </is>
      </c>
      <c r="M60" s="100" t="inlineStr">
        <is>
          <t>Clinic</t>
        </is>
      </c>
      <c r="N60" s="88" t="inlineStr">
        <is>
          <t>NSAIDs Mechanism: ยับยั้งเอนไซม์ Cyclooxygenase (COX) ลดการสร้าง Prostaglandins บรรเทาปวดอักเสบ</t>
        </is>
      </c>
      <c r="O60" s="100" t="inlineStr">
        <is>
          <t>ข้อสอบจริง</t>
        </is>
      </c>
      <c r="P60" s="100" t="inlineStr">
        <is>
          <t>ปี 2559</t>
        </is>
      </c>
      <c r="Q60" s="100" t="n"/>
    </row>
    <row r="61" ht="409.6" customHeight="1" s="49">
      <c r="A61" s="100" t="n">
        <v>59</v>
      </c>
      <c r="B61" s="88"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00" t="n"/>
      <c r="D61" s="88" t="inlineStr">
        <is>
          <t>เปลี่ยนเป็นยา Celecoxib</t>
        </is>
      </c>
      <c r="E61" s="88" t="inlineStr">
        <is>
          <t>เปลี่ยนเป็นยา Tramadol</t>
        </is>
      </c>
      <c r="F61" s="88" t="inlineStr">
        <is>
          <t>เปลี่ยนเป็นยา Methotrexate</t>
        </is>
      </c>
      <c r="G61" s="88" t="inlineStr">
        <is>
          <t>รับประทาน Naproxen 250 mg ร่วมกับ Antacid</t>
        </is>
      </c>
      <c r="H61" s="88" t="inlineStr">
        <is>
          <t>รับประทาน Naproxen 500 mg ร่วมกับ Omeprazole</t>
        </is>
      </c>
      <c r="I61" s="100" t="n">
        <v>5</v>
      </c>
      <c r="J61" s="88"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00" t="n"/>
      <c r="L61" s="88" t="inlineStr">
        <is>
          <t>Gout</t>
        </is>
      </c>
      <c r="M61" s="100" t="inlineStr">
        <is>
          <t>Clinic</t>
        </is>
      </c>
      <c r="N61" s="88" t="inlineStr">
        <is>
          <t>NSAIDs GI Prevention: ให้ PPI (เช่น Omeprazole) ร่วมกับ NSAID ช่วยป้องกันการเกิด Gastric &amp; Duodenal ulcers</t>
        </is>
      </c>
      <c r="O61" s="100" t="inlineStr">
        <is>
          <t>ข้อสอบจริง</t>
        </is>
      </c>
      <c r="P61" s="100" t="inlineStr">
        <is>
          <t>ปี 2559</t>
        </is>
      </c>
      <c r="Q61" s="100" t="n"/>
    </row>
    <row r="62" ht="409.6" customHeight="1" s="49">
      <c r="A62" s="100" t="n">
        <v>60</v>
      </c>
      <c r="B62" s="88"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00" t="n"/>
      <c r="D62" s="88" t="inlineStr">
        <is>
          <t>Renal toxicity</t>
        </is>
      </c>
      <c r="E62" s="88" t="inlineStr">
        <is>
          <t>Hepatotoxicity</t>
        </is>
      </c>
      <c r="F62" s="88" t="inlineStr">
        <is>
          <t>Retinal toxicity (พิษต่อจอประสาทตา)</t>
        </is>
      </c>
      <c r="G62" s="88" t="inlineStr">
        <is>
          <t>Hematologic toxicity</t>
        </is>
      </c>
      <c r="H62" s="88" t="inlineStr">
        <is>
          <t>Gastrointestinal toxicity</t>
        </is>
      </c>
      <c r="I62" s="100" t="n">
        <v>3</v>
      </c>
      <c r="J62" s="88"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00" t="n"/>
      <c r="L62" s="88" t="inlineStr">
        <is>
          <t>Gout</t>
        </is>
      </c>
      <c r="M62" s="100" t="inlineStr">
        <is>
          <t>Clinic</t>
        </is>
      </c>
      <c r="N62" s="88" t="inlineStr">
        <is>
          <t>Hydroxychloroquine Ocular Toxicity: ตกตะกอนที่ Retinal pigment epithelium ต้องตรวจลานสายตาและจอประสาทตาทุกปี</t>
        </is>
      </c>
      <c r="O62" s="100" t="inlineStr">
        <is>
          <t>ข้อสอบจริง</t>
        </is>
      </c>
      <c r="P62" s="100" t="inlineStr">
        <is>
          <t>ปี 2559</t>
        </is>
      </c>
      <c r="Q62" s="100" t="n"/>
    </row>
    <row r="63" ht="409.6" customHeight="1" s="49">
      <c r="A63" s="100" t="n">
        <v>61</v>
      </c>
      <c r="B63" s="88" t="inlineStr">
        <is>
          <t>สารสำคัญทางธรรมชาติที่มีผลต่อนวัตกรรมหรือการบำบัดสรรพคุณลดปวดอักเสบที่ผสมอยู่ในเจลพริกคือสารใด</t>
        </is>
      </c>
      <c r="C63" s="100" t="n"/>
      <c r="D63" s="88" t="inlineStr">
        <is>
          <t>Eugenol</t>
        </is>
      </c>
      <c r="E63" s="88" t="inlineStr">
        <is>
          <t>Capsaicin</t>
        </is>
      </c>
      <c r="F63" s="88" t="inlineStr">
        <is>
          <t>Piperazine</t>
        </is>
      </c>
      <c r="G63" s="88" t="inlineStr">
        <is>
          <t>Volatile oil</t>
        </is>
      </c>
      <c r="H63" s="88" t="inlineStr">
        <is>
          <t>Curcuminoid</t>
        </is>
      </c>
      <c r="I63" s="100" t="n">
        <v>2</v>
      </c>
      <c r="J63" s="88"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00" t="n"/>
      <c r="L63" s="88" t="inlineStr">
        <is>
          <t>Gout / Herbal Medicine</t>
        </is>
      </c>
      <c r="M63" s="100" t="inlineStr">
        <is>
          <t>Clinic</t>
        </is>
      </c>
      <c r="N63" s="88" t="inlineStr">
        <is>
          <t>Capsaicin Gel: สารสกัดจากพริก ยับยั้งการหลั่ง Substance P จากปลายประสาทรับความรู้สึกปวด</t>
        </is>
      </c>
      <c r="O63" s="100" t="inlineStr">
        <is>
          <t>ข้อสอบจริง</t>
        </is>
      </c>
      <c r="P63" s="100" t="inlineStr">
        <is>
          <t>ปี 2559</t>
        </is>
      </c>
      <c r="Q63" s="100" t="n"/>
    </row>
    <row r="64" ht="409.6" customHeight="1" s="49">
      <c r="A64" s="100" t="n">
        <v>62</v>
      </c>
      <c r="B64" s="88"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00" t="n"/>
      <c r="D64" s="88" t="inlineStr">
        <is>
          <t>อายุของผู้ป่วย</t>
        </is>
      </c>
      <c r="E64" s="88" t="inlineStr">
        <is>
          <t>การเกิดพยาธิสภาพที่ข้อเข่าทั้งสองข้างพร้อมกัน</t>
        </is>
      </c>
      <c r="F64" s="88" t="inlineStr">
        <is>
          <t>ตรวจคลำดูแล้วบวมเล็กน้อย ไม่มีปวดแดงร้อนรุนแรง</t>
        </is>
      </c>
      <c r="G64" s="88" t="inlineStr">
        <is>
          <t>มีอาการข้อฝืดขัดหลังตื่นนอนตอนเช้านานน้อยกว่า 30 นาที</t>
        </is>
      </c>
      <c r="H64" s="88" t="inlineStr">
        <is>
          <t>มีเสียงกรอบแกรบในข้อเข่าขณะขยับเคลื่อนไหว</t>
        </is>
      </c>
      <c r="I64" s="100" t="n">
        <v>2</v>
      </c>
      <c r="J64" s="88"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00" t="n"/>
      <c r="L64" s="88" t="inlineStr">
        <is>
          <t>Osteoarthritis</t>
        </is>
      </c>
      <c r="M64" s="100" t="inlineStr">
        <is>
          <t>Clinic</t>
        </is>
      </c>
      <c r="N64" s="88" t="inlineStr">
        <is>
          <t>OA Diagnostic Criteria: Morning stiffness นานเกิน 1 ชั่วโมง เป็นลักษณะของ RA ไม่ใช่ OA (OA &lt; 30 นาที)</t>
        </is>
      </c>
      <c r="O64" s="100" t="inlineStr">
        <is>
          <t>ข้อสอบจริง</t>
        </is>
      </c>
      <c r="P64" s="100" t="inlineStr">
        <is>
          <t>ปี 2558</t>
        </is>
      </c>
      <c r="Q64" s="100" t="n"/>
    </row>
    <row r="65" ht="409.6" customHeight="1" s="49">
      <c r="A65" s="100" t="n">
        <v>63</v>
      </c>
      <c r="B65" s="88"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00" t="n"/>
      <c r="D65" s="88" t="inlineStr">
        <is>
          <t>Paracetamol (Acetaminophen)</t>
        </is>
      </c>
      <c r="E65" s="88" t="inlineStr">
        <is>
          <t>Glucosamine sulfate</t>
        </is>
      </c>
      <c r="F65" s="88" t="inlineStr">
        <is>
          <t>Diclofenac sodium</t>
        </is>
      </c>
      <c r="G65" s="88" t="inlineStr">
        <is>
          <t>Tramadol</t>
        </is>
      </c>
      <c r="H65" s="88" t="inlineStr">
        <is>
          <t>Naproxen</t>
        </is>
      </c>
      <c r="I65" s="100" t="n">
        <v>1</v>
      </c>
      <c r="J65" s="88"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00" t="n"/>
      <c r="L65" s="88" t="inlineStr">
        <is>
          <t>Osteoarthritis</t>
        </is>
      </c>
      <c r="M65" s="100" t="inlineStr">
        <is>
          <t>Clinic</t>
        </is>
      </c>
      <c r="N65" s="88" t="inlineStr">
        <is>
          <t>OA First-line Analgesic: Paracetamol ขนาดไม่เกิน 3,000-4,000 mg/day เหมาะสำหรับ Mild-to-moderate OA pain</t>
        </is>
      </c>
      <c r="O65" s="100" t="inlineStr">
        <is>
          <t>ข้อสอบจริง</t>
        </is>
      </c>
      <c r="P65" s="100" t="inlineStr">
        <is>
          <t>ปี 2558</t>
        </is>
      </c>
      <c r="Q65" s="100" t="n"/>
    </row>
    <row r="66" ht="409.6" customHeight="1" s="49">
      <c r="A66" s="100" t="n">
        <v>64</v>
      </c>
      <c r="B66" s="88"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00" t="n"/>
      <c r="D66" s="88" t="inlineStr">
        <is>
          <t>ขมิ้นชัน</t>
        </is>
      </c>
      <c r="E66" s="88" t="inlineStr">
        <is>
          <t>ใบฝรั่ง</t>
        </is>
      </c>
      <c r="F66" s="88" t="inlineStr">
        <is>
          <t>เมล็ดน้อยหน่า</t>
        </is>
      </c>
      <c r="G66" s="88" t="inlineStr">
        <is>
          <t>เถาวัลย์เปรียง</t>
        </is>
      </c>
      <c r="H66" s="88" t="inlineStr">
        <is>
          <t>เจลพริก</t>
        </is>
      </c>
      <c r="I66" s="100" t="n">
        <v>1</v>
      </c>
      <c r="J66" s="88"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00" t="n"/>
      <c r="L66" s="88" t="inlineStr">
        <is>
          <t>Osteoarthritis / Herbal Medicine</t>
        </is>
      </c>
      <c r="M66" s="100" t="inlineStr">
        <is>
          <t>Clinic</t>
        </is>
      </c>
      <c r="N66" s="88" t="inlineStr">
        <is>
          <t>Curcumin in Knee OA: สารสกัดขมิ้นชัน มีฤทธิ์ลดปวดข้อเข่าเสื่อมได้ดีเทียบเท่า Ibuprofen และ GI safety สูงกว่า</t>
        </is>
      </c>
      <c r="O66" s="100" t="inlineStr">
        <is>
          <t>ข้อสอบจริง</t>
        </is>
      </c>
      <c r="P66" s="100" t="inlineStr">
        <is>
          <t>ปี 2558</t>
        </is>
      </c>
      <c r="Q66" s="100" t="n"/>
    </row>
    <row r="67" ht="409.6" customHeight="1" s="49">
      <c r="A67" s="100" t="n">
        <v>65</v>
      </c>
      <c r="B67" s="88"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00" t="n"/>
      <c r="D67" s="88" t="inlineStr">
        <is>
          <t>Cimetidine</t>
        </is>
      </c>
      <c r="E67" s="88" t="inlineStr">
        <is>
          <t>Omeprazole</t>
        </is>
      </c>
      <c r="F67" s="88" t="inlineStr">
        <is>
          <t>Sucralfate</t>
        </is>
      </c>
      <c r="G67" s="88" t="inlineStr">
        <is>
          <t>Antacid</t>
        </is>
      </c>
      <c r="H67" s="88" t="inlineStr">
        <is>
          <t>Misoprostol</t>
        </is>
      </c>
      <c r="I67" s="100" t="n">
        <v>2</v>
      </c>
      <c r="J67" s="88"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00" t="n"/>
      <c r="L67" s="88" t="inlineStr">
        <is>
          <t>Osteoarthritis</t>
        </is>
      </c>
      <c r="M67" s="100" t="inlineStr">
        <is>
          <t>Clinic</t>
        </is>
      </c>
      <c r="N67" s="88" t="inlineStr">
        <is>
          <t>PPI Co-prescription: Omeprazole เป็นยาทางเลือกมาตรฐานในการป้องกัน NSAID-induced ulcer</t>
        </is>
      </c>
      <c r="O67" s="100" t="inlineStr">
        <is>
          <t>ข้อสอบจริง</t>
        </is>
      </c>
      <c r="P67" s="100" t="inlineStr">
        <is>
          <t>ปี 2558</t>
        </is>
      </c>
      <c r="Q67" s="100" t="n"/>
    </row>
    <row r="68" ht="409.6" customHeight="1" s="49">
      <c r="A68" s="100" t="n">
        <v>66</v>
      </c>
      <c r="B68" s="88" t="inlineStr">
        <is>
          <t>ยากลุ่ม NSAIDs ตัวใดต่อไปนี้ที่มีความปลอดภัยและส่งผลกระทบต่อระบบหัวใจและหลอดเลือด (Cardiovascular safety) ต่ำที่สุด</t>
        </is>
      </c>
      <c r="C68" s="100" t="n"/>
      <c r="D68" s="88" t="inlineStr">
        <is>
          <t>Ibuprofen</t>
        </is>
      </c>
      <c r="E68" s="88" t="inlineStr">
        <is>
          <t>Diclofenac</t>
        </is>
      </c>
      <c r="F68" s="88" t="inlineStr">
        <is>
          <t>Naproxen</t>
        </is>
      </c>
      <c r="G68" s="88" t="inlineStr">
        <is>
          <t>Sulindac</t>
        </is>
      </c>
      <c r="H68" s="88" t="inlineStr">
        <is>
          <t>Parecoxib</t>
        </is>
      </c>
      <c r="I68" s="100" t="n">
        <v>5</v>
      </c>
      <c r="J68" s="88"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00" t="n"/>
      <c r="L68" s="88" t="inlineStr">
        <is>
          <t>Osteoarthritis</t>
        </is>
      </c>
      <c r="M68" s="100" t="inlineStr">
        <is>
          <t>Clinic</t>
        </is>
      </c>
      <c r="N68" s="88" t="inlineStr">
        <is>
          <t>NSAIDs CV Risk: Parecoxib / Selective COX-2 inhibitors มีความเสี่ยงต่อ CV events สูงสุด</t>
        </is>
      </c>
      <c r="O68" s="100" t="inlineStr">
        <is>
          <t>ข้อสอบจริง</t>
        </is>
      </c>
      <c r="P68" s="100" t="inlineStr">
        <is>
          <t>ปี 2558</t>
        </is>
      </c>
      <c r="Q68" s="100" t="n"/>
    </row>
    <row r="69" ht="409.6" customHeight="1" s="49">
      <c r="A69" s="100" t="n">
        <v>67</v>
      </c>
      <c r="B69" s="88" t="inlineStr">
        <is>
          <t>ปฏิกิริยาการแพ้ยาในผู้ป่วยรายนี้ (Toxic Epidermal Necrolysis: TEN) จัดอยู่ในการแพ้ยาประเภทใดตามจากล (Coombs and Gell classification)</t>
        </is>
      </c>
      <c r="C69" s="100" t="n"/>
      <c r="D69" s="88" t="inlineStr">
        <is>
          <t>Type I</t>
        </is>
      </c>
      <c r="E69" s="88" t="inlineStr">
        <is>
          <t>Type II</t>
        </is>
      </c>
      <c r="F69" s="88" t="inlineStr">
        <is>
          <t>Type III</t>
        </is>
      </c>
      <c r="G69" s="88" t="inlineStr">
        <is>
          <t>Type IV</t>
        </is>
      </c>
      <c r="H69" s="88" t="inlineStr">
        <is>
          <t>Mixed type</t>
        </is>
      </c>
      <c r="I69" s="100" t="n">
        <v>4</v>
      </c>
      <c r="J69" s="88"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00" t="n"/>
      <c r="L69" s="88" t="inlineStr">
        <is>
          <t>Gout</t>
        </is>
      </c>
      <c r="M69" s="100" t="inlineStr">
        <is>
          <t>Clinic</t>
        </is>
      </c>
      <c r="N69" s="88" t="inlineStr">
        <is>
          <t>TEN Hypersensitivity: จัดเป็น Type IV (Delayed cell-mediated) hypersensitivity กระตุ้นโดย CD8+ T cells</t>
        </is>
      </c>
      <c r="O69" s="100" t="inlineStr">
        <is>
          <t>ข้อสอบจริง</t>
        </is>
      </c>
      <c r="P69" s="100" t="inlineStr">
        <is>
          <t>ปี 2558</t>
        </is>
      </c>
      <c r="Q69" s="100" t="n"/>
    </row>
    <row r="70" ht="409.6" customHeight="1" s="49">
      <c r="A70" s="100" t="n">
        <v>68</v>
      </c>
      <c r="B70" s="88" t="inlineStr">
        <is>
          <t>ยาในข้อใดต่อไปนี้ที่เป็นสาเหตุหรือตัวกระตุ้นหลักที่มีโอกาสทำให้เกิดการแพ้ยารุนแรงชนิด TEN ในผู้ป่วยรายนี้มากที่สุด</t>
        </is>
      </c>
      <c r="C70" s="100" t="n"/>
      <c r="D70" s="88" t="inlineStr">
        <is>
          <t>การรับประทานยา Paracetamol</t>
        </is>
      </c>
      <c r="E70" s="88" t="inlineStr">
        <is>
          <t>การรับประทานยา Allopurinol</t>
        </is>
      </c>
      <c r="F70" s="88" t="inlineStr">
        <is>
          <t>ประวัติการเจ็บป่วยเป็นเบาหวานและไขมันในเลือดสูง</t>
        </is>
      </c>
      <c r="G70" s="88" t="inlineStr">
        <is>
          <t>เพศหญิงและสถานะการแต่งงานของผู้ป่วย</t>
        </is>
      </c>
      <c r="H70" s="88" t="inlineStr">
        <is>
          <t>สภาพแวดล้อมหรือโรคความดันโลหิตสูงที่เป็นอยู่</t>
        </is>
      </c>
      <c r="I70" s="100" t="n">
        <v>2</v>
      </c>
      <c r="J70" s="88"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00" t="n"/>
      <c r="L70" s="88" t="inlineStr">
        <is>
          <t>Gout</t>
        </is>
      </c>
      <c r="M70" s="100" t="inlineStr">
        <is>
          <t>Clinic</t>
        </is>
      </c>
      <c r="N70" s="88" t="inlineStr">
        <is>
          <t>Allopurinol-induced TEN: Allopurinol เป็นสาเหตุพบบ่อยอันดับต้น ๆ ของ SJS/TEN ในประเทศไทย</t>
        </is>
      </c>
      <c r="O70" s="100" t="inlineStr">
        <is>
          <t>ข้อสอบจริง</t>
        </is>
      </c>
      <c r="P70" s="100" t="inlineStr">
        <is>
          <t>ปี 2558</t>
        </is>
      </c>
      <c r="Q70" s="100" t="n"/>
    </row>
    <row r="71" ht="409.6" customHeight="1" s="49">
      <c r="A71" s="100" t="n">
        <v>69</v>
      </c>
      <c r="B71" s="88" t="inlineStr">
        <is>
          <t>ข้อใดต่อไปนี้ ไม่เกี่ยวข้อง หรือไม่ได้ใช้เป็นเกณฑ์การวินิจฉัยและการประเมินความรุนแรงของโรค Toxic Epidermal Necrolysis (TEN)</t>
        </is>
      </c>
      <c r="C71" s="100" t="n"/>
      <c r="D71" s="88" t="inlineStr">
        <is>
          <t>มีผื่นผิวหนังลอกไหม้มากกว่าร้อยละ 30 ของร่างกาย</t>
        </is>
      </c>
      <c r="E71" s="88" t="inlineStr">
        <is>
          <t>อาการนำเริ่มต้น เช่น มีไข้ เจ็บคอ และมีผื่นแดงเกิดขึ้น</t>
        </is>
      </c>
      <c r="F71" s="88" t="inlineStr">
        <is>
          <t>ประวัติได้รับยากลุ่มที่มีความถี่การแพ้สูง (High incidence drug)</t>
        </is>
      </c>
      <c r="G71" s="88" t="inlineStr">
        <is>
          <t>การเกิดแผลและผดพุพองตามเยื่อบุอวัยวะต่าง ๆ</t>
        </is>
      </c>
      <c r="H71" s="88" t="inlineStr">
        <is>
          <t>ระยะเวลาการเป็นโรคประจำตัวเรื้อรังนานกว่า 2 สัปดาห์ขึ้นไป</t>
        </is>
      </c>
      <c r="I71" s="100" t="n">
        <v>5</v>
      </c>
      <c r="J71" s="88"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00" t="n"/>
      <c r="L71" s="88" t="inlineStr">
        <is>
          <t>Gout</t>
        </is>
      </c>
      <c r="M71" s="100" t="inlineStr">
        <is>
          <t>Clinic</t>
        </is>
      </c>
      <c r="N71" s="88" t="inlineStr">
        <is>
          <t>TEN Diagnosis: เกณฑ์การวินิจฉัยประเมินจาก Skin detachment &gt; 30% BSA, Mucosal involvement, และ SCORTEN</t>
        </is>
      </c>
      <c r="O71" s="100" t="inlineStr">
        <is>
          <t>ข้อสอบจริง</t>
        </is>
      </c>
      <c r="P71" s="100" t="inlineStr">
        <is>
          <t>ปี 2558</t>
        </is>
      </c>
      <c r="Q71" s="100" t="n"/>
    </row>
    <row r="72" ht="409.6" customHeight="1" s="49">
      <c r="A72" s="100" t="n">
        <v>70</v>
      </c>
      <c r="B72" s="88"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00" t="n"/>
      <c r="D72" s="88" t="inlineStr">
        <is>
          <t>Mild severity</t>
        </is>
      </c>
      <c r="E72" s="88" t="inlineStr">
        <is>
          <t>Moderate severity</t>
        </is>
      </c>
      <c r="F72" s="88" t="inlineStr">
        <is>
          <t>Severe severity (หรือ Life-threatening)</t>
        </is>
      </c>
      <c r="G72" s="88" t="inlineStr">
        <is>
          <t>Minor severity</t>
        </is>
      </c>
      <c r="H72" s="88" t="inlineStr">
        <is>
          <t>Chronic severity</t>
        </is>
      </c>
      <c r="I72" s="100" t="n">
        <v>3</v>
      </c>
      <c r="J72" s="88"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00" t="n"/>
      <c r="L72" s="88" t="inlineStr">
        <is>
          <t>Gout</t>
        </is>
      </c>
      <c r="M72" s="100" t="inlineStr">
        <is>
          <t>Clinic</t>
        </is>
      </c>
      <c r="N72" s="88" t="inlineStr">
        <is>
          <t>TEN Severity Level: SJS/TEN เป็นอาการไม่พึงประสงค์ระดับ Life-threatening ที่มีอัตราการเสียชีวิตสูง</t>
        </is>
      </c>
      <c r="O72" s="100" t="inlineStr">
        <is>
          <t>ข้อสอบจริง</t>
        </is>
      </c>
      <c r="P72" s="100" t="inlineStr">
        <is>
          <t>ปี 2558</t>
        </is>
      </c>
      <c r="Q72" s="100" t="n"/>
    </row>
    <row r="73" ht="409.6" customHeight="1" s="49">
      <c r="A73" s="100" t="n">
        <v>71</v>
      </c>
      <c r="B73"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00" t="n"/>
      <c r="D73" s="88" t="inlineStr">
        <is>
          <t>Rheumatoid arthritis</t>
        </is>
      </c>
      <c r="E73" s="88" t="inlineStr">
        <is>
          <t>Osteoarthritis</t>
        </is>
      </c>
      <c r="F73" s="88" t="inlineStr">
        <is>
          <t>Osteoporosis</t>
        </is>
      </c>
      <c r="G73" s="88" t="inlineStr">
        <is>
          <t>Acute gout</t>
        </is>
      </c>
      <c r="H73" s="88" t="inlineStr">
        <is>
          <t>Osteomalacia</t>
        </is>
      </c>
      <c r="I73" s="100" t="n">
        <v>4</v>
      </c>
      <c r="J73" s="88"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00" t="n"/>
      <c r="L73" s="88" t="inlineStr">
        <is>
          <t>Gout</t>
        </is>
      </c>
      <c r="M73" s="100" t="inlineStr">
        <is>
          <t>Clinic</t>
        </is>
      </c>
      <c r="N73" s="88" t="inlineStr">
        <is>
          <t>ข้อ 1 Pharma Plus เล่มม่วง (เฉลยข้อ ง)</t>
        </is>
      </c>
      <c r="O73" s="100" t="inlineStr">
        <is>
          <t>ข้อสอบจริง</t>
        </is>
      </c>
      <c r="P73" s="100" t="inlineStr">
        <is>
          <t>Pharma Plus เล่มม่วง</t>
        </is>
      </c>
      <c r="Q73" s="100" t="n"/>
    </row>
    <row r="74" ht="409.6" customHeight="1" s="49">
      <c r="A74" s="100" t="n">
        <v>72</v>
      </c>
      <c r="B74"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00" t="n"/>
      <c r="D74" s="88" t="inlineStr">
        <is>
          <t>Paracetamol</t>
        </is>
      </c>
      <c r="E74" s="88" t="inlineStr">
        <is>
          <t>Probenecid</t>
        </is>
      </c>
      <c r="F74" s="88" t="inlineStr">
        <is>
          <t>Colchicine</t>
        </is>
      </c>
      <c r="G74" s="88" t="inlineStr">
        <is>
          <t>Tramadol</t>
        </is>
      </c>
      <c r="H74" s="88" t="inlineStr">
        <is>
          <t>Allopurinol</t>
        </is>
      </c>
      <c r="I74" s="100" t="n">
        <v>3</v>
      </c>
      <c r="J74" s="88"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00" t="n"/>
      <c r="L74" s="88" t="inlineStr">
        <is>
          <t>Gout</t>
        </is>
      </c>
      <c r="M74" s="100" t="inlineStr">
        <is>
          <t>Clinic</t>
        </is>
      </c>
      <c r="N74" s="88" t="inlineStr">
        <is>
          <t>ข้อ 2 Pharma Plus เล่มม่วง (เฉลยข้อ ค)</t>
        </is>
      </c>
      <c r="O74" s="100" t="inlineStr">
        <is>
          <t>ข้อสอบจริง</t>
        </is>
      </c>
      <c r="P74" s="100" t="inlineStr">
        <is>
          <t>Pharma Plus เล่มม่วง</t>
        </is>
      </c>
      <c r="Q74" s="100" t="n"/>
    </row>
    <row r="75" ht="409.6" customHeight="1" s="49">
      <c r="A75" s="100" t="n">
        <v>73</v>
      </c>
      <c r="B75"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00" t="n"/>
      <c r="D75" s="88" t="inlineStr">
        <is>
          <t>Prednisolone</t>
        </is>
      </c>
      <c r="E75" s="88" t="inlineStr">
        <is>
          <t>Indomethacin</t>
        </is>
      </c>
      <c r="F75" s="88" t="inlineStr">
        <is>
          <t>Allopurinol</t>
        </is>
      </c>
      <c r="G75" s="88" t="inlineStr">
        <is>
          <t>Paracetamol</t>
        </is>
      </c>
      <c r="H75" s="88" t="inlineStr">
        <is>
          <t>Tramadol</t>
        </is>
      </c>
      <c r="I75" s="100" t="n">
        <v>3</v>
      </c>
      <c r="J75" s="88"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00" t="n"/>
      <c r="L75" s="88" t="inlineStr">
        <is>
          <t>Gout</t>
        </is>
      </c>
      <c r="M75" s="100" t="inlineStr">
        <is>
          <t>Clinic</t>
        </is>
      </c>
      <c r="N75" s="88" t="inlineStr">
        <is>
          <t>ข้อ 3 Pharma Plus เล่มม่วง (เฉลยข้อ ค)</t>
        </is>
      </c>
      <c r="O75" s="100" t="inlineStr">
        <is>
          <t>ข้อสอบจริง</t>
        </is>
      </c>
      <c r="P75" s="100" t="inlineStr">
        <is>
          <t>Pharma Plus เล่มม่วง</t>
        </is>
      </c>
      <c r="Q75" s="100" t="n"/>
    </row>
    <row r="76" ht="409.6" customHeight="1" s="49">
      <c r="A76" s="100" t="n">
        <v>74</v>
      </c>
      <c r="B76" s="88"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00" t="n"/>
      <c r="D76" s="88" t="inlineStr">
        <is>
          <t>Corticosteroid</t>
        </is>
      </c>
      <c r="E76" s="88" t="inlineStr">
        <is>
          <t>Xanthine oxidase inhibitor</t>
        </is>
      </c>
      <c r="F76" s="88" t="inlineStr">
        <is>
          <t>Uricosuric agent</t>
        </is>
      </c>
      <c r="G76" s="88" t="inlineStr">
        <is>
          <t>NSAID</t>
        </is>
      </c>
      <c r="H76" s="88" t="inlineStr">
        <is>
          <t>Para-aminophenol derivatives</t>
        </is>
      </c>
      <c r="I76" s="100" t="n">
        <v>5</v>
      </c>
      <c r="J76" s="88"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00" t="n"/>
      <c r="L76" s="88" t="inlineStr">
        <is>
          <t>Gout</t>
        </is>
      </c>
      <c r="M76" s="100" t="inlineStr">
        <is>
          <t>Clinic</t>
        </is>
      </c>
      <c r="N76" s="88" t="inlineStr">
        <is>
          <t>ข้อ 4 Pharma Plus เล่มม่วง (เฉลยข้อ จ)</t>
        </is>
      </c>
      <c r="O76" s="100" t="inlineStr">
        <is>
          <t>ข้อสอบจริง</t>
        </is>
      </c>
      <c r="P76" s="100" t="inlineStr">
        <is>
          <t>Pharma Plus เล่มม่วง</t>
        </is>
      </c>
      <c r="Q76" s="100" t="n"/>
    </row>
    <row r="77" ht="409.6" customHeight="1" s="49">
      <c r="A77" s="100" t="n">
        <v>75</v>
      </c>
      <c r="B77" s="88"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00" t="n"/>
      <c r="D77" s="88" t="inlineStr">
        <is>
          <t>Glucosamine sulfate</t>
        </is>
      </c>
      <c r="E77" s="88" t="inlineStr">
        <is>
          <t>Hydroxychloroquine</t>
        </is>
      </c>
      <c r="F77" s="88" t="inlineStr">
        <is>
          <t>Auranofin</t>
        </is>
      </c>
      <c r="G77" s="88" t="inlineStr">
        <is>
          <t>Prednisolone</t>
        </is>
      </c>
      <c r="H77" s="88" t="inlineStr">
        <is>
          <t>Methotrexate</t>
        </is>
      </c>
      <c r="I77" s="100" t="n">
        <v>1</v>
      </c>
      <c r="J77" s="88"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00" t="n"/>
      <c r="L77" s="88" t="inlineStr">
        <is>
          <t>Osteoarthritis</t>
        </is>
      </c>
      <c r="M77" s="100" t="inlineStr">
        <is>
          <t>Clinic</t>
        </is>
      </c>
      <c r="N77" s="88" t="inlineStr">
        <is>
          <t>ข้อ 5 Pharma Plus เล่มม่วง (เฉลยข้อ ก)</t>
        </is>
      </c>
      <c r="O77" s="100" t="inlineStr">
        <is>
          <t>ข้อสอบจริง</t>
        </is>
      </c>
      <c r="P77" s="100" t="inlineStr">
        <is>
          <t>Pharma Plus เล่มม่วง</t>
        </is>
      </c>
      <c r="Q77" s="100" t="n"/>
    </row>
    <row r="78" ht="409.6" customHeight="1" s="49">
      <c r="A78" s="100" t="n">
        <v>76</v>
      </c>
      <c r="B78" s="88" t="inlineStr">
        <is>
          <t>ข้อใดเป็นข้อแนะนำที่ไม่เหมาะสมสำหรับผู้ป่วย</t>
        </is>
      </c>
      <c r="C78" s="100" t="n"/>
      <c r="D78" s="88" t="inlineStr">
        <is>
          <t>ลดน้ำหนัก</t>
        </is>
      </c>
      <c r="E78" s="88" t="inlineStr">
        <is>
          <t>ให้ออกกำลังกาย</t>
        </is>
      </c>
      <c r="F78" s="88" t="inlineStr">
        <is>
          <t>การใช้อุปกรณ์พยุงข้อเข่า (Knee brace) เพื่อช่วยแบ่งเบาภาระการรับน้ำหนัก</t>
        </is>
      </c>
      <c r="G78" s="88" t="inlineStr">
        <is>
          <t>หลีกเลี่ยงการฉีดยาเข้าข้อในและติดต่อกัน</t>
        </is>
      </c>
      <c r="H78" s="88" t="inlineStr">
        <is>
          <t>รับประทานยา codeine เมื่อมีอาการปวดทันที</t>
        </is>
      </c>
      <c r="I78" s="100" t="n">
        <v>5</v>
      </c>
      <c r="J78" s="88"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00" t="n"/>
      <c r="L78" s="88" t="inlineStr">
        <is>
          <t>Osteoarthritis</t>
        </is>
      </c>
      <c r="M78" s="100" t="inlineStr">
        <is>
          <t>Clinic</t>
        </is>
      </c>
      <c r="N78" s="88" t="inlineStr">
        <is>
          <t>ข้อ 6 Pharma Plus เล่มม่วง (เฉลยข้อ จ)</t>
        </is>
      </c>
      <c r="O78" s="100" t="inlineStr">
        <is>
          <t>ข้อสอบจริง</t>
        </is>
      </c>
      <c r="P78" s="100" t="inlineStr">
        <is>
          <t>Pharma Plus เล่มม่วง</t>
        </is>
      </c>
      <c r="Q78" s="100" t="n"/>
    </row>
    <row r="79" ht="409.6" customHeight="1" s="49">
      <c r="A79" s="100" t="n">
        <v>77</v>
      </c>
      <c r="B79" s="88" t="inlineStr">
        <is>
          <t>ท่านคิดว่าผลิตภัณฑ์จากสมุนไพรข้อใด มีข้อบ่งใช้ใกล้เคียงกับ diclofenac emulsion gel มากที่สุด</t>
        </is>
      </c>
      <c r="C79" s="100" t="n"/>
      <c r="D79" s="88" t="inlineStr">
        <is>
          <t>เจลพพลู</t>
        </is>
      </c>
      <c r="E79" s="88" t="inlineStr">
        <is>
          <t>ครีมชุมเห็ดเทศ</t>
        </is>
      </c>
      <c r="F79" s="88" t="inlineStr">
        <is>
          <t>เจลว่านหางจระเข้</t>
        </is>
      </c>
      <c r="G79" s="88" t="inlineStr">
        <is>
          <t>ครีมไพล</t>
        </is>
      </c>
      <c r="H79" s="88" t="inlineStr">
        <is>
          <t>ครีมพญายอ</t>
        </is>
      </c>
      <c r="I79" s="100" t="n">
        <v>4</v>
      </c>
      <c r="J79" s="88"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00" t="n"/>
      <c r="L79" s="88" t="inlineStr">
        <is>
          <t>Osteoarthritis / Herbal Medicine</t>
        </is>
      </c>
      <c r="M79" s="100" t="inlineStr">
        <is>
          <t>Clinic</t>
        </is>
      </c>
      <c r="N79" s="88" t="inlineStr">
        <is>
          <t>ข้อ 7 Pharma Plus เล่มม่วง (เฉลยข้อ ง)</t>
        </is>
      </c>
      <c r="O79" s="100" t="inlineStr">
        <is>
          <t>ข้อสอบจริง</t>
        </is>
      </c>
      <c r="P79" s="100" t="inlineStr">
        <is>
          <t>Pharma Plus เล่มม่วง</t>
        </is>
      </c>
      <c r="Q79" s="100" t="n"/>
    </row>
    <row r="80" ht="409.6" customHeight="1" s="49">
      <c r="A80" s="100" t="n">
        <v>78</v>
      </c>
      <c r="B80" s="88" t="inlineStr">
        <is>
          <t>เกี่ยวกับหลักการทางเภสัชกรรมในข้อนี้ ข้อใดถูกต้อง</t>
        </is>
      </c>
      <c r="C80" s="100" t="n"/>
      <c r="D80" s="88" t="inlineStr">
        <is>
          <t>เมื่อโรคข้อเสื่อมเกิดการอักเสบร่วมด้วยควรเลือกใช้ยา opioid analgesic จะเหมาะสมกว่ากลุ่ม NSAIDs</t>
        </is>
      </c>
      <c r="E80" s="88" t="inlineStr">
        <is>
          <t>Opioid analgesic ไม่ควรใช้ติดต่อกันนานเพราะจะทำให้เกิดการติดยา</t>
        </is>
      </c>
      <c r="F80" s="88" t="inlineStr">
        <is>
          <t>การใช้ยา NSAIDs ควรเริ่มในขนาดที่สูงก่อนเพื่อบรรเทาอาการเจ็บปวดทันทีก่อน</t>
        </is>
      </c>
      <c r="G80" s="88" t="inlineStr">
        <is>
          <t>ผลข้างเคียงของการใช้ยากลุ่ม opioid analgesic ที่พบบ่อย คือ ท้องเสีย</t>
        </is>
      </c>
      <c r="H80" s="88" t="inlineStr">
        <is>
          <t>ยากลุ่ม cox-1 มีผลต่อการเกาะกลุ่มของเกล็ดเลือดมากกว่ายากลุ่ม cox-2</t>
        </is>
      </c>
      <c r="I80" s="100" t="n">
        <v>2</v>
      </c>
      <c r="J80" s="88"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00" t="n"/>
      <c r="L80" s="88" t="inlineStr">
        <is>
          <t>Osteoarthritis</t>
        </is>
      </c>
      <c r="M80" s="100" t="inlineStr">
        <is>
          <t>Clinic</t>
        </is>
      </c>
      <c r="N80" s="88" t="inlineStr">
        <is>
          <t>ข้อ 8 Pharma Plus เล่มม่วง (เฉลยข้อ ข)</t>
        </is>
      </c>
      <c r="O80" s="100" t="inlineStr">
        <is>
          <t>ข้อสอบจริง</t>
        </is>
      </c>
      <c r="P80" s="100" t="inlineStr">
        <is>
          <t>Pharma Plus เล่มม่วง</t>
        </is>
      </c>
      <c r="Q80" s="100" t="n"/>
    </row>
    <row r="81" ht="409.6" customHeight="1" s="49">
      <c r="A81" s="100" t="n">
        <v>79</v>
      </c>
      <c r="B81" s="88" t="inlineStr">
        <is>
          <t>เมื่อแพทย์์พิจารณาแล้วจึงจ่ายยากลุ่ม cox-2 selective inhibitor ข้อใดถูกต้องเกี่ยวกับ cox-2 selective inhibitor</t>
        </is>
      </c>
      <c r="C81" s="100" t="n"/>
      <c r="D81" s="88" t="inlineStr">
        <is>
          <t>ในโครงสร้างของยากลุ่ม Cox-2 inhibitor มี Carboxyl group เป็นส่วนสำคัญที่ใช้ในการจับกับของ enzyme cox-2</t>
        </is>
      </c>
      <c r="E81" s="88" t="inlineStr">
        <is>
          <t>ยากลุ่ม cox-2 inhibitor ไม่มีผลข้างเคียงต่อกระเพาะอาหาร เนื่องจากยับยั้งเอนไซม์ cox-2 ที่กระเพาะอาหาร</t>
        </is>
      </c>
      <c r="F81" s="88" t="inlineStr">
        <is>
          <t>ยากลุ่ม cox-2 inhibitor แต่ละตัวมี cox-2/cox-1 Selective ratio ที่แตกต่างกัน</t>
        </is>
      </c>
      <c r="G81" s="88" t="inlineStr">
        <is>
          <t>ยากลุ่ม cox-2 inhibitor ทุกตัวไม่สามารถให้ในผู้ป่วยที่แพ้ยากลุ่ม sulfonamide ได้</t>
        </is>
      </c>
      <c r="H81" s="88" t="inlineStr">
        <is>
          <t>ยากลุ่ม cox-2 inhibitor ออกฤทธิ์จับกับ Cox-2 เท่านั้น โดยไม่สามารถจับกับเอนไซม์ cox-1 ได้</t>
        </is>
      </c>
      <c r="I81" s="100" t="n">
        <v>3</v>
      </c>
      <c r="J81" s="88"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00" t="n"/>
      <c r="L81" s="88" t="inlineStr">
        <is>
          <t>Osteoarthritis</t>
        </is>
      </c>
      <c r="M81" s="100" t="inlineStr">
        <is>
          <t>Clinic</t>
        </is>
      </c>
      <c r="N81" s="88" t="inlineStr">
        <is>
          <t>ข้อ 9 Pharma Plus เล่มม่วง (เฉลยข้อ ค)</t>
        </is>
      </c>
      <c r="O81" s="100" t="inlineStr">
        <is>
          <t>ข้อสอบจริง</t>
        </is>
      </c>
      <c r="P81" s="100" t="inlineStr">
        <is>
          <t>Pharma Plus เล่มม่วง</t>
        </is>
      </c>
      <c r="Q81" s="100" t="n"/>
    </row>
    <row r="82" ht="409.6" customHeight="1" s="49">
      <c r="A82" s="100" t="n">
        <v>80</v>
      </c>
      <c r="B82" s="88"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00" t="n"/>
      <c r="D82" s="88" t="inlineStr">
        <is>
          <t>ปวดบวมข้อที่นิ้วมือและเท้า</t>
        </is>
      </c>
      <c r="E82" s="88" t="inlineStr">
        <is>
          <t>ปวดบวมแดงร้อน</t>
        </is>
      </c>
      <c r="F82" s="88" t="inlineStr">
        <is>
          <t>Uric acid</t>
        </is>
      </c>
      <c r="G82" s="88" t="inlineStr">
        <is>
          <t>Scr</t>
        </is>
      </c>
      <c r="H82" s="88" t="inlineStr">
        <is>
          <t>Synovial crystal</t>
        </is>
      </c>
      <c r="I82" s="100" t="n">
        <v>5</v>
      </c>
      <c r="J82" s="88"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00" t="n"/>
      <c r="L82" s="88" t="inlineStr">
        <is>
          <t>Gout</t>
        </is>
      </c>
      <c r="M82" s="100" t="inlineStr">
        <is>
          <t>Clinic</t>
        </is>
      </c>
      <c r="N82" s="88" t="inlineStr">
        <is>
          <t>ข้อ 10 Pharma Plus เล่มม่วง (เฉลยข้อ จ)</t>
        </is>
      </c>
      <c r="O82" s="100" t="inlineStr">
        <is>
          <t>ข้อสอบจริง</t>
        </is>
      </c>
      <c r="P82" s="100" t="inlineStr">
        <is>
          <t>Pharma Plus เล่มม่วง</t>
        </is>
      </c>
      <c r="Q82" s="100" t="n"/>
    </row>
    <row r="83" ht="409.6" customHeight="1" s="49">
      <c r="A83" s="100" t="n">
        <v>81</v>
      </c>
      <c r="B83" s="88"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00" t="n"/>
      <c r="D83" s="88" t="inlineStr">
        <is>
          <t>Allopurinol</t>
        </is>
      </c>
      <c r="E83" s="88" t="inlineStr">
        <is>
          <t>Aspirin</t>
        </is>
      </c>
      <c r="F83" s="88" t="inlineStr">
        <is>
          <t>Colchicine</t>
        </is>
      </c>
      <c r="G83" s="88" t="inlineStr">
        <is>
          <t>Prednisolone</t>
        </is>
      </c>
      <c r="H83" s="88" t="inlineStr">
        <is>
          <t>Probenecid</t>
        </is>
      </c>
      <c r="I83" s="100" t="n">
        <v>3</v>
      </c>
      <c r="J83" s="88"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00" t="n"/>
      <c r="L83" s="88" t="inlineStr">
        <is>
          <t>Gout</t>
        </is>
      </c>
      <c r="M83" s="100" t="inlineStr">
        <is>
          <t>Clinic</t>
        </is>
      </c>
      <c r="N83" s="88" t="inlineStr">
        <is>
          <t>ข้อ 11 Pharma Plus เล่มม่วง (เฉลยข้อ ค)</t>
        </is>
      </c>
      <c r="O83" s="100" t="inlineStr">
        <is>
          <t>ข้อสอบจริง</t>
        </is>
      </c>
      <c r="P83" s="100" t="inlineStr">
        <is>
          <t>Pharma Plus เล่มม่วง</t>
        </is>
      </c>
      <c r="Q83" s="100" t="n"/>
    </row>
    <row r="84" ht="409.6" customHeight="1" s="49">
      <c r="A84" s="100" t="n">
        <v>82</v>
      </c>
      <c r="B84" s="88"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00" t="n"/>
      <c r="D84" s="88" t="inlineStr">
        <is>
          <t>CaCO3</t>
        </is>
      </c>
      <c r="E84" s="88" t="inlineStr">
        <is>
          <t>HCTZ</t>
        </is>
      </c>
      <c r="F84" s="88" t="inlineStr">
        <is>
          <t>Ibuprofen</t>
        </is>
      </c>
      <c r="G84" s="88" t="inlineStr">
        <is>
          <t>MFM</t>
        </is>
      </c>
      <c r="H84" s="88" t="inlineStr">
        <is>
          <t>Simvastatin</t>
        </is>
      </c>
      <c r="I84" s="100" t="n">
        <v>4</v>
      </c>
      <c r="J84" s="88"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00" t="n"/>
      <c r="L84" s="88" t="inlineStr">
        <is>
          <t>Gout</t>
        </is>
      </c>
      <c r="M84" s="100" t="inlineStr">
        <is>
          <t>Clinic</t>
        </is>
      </c>
      <c r="N84" s="88" t="inlineStr">
        <is>
          <t>ข้อ 12 Pharma Plus เล่มม่วง (เฉลยข้อ ง)</t>
        </is>
      </c>
      <c r="O84" s="100" t="inlineStr">
        <is>
          <t>ข้อสอบจริง</t>
        </is>
      </c>
      <c r="P84" s="100" t="inlineStr">
        <is>
          <t>Pharma Plus เล่มม่วง</t>
        </is>
      </c>
      <c r="Q84" s="100" t="n"/>
    </row>
    <row r="85" ht="409.6" customHeight="1" s="49">
      <c r="A85" s="100" t="n">
        <v>83</v>
      </c>
      <c r="B85" s="88" t="inlineStr">
        <is>
          <t>ยาใดควรระวังในกลุ่ม sulfonamide</t>
        </is>
      </c>
      <c r="C85" s="100" t="n"/>
      <c r="D85" s="88" t="inlineStr">
        <is>
          <t>Allopurinol</t>
        </is>
      </c>
      <c r="E85" s="88" t="inlineStr">
        <is>
          <t>Colchicine</t>
        </is>
      </c>
      <c r="F85" s="88" t="inlineStr">
        <is>
          <t>HCTZ</t>
        </is>
      </c>
      <c r="G85" s="88" t="inlineStr">
        <is>
          <t>Ibuprofen</t>
        </is>
      </c>
      <c r="H85" s="88" t="inlineStr">
        <is>
          <t>Naproxen</t>
        </is>
      </c>
      <c r="I85" s="100" t="n">
        <v>3</v>
      </c>
      <c r="J85" s="88"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00" t="n"/>
      <c r="L85" s="88" t="inlineStr">
        <is>
          <t>Gout</t>
        </is>
      </c>
      <c r="M85" s="100" t="inlineStr">
        <is>
          <t>Clinic</t>
        </is>
      </c>
      <c r="N85" s="88" t="inlineStr">
        <is>
          <t>ข้อ 13 Pharma Plus เล่มม่วง (เฉลยข้อ ค)</t>
        </is>
      </c>
      <c r="O85" s="100" t="inlineStr">
        <is>
          <t>ข้อสอบจริง</t>
        </is>
      </c>
      <c r="P85" s="100" t="inlineStr">
        <is>
          <t>Pharma Plus เล่มม่วง</t>
        </is>
      </c>
      <c r="Q85" s="100" t="n"/>
    </row>
    <row r="86" ht="409.6" customHeight="1" s="49">
      <c r="A86" s="100" t="n">
        <v>84</v>
      </c>
      <c r="B86" s="88" t="inlineStr">
        <is>
          <t>NSAID ที่มีฤทธิ์เปลี่ยนแปลงระดับ uric acid ในเลือด</t>
        </is>
      </c>
      <c r="C86" s="100" t="n"/>
      <c r="D86" s="88" t="inlineStr">
        <is>
          <t>Aspirin</t>
        </is>
      </c>
      <c r="E86" s="88" t="inlineStr">
        <is>
          <t>Celecoxib</t>
        </is>
      </c>
      <c r="F86" s="88" t="inlineStr">
        <is>
          <t>Ibuprofen</t>
        </is>
      </c>
      <c r="G86" s="88" t="inlineStr">
        <is>
          <t>Nimesulide</t>
        </is>
      </c>
      <c r="H86" s="88" t="inlineStr">
        <is>
          <t>Piroxicam</t>
        </is>
      </c>
      <c r="I86" s="100" t="n">
        <v>1</v>
      </c>
      <c r="J86" s="88"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00" t="n"/>
      <c r="L86" s="88" t="inlineStr">
        <is>
          <t>Gout</t>
        </is>
      </c>
      <c r="M86" s="100" t="inlineStr">
        <is>
          <t>Clinic</t>
        </is>
      </c>
      <c r="N86" s="88" t="inlineStr">
        <is>
          <t>ข้อ 14 Pharma Plus เล่มม่วง (เฉลยข้อ ก)</t>
        </is>
      </c>
      <c r="O86" s="100" t="inlineStr">
        <is>
          <t>ข้อสอบจริง</t>
        </is>
      </c>
      <c r="P86" s="100" t="inlineStr">
        <is>
          <t>Pharma Plus เล่มม่วง</t>
        </is>
      </c>
      <c r="Q86" s="100" t="n"/>
    </row>
    <row r="87" ht="409.6" customHeight="1" s="49">
      <c r="A87" s="100" t="n">
        <v>85</v>
      </c>
      <c r="B87" s="88"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00" t="n"/>
      <c r="D87" s="88" t="inlineStr">
        <is>
          <t>เกิดจากการสร้าง uric acid มากเกินไป</t>
        </is>
      </c>
      <c r="E87" s="88" t="inlineStr">
        <is>
          <t>เกิดจากการที่ขับ uric acid ได้น้อยลง</t>
        </is>
      </c>
      <c r="F87" s="88" t="inlineStr">
        <is>
          <t>อาการจะค่อยๆปวด มากขึ้นเรื่อย ๆ</t>
        </is>
      </c>
      <c r="G87" s="88" t="inlineStr">
        <is>
          <t>อาการมักจะเกิดตอนกลางคืนหรือเช้ามืด</t>
        </is>
      </c>
      <c r="H87" s="88" t="inlineStr">
        <is>
          <t>อาจพบนิ่วตกตะกอนที่ไตได้</t>
        </is>
      </c>
      <c r="I87" s="100" t="n">
        <v>3</v>
      </c>
      <c r="J87" s="88"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00" t="n"/>
      <c r="L87" s="88" t="inlineStr">
        <is>
          <t>Gout</t>
        </is>
      </c>
      <c r="M87" s="100" t="inlineStr">
        <is>
          <t>Clinic</t>
        </is>
      </c>
      <c r="N87" s="88" t="inlineStr">
        <is>
          <t>ข้อ 15 Pharma Plus เล่มม่วง (เฉลยข้อ ค)</t>
        </is>
      </c>
      <c r="O87" s="100" t="inlineStr">
        <is>
          <t>ข้อสอบจริง</t>
        </is>
      </c>
      <c r="P87" s="100" t="inlineStr">
        <is>
          <t>Pharma Plus เล่มม่วง</t>
        </is>
      </c>
      <c r="Q87" s="100" t="n"/>
    </row>
    <row r="88" ht="409.6" customHeight="1" s="49">
      <c r="A88" s="100" t="n">
        <v>86</v>
      </c>
      <c r="B88" s="88"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00" t="n"/>
      <c r="D88" s="88" t="inlineStr">
        <is>
          <t>โรคที่อาจมีผลทำให้ระดับ uric acid สูงขึ้น ได้แก่ เบาหวาน ความดันโลหิตสูง</t>
        </is>
      </c>
      <c r="E88" s="88" t="inlineStr">
        <is>
          <t>หากผู้ป่วยมีอาการปวดข้อ ข้อบวมควรรีบให้ยาลดระดับ uric acid ในเลือด</t>
        </is>
      </c>
      <c r="F88" s="88" t="inlineStr">
        <is>
          <t>การให้ยา aspirin ในขนาด 3 g ต่อวัน มีผลให้ระดับ uric acid ลดลง</t>
        </is>
      </c>
      <c r="G88" s="88" t="inlineStr">
        <is>
          <t>ยา colchicine จะให้ผลการรักษาที่ดีใน 2 วันแรกของ gout attack</t>
        </is>
      </c>
      <c r="H88" s="88" t="inlineStr">
        <is>
          <t>พันธุกรรม มีผลต่อการเกิดโรค</t>
        </is>
      </c>
      <c r="I88" s="100" t="n">
        <v>2</v>
      </c>
      <c r="J88" s="88"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00" t="n"/>
      <c r="L88" s="88" t="inlineStr">
        <is>
          <t>Gout</t>
        </is>
      </c>
      <c r="M88" s="100" t="inlineStr">
        <is>
          <t>Clinic</t>
        </is>
      </c>
      <c r="N88" s="88" t="inlineStr">
        <is>
          <t>ข้อ 16 Pharma Plus เล่มม่วง (เฉลยข้อ ข)</t>
        </is>
      </c>
      <c r="O88" s="100" t="inlineStr">
        <is>
          <t>ข้อสอบจริง</t>
        </is>
      </c>
      <c r="P88" s="100" t="inlineStr">
        <is>
          <t>Pharma Plus เล่มม่วง</t>
        </is>
      </c>
      <c r="Q88" s="100" t="n"/>
    </row>
    <row r="89" ht="409.6" customHeight="1" s="49">
      <c r="A89" s="100" t="n">
        <v>87</v>
      </c>
      <c r="B89" s="88"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00" t="n"/>
      <c r="D89" s="88" t="inlineStr">
        <is>
          <t>Indomethacin</t>
        </is>
      </c>
      <c r="E89" s="88" t="inlineStr">
        <is>
          <t>Colchicine</t>
        </is>
      </c>
      <c r="F89" s="88" t="inlineStr">
        <is>
          <t>Indomethacin + colchicine</t>
        </is>
      </c>
      <c r="G89" s="88" t="inlineStr">
        <is>
          <t>Colchicine + allopurinol</t>
        </is>
      </c>
      <c r="H89" s="88" t="inlineStr">
        <is>
          <t>Indomethacin + colchicine + allopurinol</t>
        </is>
      </c>
      <c r="I89" s="100" t="n">
        <v>1</v>
      </c>
      <c r="J89" s="88"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00" t="n"/>
      <c r="L89" s="88" t="inlineStr">
        <is>
          <t>Gout</t>
        </is>
      </c>
      <c r="M89" s="100" t="inlineStr">
        <is>
          <t>Clinic</t>
        </is>
      </c>
      <c r="N89" s="88" t="inlineStr">
        <is>
          <t>ข้อ 17 Pharma Plus เล่มม่วง (เฉลยข้อ ก)</t>
        </is>
      </c>
      <c r="O89" s="100" t="inlineStr">
        <is>
          <t>ข้อสอบจริง</t>
        </is>
      </c>
      <c r="P89" s="100" t="inlineStr">
        <is>
          <t>Pharma Plus เล่มม่วง</t>
        </is>
      </c>
      <c r="Q89" s="100" t="n"/>
    </row>
    <row r="90" ht="396" customHeight="1" s="49">
      <c r="A90" s="100" t="n">
        <v>88</v>
      </c>
      <c r="B90"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00" t="n"/>
      <c r="D90" s="88" t="inlineStr">
        <is>
          <t>Rheumatoid arthritis</t>
        </is>
      </c>
      <c r="E90" s="88" t="inlineStr">
        <is>
          <t>Osteoarthritis</t>
        </is>
      </c>
      <c r="F90" s="88" t="inlineStr">
        <is>
          <t>Acute Gout</t>
        </is>
      </c>
      <c r="G90" s="88" t="inlineStr">
        <is>
          <t>Osteoporosis</t>
        </is>
      </c>
      <c r="H90" s="88" t="inlineStr">
        <is>
          <t>Osteomalacia</t>
        </is>
      </c>
      <c r="I90" s="100" t="n">
        <v>3</v>
      </c>
      <c r="J90" s="88"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00" t="n"/>
      <c r="L90" s="88" t="inlineStr">
        <is>
          <t>Gout</t>
        </is>
      </c>
      <c r="M90" s="100" t="inlineStr">
        <is>
          <t>Clinic</t>
        </is>
      </c>
      <c r="N90" s="88" t="inlineStr">
        <is>
          <t>ข้อ 18 Pharma Plus เล่มม่วง (เฉลยข้อ ค)</t>
        </is>
      </c>
      <c r="O90" s="100" t="inlineStr">
        <is>
          <t>ข้อสอบจริง</t>
        </is>
      </c>
      <c r="P90" s="100" t="inlineStr">
        <is>
          <t>Pharma Plus เล่มม่วง</t>
        </is>
      </c>
      <c r="Q90" s="100" t="n"/>
    </row>
    <row r="91" ht="409.6" customHeight="1" s="49">
      <c r="A91" s="100" t="n">
        <v>89</v>
      </c>
      <c r="B91"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00" t="n"/>
      <c r="D91" s="88" t="inlineStr">
        <is>
          <t>เกิดจากการมีภาวะกรดยูริกในเลือดสูง และมีผลึก monosodium glutamate ตกตะกอนในข้อ</t>
        </is>
      </c>
      <c r="E91" s="88" t="inlineStr">
        <is>
          <t>เกิดจากการเสื่อมสภาพของกระดูกอ่อน โดยถูกทำลายจนเกิดการผิดรูปร่างไป</t>
        </is>
      </c>
      <c r="F91" s="88" t="inlineStr">
        <is>
          <t>เกิดจากการอักเสบเรื้อรังของเนื้อเยื่อไขกระดูกและกระดูกอ่อนถูกทำลาย</t>
        </is>
      </c>
      <c r="G91" s="88" t="inlineStr">
        <is>
          <t>เกิดจากโรค autoimmune ทำให้มีปุ่ม tophi เกิดขึ้นบริเวณข้ออักเสบ</t>
        </is>
      </c>
      <c r="H91" s="88" t="inlineStr">
        <is>
          <t>ไม่มีข้อใดถูก</t>
        </is>
      </c>
      <c r="I91" s="100" t="n">
        <v>5</v>
      </c>
      <c r="J91" s="88"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00" t="n"/>
      <c r="L91" s="88" t="inlineStr">
        <is>
          <t>Gout</t>
        </is>
      </c>
      <c r="M91" s="100" t="inlineStr">
        <is>
          <t>Clinic</t>
        </is>
      </c>
      <c r="N91" s="88" t="inlineStr">
        <is>
          <t>ข้อ 19 Pharma Plus เล่มม่วง (เฉลยข้อ จ)</t>
        </is>
      </c>
      <c r="O91" s="100" t="inlineStr">
        <is>
          <t>ข้อสอบจริง</t>
        </is>
      </c>
      <c r="P91" s="100" t="inlineStr">
        <is>
          <t>Pharma Plus เล่มม่วง</t>
        </is>
      </c>
      <c r="Q91" s="100" t="n"/>
    </row>
    <row r="92" ht="409.6" customHeight="1" s="49">
      <c r="A92" s="100" t="n">
        <v>90</v>
      </c>
      <c r="B92"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00" t="n"/>
      <c r="D92" s="88" t="inlineStr">
        <is>
          <t>Diuretic</t>
        </is>
      </c>
      <c r="E92" s="88" t="inlineStr">
        <is>
          <t>Salicylates low dose</t>
        </is>
      </c>
      <c r="F92" s="88" t="inlineStr">
        <is>
          <t>Pyrazinamide</t>
        </is>
      </c>
      <c r="G92" s="88" t="inlineStr">
        <is>
          <t>Ethambutol</t>
        </is>
      </c>
      <c r="H92" s="88" t="inlineStr">
        <is>
          <t>ไม่มีข้อใดถูก</t>
        </is>
      </c>
      <c r="I92" s="100" t="n">
        <v>5</v>
      </c>
      <c r="J92" s="88"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00" t="n"/>
      <c r="L92" s="88" t="inlineStr">
        <is>
          <t>Gout</t>
        </is>
      </c>
      <c r="M92" s="100" t="inlineStr">
        <is>
          <t>Clinic</t>
        </is>
      </c>
      <c r="N92" s="88" t="inlineStr">
        <is>
          <t>ข้อ 20 Pharma Plus เล่มม่วง (เฉลยข้อ จ)</t>
        </is>
      </c>
      <c r="O92" s="100" t="inlineStr">
        <is>
          <t>ข้อสอบจริง</t>
        </is>
      </c>
      <c r="P92" s="100" t="inlineStr">
        <is>
          <t>Pharma Plus เล่มม่วง</t>
        </is>
      </c>
      <c r="Q92" s="100" t="n"/>
    </row>
    <row r="93" ht="409.6" customHeight="1" s="49">
      <c r="A93" s="100" t="n">
        <v>91</v>
      </c>
      <c r="B93"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00" t="n"/>
      <c r="D93" s="88" t="inlineStr">
        <is>
          <t>Aspirin</t>
        </is>
      </c>
      <c r="E93" s="88" t="inlineStr">
        <is>
          <t>Colchicine</t>
        </is>
      </c>
      <c r="F93" s="88" t="inlineStr">
        <is>
          <t>Indomethacin + colchicine</t>
        </is>
      </c>
      <c r="G93" s="88" t="inlineStr">
        <is>
          <t>Colchicine + allopurinol</t>
        </is>
      </c>
      <c r="H93" s="88" t="inlineStr">
        <is>
          <t>Indomethacin + colchicine+ allopurinol</t>
        </is>
      </c>
      <c r="I93" s="100" t="n">
        <v>2</v>
      </c>
      <c r="J93" s="88"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00" t="n"/>
      <c r="L93" s="88" t="inlineStr">
        <is>
          <t>Gout</t>
        </is>
      </c>
      <c r="M93" s="100" t="inlineStr">
        <is>
          <t>Clinic</t>
        </is>
      </c>
      <c r="N93" s="88" t="inlineStr">
        <is>
          <t>ข้อ 21 Pharma Plus เล่มม่วง (เฉลยข้อ ข)</t>
        </is>
      </c>
      <c r="O93" s="100" t="inlineStr">
        <is>
          <t>ข้อสอบจริง</t>
        </is>
      </c>
      <c r="P93" s="100" t="inlineStr">
        <is>
          <t>Pharma Plus เล่มม่วง</t>
        </is>
      </c>
      <c r="Q93" s="100" t="n"/>
    </row>
    <row r="94" ht="409.6" customHeight="1" s="49">
      <c r="A94" s="100" t="n">
        <v>92</v>
      </c>
      <c r="B94"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00" t="n"/>
      <c r="D94" s="88" t="inlineStr">
        <is>
          <t>ตับอักเสบ</t>
        </is>
      </c>
      <c r="E94" s="88" t="inlineStr">
        <is>
          <t>ท้องเสีย</t>
        </is>
      </c>
      <c r="F94" s="88" t="inlineStr">
        <is>
          <t>ปัสสาวะเป็นสีโค้ก</t>
        </is>
      </c>
      <c r="G94" s="88" t="inlineStr">
        <is>
          <t>กดการทำงานของไขกระดูก</t>
        </is>
      </c>
      <c r="H94" s="88" t="inlineStr">
        <is>
          <t>ถูกทุกข้อ</t>
        </is>
      </c>
      <c r="I94" s="100" t="n">
        <v>5</v>
      </c>
      <c r="J94" s="88"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00" t="n"/>
      <c r="L94" s="88" t="inlineStr">
        <is>
          <t>Gout</t>
        </is>
      </c>
      <c r="M94" s="100" t="inlineStr">
        <is>
          <t>Clinic</t>
        </is>
      </c>
      <c r="N94" s="88" t="inlineStr">
        <is>
          <t>ข้อ 22 Pharma Plus เล่มม่วง (เฉลยข้อ จ)</t>
        </is>
      </c>
      <c r="O94" s="100" t="inlineStr">
        <is>
          <t>ข้อสอบจริง</t>
        </is>
      </c>
      <c r="P94" s="100" t="inlineStr">
        <is>
          <t>Pharma Plus เล่มม่วง</t>
        </is>
      </c>
      <c r="Q94" s="100" t="n"/>
    </row>
    <row r="95" ht="409.6" customHeight="1" s="49">
      <c r="A95" s="100" t="n">
        <v>93</v>
      </c>
      <c r="B95" s="88"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00" t="n"/>
      <c r="D95" s="88" t="inlineStr">
        <is>
          <t>Corticosteroid</t>
        </is>
      </c>
      <c r="E95" s="88" t="inlineStr">
        <is>
          <t>NSAIDs</t>
        </is>
      </c>
      <c r="F95" s="88" t="inlineStr">
        <is>
          <t>Xanthine oxidase inhibitors</t>
        </is>
      </c>
      <c r="G95" s="88" t="inlineStr">
        <is>
          <t>Uricosuric agent</t>
        </is>
      </c>
      <c r="H95" s="88" t="inlineStr">
        <is>
          <t>ถูกทั้งข้อ ค. และ ง.</t>
        </is>
      </c>
      <c r="I95" s="100" t="n">
        <v>5</v>
      </c>
      <c r="J95" s="88"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00" t="n"/>
      <c r="L95" s="88" t="inlineStr">
        <is>
          <t>Gout</t>
        </is>
      </c>
      <c r="M95" s="100" t="inlineStr">
        <is>
          <t>Clinic</t>
        </is>
      </c>
      <c r="N95" s="88" t="inlineStr">
        <is>
          <t>ข้อ 23 Pharma Plus เล่มม่วง (เฉลยข้อ จ)</t>
        </is>
      </c>
      <c r="O95" s="100" t="inlineStr">
        <is>
          <t>ข้อสอบจริง</t>
        </is>
      </c>
      <c r="P95" s="100" t="inlineStr">
        <is>
          <t>Pharma Plus เล่มม่วง</t>
        </is>
      </c>
      <c r="Q95" s="100" t="n"/>
    </row>
    <row r="96" ht="409.6" customHeight="1" s="49">
      <c r="A96" s="100" t="n">
        <v>94</v>
      </c>
      <c r="B96" s="88" t="inlineStr">
        <is>
          <t>เกี่ยวกับหลักการทางเภสัชกรรมในข้อนี้ ข้อใดกล่าวผิด</t>
        </is>
      </c>
      <c r="C96" s="100" t="n"/>
      <c r="D96" s="88" t="inlineStr">
        <is>
          <t>Colchicine ออกฤทธิ์ลดการอักเสบของข้อ แต่ไม่มีฤทธิ์ analgesic</t>
        </is>
      </c>
      <c r="E96" s="88" t="inlineStr">
        <is>
          <t>Allopurinol ออกฤทธิ์ลดการสร้างกรดยูริก โดยยับยั้งเอนไซม์ xanthine oxidase</t>
        </is>
      </c>
      <c r="F96" s="88" t="inlineStr">
        <is>
          <t>Probenecid ออกฤทธิ์ยับยั้งการดูดกลับของกรดยูริกที่ท่อไต และเพิ่มการขับออกของกรดยูริกทางไตด้วย</t>
        </is>
      </c>
      <c r="G96" s="88" t="inlineStr">
        <is>
          <t>ข้อ ก. และข้อ ค. กล่าวผิด</t>
        </is>
      </c>
      <c r="H96" s="88" t="inlineStr">
        <is>
          <t>กล่าวถูกทุกข้อ</t>
        </is>
      </c>
      <c r="I96" s="100" t="n">
        <v>1</v>
      </c>
      <c r="J96" s="88"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00" t="n"/>
      <c r="L96" s="88" t="inlineStr">
        <is>
          <t>Gout</t>
        </is>
      </c>
      <c r="M96" s="100" t="inlineStr">
        <is>
          <t>Clinic</t>
        </is>
      </c>
      <c r="N96" s="88" t="inlineStr">
        <is>
          <t>ข้อ 24 Pharma Plus เล่มม่วง (เฉลยข้อ ก)</t>
        </is>
      </c>
      <c r="O96" s="100" t="inlineStr">
        <is>
          <t>Mock</t>
        </is>
      </c>
      <c r="P96" s="100" t="inlineStr">
        <is>
          <t>Pharma Plus เล่มม่วง</t>
        </is>
      </c>
      <c r="Q96" s="100" t="n"/>
    </row>
    <row r="97" ht="409.6" customHeight="1" s="49">
      <c r="A97" s="100" t="n">
        <v>95</v>
      </c>
      <c r="B97" s="88"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00" t="n"/>
      <c r="D97" s="88" t="inlineStr">
        <is>
          <t>ยา allopurinol เนื่องจากเป็นยาอันตราย</t>
        </is>
      </c>
      <c r="E97" s="88" t="inlineStr">
        <is>
          <t>ยา colchicine เนื่องจากเป็นยาอันตราย</t>
        </is>
      </c>
      <c r="F97" s="88" t="inlineStr">
        <is>
          <t>ยา etoricoxib เนื่องจากเป็นยาควบคุมพิเศษ</t>
        </is>
      </c>
      <c r="G97" s="88" t="inlineStr">
        <is>
          <t>ยา prednisolone เนื่องจากเป็นยาควบคุมพิเศษ</t>
        </is>
      </c>
      <c r="H97" s="88" t="inlineStr">
        <is>
          <t>เภสัชกรสามารถจ่ายยาได้ทุกข้อ</t>
        </is>
      </c>
      <c r="I97" s="100" t="n">
        <v>4</v>
      </c>
      <c r="J97" s="88"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00" t="n"/>
      <c r="L97" s="88" t="inlineStr">
        <is>
          <t>Gout / Pharmacy Laws &amp; Ethics</t>
        </is>
      </c>
      <c r="M97" s="100" t="inlineStr">
        <is>
          <t>Clinic</t>
        </is>
      </c>
      <c r="N97" s="88" t="inlineStr">
        <is>
          <t>ข้อ 25 Pharma Plus เล่มม่วง (เฉลยข้อ ง)</t>
        </is>
      </c>
      <c r="O97" s="100" t="inlineStr">
        <is>
          <t>Mock</t>
        </is>
      </c>
      <c r="P97" s="100" t="inlineStr">
        <is>
          <t>Pharma Plus เล่มม่วง</t>
        </is>
      </c>
      <c r="Q97" s="100" t="n"/>
    </row>
    <row r="98" ht="409.6" customHeight="1" s="49">
      <c r="A98" s="100" t="n">
        <v>96</v>
      </c>
      <c r="B98"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00" t="n"/>
      <c r="D98" s="88" t="inlineStr">
        <is>
          <t>SLE</t>
        </is>
      </c>
      <c r="E98" s="88" t="inlineStr">
        <is>
          <t>Gout</t>
        </is>
      </c>
      <c r="F98" s="88" t="inlineStr">
        <is>
          <t>Tendonitis</t>
        </is>
      </c>
      <c r="G98" s="88" t="inlineStr">
        <is>
          <t>Osteoarthritis</t>
        </is>
      </c>
      <c r="H98" s="88" t="inlineStr">
        <is>
          <t>Rheumatoid arthritis</t>
        </is>
      </c>
      <c r="I98" s="100" t="n">
        <v>2</v>
      </c>
      <c r="J98" s="88"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00" t="n"/>
      <c r="L98" s="88" t="inlineStr">
        <is>
          <t>Gout</t>
        </is>
      </c>
      <c r="M98" s="100" t="inlineStr">
        <is>
          <t>Clinic</t>
        </is>
      </c>
      <c r="N98" s="88" t="inlineStr">
        <is>
          <t>ข้อ 26 Pharma Plus เล่มม่วง (เฉลยข้อ ข)</t>
        </is>
      </c>
      <c r="O98" s="100" t="inlineStr">
        <is>
          <t>Mock</t>
        </is>
      </c>
      <c r="P98" s="100" t="inlineStr">
        <is>
          <t>Pharma Plus เล่มม่วง</t>
        </is>
      </c>
      <c r="Q98" s="100" t="n"/>
    </row>
    <row r="99" ht="409.6" customHeight="1" s="49">
      <c r="A99" s="100" t="n">
        <v>97</v>
      </c>
      <c r="B99"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00" t="n"/>
      <c r="D99" s="88" t="inlineStr">
        <is>
          <t>ALT (SGPT)</t>
        </is>
      </c>
      <c r="E99" s="88" t="inlineStr">
        <is>
          <t>FBS</t>
        </is>
      </c>
      <c r="F99" s="88" t="inlineStr">
        <is>
          <t>Hct</t>
        </is>
      </c>
      <c r="G99" s="88" t="inlineStr">
        <is>
          <t>BUN</t>
        </is>
      </c>
      <c r="H99" s="88" t="inlineStr">
        <is>
          <t>Uric acid</t>
        </is>
      </c>
      <c r="I99" s="100" t="n">
        <v>5</v>
      </c>
      <c r="J99" s="88"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00" t="n"/>
      <c r="L99" s="88" t="inlineStr">
        <is>
          <t>Gout</t>
        </is>
      </c>
      <c r="M99" s="100" t="inlineStr">
        <is>
          <t>Clinic</t>
        </is>
      </c>
      <c r="N99" s="88" t="inlineStr">
        <is>
          <t>ข้อ 27 Pharma Plus เล่มม่วง (เฉลยข้อ จ)</t>
        </is>
      </c>
      <c r="O99" s="100" t="inlineStr">
        <is>
          <t>Mock</t>
        </is>
      </c>
      <c r="P99" s="100" t="inlineStr">
        <is>
          <t>Pharma Plus เล่มม่วง</t>
        </is>
      </c>
      <c r="Q99" s="100" t="n"/>
    </row>
    <row r="100" ht="409.6" customHeight="1" s="49">
      <c r="A100" s="100" t="n">
        <v>98</v>
      </c>
      <c r="B100"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00" t="n"/>
      <c r="D100" s="88" t="inlineStr">
        <is>
          <t>ASA</t>
        </is>
      </c>
      <c r="E100" s="88" t="inlineStr">
        <is>
          <t>Allopurinol</t>
        </is>
      </c>
      <c r="F100" s="88" t="inlineStr">
        <is>
          <t>Colchicine</t>
        </is>
      </c>
      <c r="G100" s="88" t="inlineStr">
        <is>
          <t>Tramadol</t>
        </is>
      </c>
      <c r="H100" s="88" t="inlineStr">
        <is>
          <t>Paracetamol</t>
        </is>
      </c>
      <c r="I100" s="100" t="n">
        <v>1</v>
      </c>
      <c r="J100" s="88"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00" t="n"/>
      <c r="L100" s="88" t="inlineStr">
        <is>
          <t>Gout</t>
        </is>
      </c>
      <c r="M100" s="100" t="inlineStr">
        <is>
          <t>Clinic</t>
        </is>
      </c>
      <c r="N100" s="88" t="inlineStr">
        <is>
          <t>ข้อ 28 Pharma Plus เล่มม่วง (เฉลยข้อ ก ข)</t>
        </is>
      </c>
      <c r="O100" s="100" t="inlineStr">
        <is>
          <t>Mock</t>
        </is>
      </c>
      <c r="P100" s="100" t="inlineStr">
        <is>
          <t>Pharma Plus เล่มม่วง</t>
        </is>
      </c>
      <c r="Q100" s="100" t="n"/>
    </row>
    <row r="101" ht="409.6" customHeight="1" s="49">
      <c r="A101" s="100" t="n">
        <v>99</v>
      </c>
      <c r="B101" s="88"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00" t="n"/>
      <c r="D101" s="88" t="inlineStr">
        <is>
          <t>ควบคุมน้ำหนัก</t>
        </is>
      </c>
      <c r="E101" s="88" t="inlineStr">
        <is>
          <t>ออกกำลังกายอย่างสม่ำเสมอ</t>
        </is>
      </c>
      <c r="F101" s="88" t="inlineStr">
        <is>
          <t>ควบคุมระดับน้ำตาลในเลือด</t>
        </is>
      </c>
      <c r="G101" s="88" t="inlineStr">
        <is>
          <t>รับประทานสัตว์ปีกแทนสัตว์ใหญ่</t>
        </is>
      </c>
      <c r="H101" s="88" t="inlineStr">
        <is>
          <t>หยุดรับประทานเครื่องในอย่างเคร่งครัด</t>
        </is>
      </c>
      <c r="I101" s="100" t="n">
        <v>5</v>
      </c>
      <c r="J101" s="88"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00" t="n"/>
      <c r="L101" s="88" t="inlineStr">
        <is>
          <t>Gout</t>
        </is>
      </c>
      <c r="M101" s="100" t="inlineStr">
        <is>
          <t>Clinic</t>
        </is>
      </c>
      <c r="N101" s="88" t="inlineStr">
        <is>
          <t>ข้อ 29 Pharma Plus เล่มม่วง (เฉลยข้อ จ)</t>
        </is>
      </c>
      <c r="O101" s="100" t="inlineStr">
        <is>
          <t>Mock</t>
        </is>
      </c>
      <c r="P101" s="100" t="inlineStr">
        <is>
          <t>Pharma Plus เล่มม่วง</t>
        </is>
      </c>
      <c r="Q101" s="100" t="n"/>
    </row>
    <row r="102" ht="409.6" customHeight="1" s="49">
      <c r="A102" s="100" t="n">
        <v>100</v>
      </c>
      <c r="B102" s="88"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00" t="n"/>
      <c r="D102" s="88" t="inlineStr">
        <is>
          <t>Indomethacin 25 mg 1x3 pc</t>
        </is>
      </c>
      <c r="E102" s="88" t="inlineStr">
        <is>
          <t>Piroxicam 10 mg 1x2 pc</t>
        </is>
      </c>
      <c r="F102" s="88" t="inlineStr">
        <is>
          <t>Naproxen 500 mg 1x2 pc</t>
        </is>
      </c>
      <c r="G102" s="88" t="inlineStr">
        <is>
          <t>Ibuprofen 800 mg 1x4 pc</t>
        </is>
      </c>
      <c r="H102" s="88" t="inlineStr">
        <is>
          <t>Aspirin 500 mg 1x3 pc</t>
        </is>
      </c>
      <c r="I102" s="100" t="n">
        <v>5</v>
      </c>
      <c r="J102" s="88"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00" t="n"/>
      <c r="L102" s="88" t="inlineStr">
        <is>
          <t>Gout</t>
        </is>
      </c>
      <c r="M102" s="100" t="inlineStr">
        <is>
          <t>Clinic</t>
        </is>
      </c>
      <c r="N102" s="88" t="inlineStr">
        <is>
          <t>ข้อ 30 Pharma Plus เล่มม่วง (เฉลยข้อ จ)</t>
        </is>
      </c>
      <c r="O102" s="100" t="inlineStr">
        <is>
          <t>Mock</t>
        </is>
      </c>
      <c r="P102" s="100" t="inlineStr">
        <is>
          <t>Pharma Plus เล่มม่วง</t>
        </is>
      </c>
      <c r="Q102" s="100" t="n"/>
    </row>
    <row r="103" ht="409.6" customHeight="1" s="49">
      <c r="A103" s="100" t="n">
        <v>101</v>
      </c>
      <c r="B103" s="88"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00" t="n"/>
      <c r="D103" s="88" t="inlineStr">
        <is>
          <t>ยับยั้ง norciceptin</t>
        </is>
      </c>
      <c r="E103" s="88" t="inlineStr">
        <is>
          <t>Inhibit PG</t>
        </is>
      </c>
      <c r="F103" s="88" t="inlineStr">
        <is>
          <t>IL-1 receptor antagonists</t>
        </is>
      </c>
      <c r="G103" s="88" t="inlineStr">
        <is>
          <t>Inhibit INF</t>
        </is>
      </c>
      <c r="H103" s="88" t="inlineStr">
        <is>
          <t>กด PMN ทำให้ไม่สามารถหลั่งสารอักเสบ</t>
        </is>
      </c>
      <c r="I103" s="100" t="n">
        <v>5</v>
      </c>
      <c r="J103" s="88"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00" t="n"/>
      <c r="L103" s="88" t="inlineStr">
        <is>
          <t>Gout</t>
        </is>
      </c>
      <c r="M103" s="100" t="inlineStr">
        <is>
          <t>Clinic</t>
        </is>
      </c>
      <c r="N103" s="88" t="inlineStr">
        <is>
          <t>ข้อ 31 Pharma Plus เล่มม่วง (เฉลยข้อ จ)</t>
        </is>
      </c>
      <c r="O103" s="100" t="inlineStr">
        <is>
          <t>Mock</t>
        </is>
      </c>
      <c r="P103" s="100" t="inlineStr">
        <is>
          <t>Pharma Plus เล่มม่วง</t>
        </is>
      </c>
      <c r="Q103" s="100" t="n"/>
    </row>
    <row r="104" ht="409.6" customHeight="1" s="49">
      <c r="A104" s="100" t="n">
        <v>102</v>
      </c>
      <c r="B104" s="88"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00" t="n"/>
      <c r="D104" s="88" t="inlineStr">
        <is>
          <t>HMG-CoA reductase inhibitors</t>
        </is>
      </c>
      <c r="E104" s="88" t="inlineStr">
        <is>
          <t>Integrase inhibitors</t>
        </is>
      </c>
      <c r="F104" s="88" t="inlineStr">
        <is>
          <t>Xanthine oxidase inhibitors</t>
        </is>
      </c>
      <c r="G104" s="88" t="inlineStr">
        <is>
          <t>DNA gyrase inhibitors</t>
        </is>
      </c>
      <c r="H104" s="88" t="inlineStr">
        <is>
          <t>Cholinesterase inhibitors</t>
        </is>
      </c>
      <c r="I104" s="100" t="n">
        <v>3</v>
      </c>
      <c r="J104" s="88"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00" t="n"/>
      <c r="L104" s="88" t="inlineStr">
        <is>
          <t>Gout</t>
        </is>
      </c>
      <c r="M104" s="100" t="inlineStr">
        <is>
          <t>Clinic</t>
        </is>
      </c>
      <c r="N104" s="88" t="inlineStr">
        <is>
          <t>ข้อ 32 Pharma Plus เล่มม่วง (เฉลยข้อ ค)</t>
        </is>
      </c>
      <c r="O104" s="100" t="inlineStr">
        <is>
          <t>Mock</t>
        </is>
      </c>
      <c r="P104" s="100" t="inlineStr">
        <is>
          <t>Pharma Plus เล่มม่วง</t>
        </is>
      </c>
      <c r="Q104" s="100" t="n"/>
    </row>
    <row r="105" ht="409.6" customHeight="1" s="49">
      <c r="A105" s="100" t="n">
        <v>103</v>
      </c>
      <c r="B105" s="88"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00" t="n"/>
      <c r="D105" s="88" t="inlineStr">
        <is>
          <t>รางจืด</t>
        </is>
      </c>
      <c r="E105" s="88" t="inlineStr">
        <is>
          <t>ขมิ้นชัน</t>
        </is>
      </c>
      <c r="F105" s="88" t="inlineStr">
        <is>
          <t>ตรีผลา</t>
        </is>
      </c>
      <c r="G105" s="88" t="inlineStr">
        <is>
          <t>ฟ้าทลายโจร</t>
        </is>
      </c>
      <c r="H105" s="88" t="inlineStr">
        <is>
          <t>เถาวัลย์เปรียง</t>
        </is>
      </c>
      <c r="I105" s="100" t="n">
        <v>5</v>
      </c>
      <c r="J105" s="88"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00" t="n"/>
      <c r="L105" s="88" t="inlineStr">
        <is>
          <t>Gout / Herbal Medicine</t>
        </is>
      </c>
      <c r="M105" s="100" t="inlineStr">
        <is>
          <t>Clinic</t>
        </is>
      </c>
      <c r="N105" s="88" t="inlineStr">
        <is>
          <t>ข้อ 33 Pharma Plus เล่มม่วง (เฉลยข้อ จ)</t>
        </is>
      </c>
      <c r="O105" s="100" t="inlineStr">
        <is>
          <t>Mock</t>
        </is>
      </c>
      <c r="P105" s="100" t="inlineStr">
        <is>
          <t>Pharma Plus เล่มม่วง</t>
        </is>
      </c>
      <c r="Q105" s="100" t="n"/>
    </row>
    <row r="106" ht="409.6" customHeight="1" s="49">
      <c r="A106" s="100" t="n">
        <v>104</v>
      </c>
      <c r="B106" s="88"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00" t="n"/>
      <c r="D106" s="88" t="inlineStr">
        <is>
          <t>Hydrochlorothiazide induced hyponatremia</t>
        </is>
      </c>
      <c r="E106" s="88" t="inlineStr">
        <is>
          <t>ระดับยา colchicine ลดลงเนื่องจากเกิดปฏิกิริยากับ hydrochlorothiazide</t>
        </is>
      </c>
      <c r="F106" s="88" t="inlineStr">
        <is>
          <t>ภาวะแทรกซ้อนจากโรคความดันโลหิตสูง</t>
        </is>
      </c>
      <c r="G106" s="88" t="inlineStr">
        <is>
          <t>การได้รับยา hydrochlorothiazide</t>
        </is>
      </c>
      <c r="H106" s="88" t="inlineStr">
        <is>
          <t>การได้รับยา amiloride</t>
        </is>
      </c>
      <c r="I106" s="100" t="n">
        <v>4</v>
      </c>
      <c r="J106" s="88"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00" t="n"/>
      <c r="L106" s="88" t="inlineStr">
        <is>
          <t>Gout</t>
        </is>
      </c>
      <c r="M106" s="100" t="inlineStr">
        <is>
          <t>Clinic</t>
        </is>
      </c>
      <c r="N106" s="88" t="inlineStr">
        <is>
          <t>ข้อ 34 Pharma Plus เล่มม่วง (เฉลยข้อ ง)</t>
        </is>
      </c>
      <c r="O106" s="100" t="inlineStr">
        <is>
          <t>Mock</t>
        </is>
      </c>
      <c r="P106" s="100" t="inlineStr">
        <is>
          <t>Pharma Plus เล่มม่วง</t>
        </is>
      </c>
      <c r="Q106" s="100" t="n"/>
    </row>
    <row r="107" ht="409.6" customHeight="1" s="49">
      <c r="A107" s="100" t="n">
        <v>105</v>
      </c>
      <c r="B107" s="88" t="inlineStr">
        <is>
          <t>ข้อใดเป็นอาหารที่ผู้ป่วยไม่ควรได้รับมากที่สุด</t>
        </is>
      </c>
      <c r="C107" s="100" t="n"/>
      <c r="D107" s="88" t="inlineStr">
        <is>
          <t>ต้มยำปลาช่อน</t>
        </is>
      </c>
      <c r="E107" s="88" t="inlineStr">
        <is>
          <t>หมูแดดเดียว</t>
        </is>
      </c>
      <c r="F107" s="88" t="inlineStr">
        <is>
          <t>ตับหวาน</t>
        </is>
      </c>
      <c r="G107" s="88" t="inlineStr">
        <is>
          <t>แกงบวชฟักทอง</t>
        </is>
      </c>
      <c r="H107" s="88" t="inlineStr">
        <is>
          <t>ปลาหมึกย่าง</t>
        </is>
      </c>
      <c r="I107" s="100" t="n">
        <v>3</v>
      </c>
      <c r="J107" s="88"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00" t="n"/>
      <c r="L107" s="88" t="inlineStr">
        <is>
          <t>Gout</t>
        </is>
      </c>
      <c r="M107" s="100" t="inlineStr">
        <is>
          <t>Clinic</t>
        </is>
      </c>
      <c r="N107" s="88" t="inlineStr">
        <is>
          <t>ข้อ 35 Pharma Plus เล่มม่วง (เฉลยข้อ ค)</t>
        </is>
      </c>
      <c r="O107" s="100" t="inlineStr">
        <is>
          <t>Mock</t>
        </is>
      </c>
      <c r="P107" s="100" t="inlineStr">
        <is>
          <t>Pharma Plus เล่มม่วง</t>
        </is>
      </c>
      <c r="Q107" s="100" t="n"/>
    </row>
    <row r="108" ht="409.6" customHeight="1" s="49">
      <c r="A108" s="100" t="n">
        <v>106</v>
      </c>
      <c r="B108" s="88" t="inlineStr">
        <is>
          <t>ข้อใดกล่าวถึง colchicine ถูกต้อง</t>
        </is>
      </c>
      <c r="C108" s="100" t="n"/>
      <c r="D108" s="88" t="inlineStr">
        <is>
          <t>เป็นยาตัวเลือกรองที่ใช้ในการรักษาโรคเกาท์</t>
        </is>
      </c>
      <c r="E108" s="88" t="inlineStr">
        <is>
          <t>ต้องมีการจำกัดการรับประทานน้ำ</t>
        </is>
      </c>
      <c r="F108" s="88" t="inlineStr">
        <is>
          <t>ห้ามใช้ในสตรีมีครรภ์เด็ดขาด</t>
        </is>
      </c>
      <c r="G108" s="88" t="inlineStr">
        <is>
          <t>มีอันตรกิริยากับยากลุ่ม macrolide</t>
        </is>
      </c>
      <c r="H108" s="88" t="inlineStr">
        <is>
          <t>ไม่ต้องปรับขนาดยาในผู้ป่วยโรคไต</t>
        </is>
      </c>
      <c r="I108" s="100" t="n">
        <v>4</v>
      </c>
      <c r="J108" s="88"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00" t="n"/>
      <c r="L108" s="88" t="inlineStr">
        <is>
          <t>Gout</t>
        </is>
      </c>
      <c r="M108" s="100" t="inlineStr">
        <is>
          <t>Clinic</t>
        </is>
      </c>
      <c r="N108" s="88" t="inlineStr">
        <is>
          <t>ข้อ 36 Pharma Plus เล่มม่วง (เฉลยข้อ ง)</t>
        </is>
      </c>
      <c r="O108" s="100" t="inlineStr">
        <is>
          <t>Mock</t>
        </is>
      </c>
      <c r="P108" s="100" t="inlineStr">
        <is>
          <t>Pharma Plus เล่มม่วง</t>
        </is>
      </c>
      <c r="Q108" s="100" t="n"/>
    </row>
    <row r="109" ht="409.6" customHeight="1" s="49">
      <c r="A109" s="100" t="n">
        <v>107</v>
      </c>
      <c r="B109" s="88" t="inlineStr">
        <is>
          <t>ข้อใดเป็นอาการไม่พึงประสงค์จากยา colchicine ที่พบบ่อยที่สุด</t>
        </is>
      </c>
      <c r="C109" s="100" t="n"/>
      <c r="D109" s="88" t="inlineStr">
        <is>
          <t>Ototoxicity</t>
        </is>
      </c>
      <c r="E109" s="88" t="inlineStr">
        <is>
          <t>Diarrhea</t>
        </is>
      </c>
      <c r="F109" s="88" t="inlineStr">
        <is>
          <t>Retinopathy</t>
        </is>
      </c>
      <c r="G109" s="88" t="inlineStr">
        <is>
          <t>Peripheral neuritis</t>
        </is>
      </c>
      <c r="H109" s="88" t="inlineStr">
        <is>
          <t>Hepatic impairment</t>
        </is>
      </c>
      <c r="I109" s="100" t="n">
        <v>2</v>
      </c>
      <c r="J109" s="88"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00" t="n"/>
      <c r="L109" s="88" t="inlineStr">
        <is>
          <t>Gout</t>
        </is>
      </c>
      <c r="M109" s="100" t="inlineStr">
        <is>
          <t>Clinic</t>
        </is>
      </c>
      <c r="N109" s="88" t="inlineStr">
        <is>
          <t>ข้อ 37 Pharma Plus เล่มม่วง (เฉลยข้อ ข)</t>
        </is>
      </c>
      <c r="O109" s="100" t="inlineStr">
        <is>
          <t>Mock</t>
        </is>
      </c>
      <c r="P109" s="100" t="inlineStr">
        <is>
          <t>Pharma Plus เล่มม่วง</t>
        </is>
      </c>
      <c r="Q109" s="100" t="n"/>
    </row>
    <row r="110" ht="409.6" customHeight="1" s="49">
      <c r="A110" s="100" t="n">
        <v>108</v>
      </c>
      <c r="B110" s="88" t="inlineStr">
        <is>
          <t>ข้อใดเป็นกลไกทางเภสัชวิทยาของยา allopurinol</t>
        </is>
      </c>
      <c r="C110" s="100" t="n"/>
      <c r="D110" s="88" t="inlineStr">
        <is>
          <t>ลดการอักเสบ</t>
        </is>
      </c>
      <c r="E110" s="88" t="inlineStr">
        <is>
          <t>เพิ่มการหลั่ง uric acid</t>
        </is>
      </c>
      <c r="F110" s="88" t="inlineStr">
        <is>
          <t>ยับยั้ง xanthine oxidase</t>
        </is>
      </c>
      <c r="G110" s="88" t="inlineStr">
        <is>
          <t>ยับยั้ง macrophage มาบริเวณที่มีการอักเสบ</t>
        </is>
      </c>
      <c r="H110" s="88" t="inlineStr">
        <is>
          <t>เพิ่มการขับ uric acid</t>
        </is>
      </c>
      <c r="I110" s="100" t="n">
        <v>3</v>
      </c>
      <c r="J110" s="88"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00" t="n"/>
      <c r="L110" s="88" t="inlineStr">
        <is>
          <t>Gout</t>
        </is>
      </c>
      <c r="M110" s="100" t="inlineStr">
        <is>
          <t>Clinic</t>
        </is>
      </c>
      <c r="N110" s="88" t="inlineStr">
        <is>
          <t>ข้อ 38 Pharma Plus เล่มม่วง (เฉลยข้อ ค)</t>
        </is>
      </c>
      <c r="O110" s="100" t="inlineStr">
        <is>
          <t>Mock</t>
        </is>
      </c>
      <c r="P110" s="100" t="inlineStr">
        <is>
          <t>Pharma Plus เล่มม่วง</t>
        </is>
      </c>
      <c r="Q110" s="100" t="n"/>
    </row>
    <row r="111" ht="409.6" customHeight="1" s="49">
      <c r="A111" s="100" t="n">
        <v>109</v>
      </c>
      <c r="B111" s="88"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00" t="n"/>
      <c r="D111" s="88" t="inlineStr">
        <is>
          <t>Ibuprofen</t>
        </is>
      </c>
      <c r="E111" s="88" t="inlineStr">
        <is>
          <t>Diclofenac</t>
        </is>
      </c>
      <c r="F111" s="88" t="inlineStr">
        <is>
          <t>Nimesulide</t>
        </is>
      </c>
      <c r="G111" s="88" t="inlineStr">
        <is>
          <t>Paracetamol</t>
        </is>
      </c>
      <c r="H111" s="88" t="inlineStr">
        <is>
          <t>Aspirin</t>
        </is>
      </c>
      <c r="I111" s="100" t="n">
        <v>3</v>
      </c>
      <c r="J111" s="88"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00" t="n"/>
      <c r="L111" s="88" t="inlineStr">
        <is>
          <t>Osteoarthritis</t>
        </is>
      </c>
      <c r="M111" s="100" t="inlineStr">
        <is>
          <t>Clinic</t>
        </is>
      </c>
      <c r="N111" s="88" t="inlineStr">
        <is>
          <t>ข้อ 39 Pharma Plus เล่มม่วง (เฉลยข้อ ค)</t>
        </is>
      </c>
      <c r="O111" s="100" t="inlineStr">
        <is>
          <t>Mock</t>
        </is>
      </c>
      <c r="P111" s="100" t="inlineStr">
        <is>
          <t>Pharma Plus เล่มม่วง</t>
        </is>
      </c>
      <c r="Q111" s="100" t="n"/>
    </row>
    <row r="112" ht="409.6" customHeight="1" s="49">
      <c r="A112" s="100" t="n">
        <v>110</v>
      </c>
      <c r="B112" s="88"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00" t="n"/>
      <c r="D112" s="88" t="inlineStr">
        <is>
          <t>รับประทาน paracetamol 3 เม็ด ทุก 4 ชั่วโมง</t>
        </is>
      </c>
      <c r="E112" s="88" t="inlineStr">
        <is>
          <t>เพิ่มยา muscle relaxant ให้แก่ผู้ป่วย</t>
        </is>
      </c>
      <c r="F112" s="88" t="inlineStr">
        <is>
          <t>รับประทาน glucosamine ครั้งละ 2 เม็ด วันละ 3 ครั้ง</t>
        </is>
      </c>
      <c r="G112" s="88" t="inlineStr">
        <is>
          <t>รับประทาน calcium carbonate (1 g) 2 เม็ด ก่อนอาหารเช้า</t>
        </is>
      </c>
      <c r="H112" s="88" t="inlineStr">
        <is>
          <t>ถูวดเจลพริกบริเวณปวด เพื่อให้ยาดูดซึมได้เยอะ</t>
        </is>
      </c>
      <c r="I112" s="100" t="n">
        <v>3</v>
      </c>
      <c r="J112" s="88"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00" t="n"/>
      <c r="L112" s="88" t="inlineStr">
        <is>
          <t>Osteoarthritis / Herbal Medicine</t>
        </is>
      </c>
      <c r="M112" s="100" t="inlineStr">
        <is>
          <t>Clinic</t>
        </is>
      </c>
      <c r="N112" s="88" t="inlineStr">
        <is>
          <t>ข้อ 40 Pharma Plus เล่มม่วง (เฉลยข้อ ค)</t>
        </is>
      </c>
      <c r="O112" s="100" t="inlineStr">
        <is>
          <t>Mock</t>
        </is>
      </c>
      <c r="P112" s="100" t="inlineStr">
        <is>
          <t>Pharma Plus เล่มม่วง</t>
        </is>
      </c>
      <c r="Q112" s="100" t="n"/>
    </row>
    <row r="113" ht="409.6" customHeight="1" s="49">
      <c r="A113" s="100" t="n">
        <v>111</v>
      </c>
      <c r="B113" s="88" t="inlineStr">
        <is>
          <t>ข้อใดที่เภสัชกรไม่ต้องให้คำแนะนำเรื่องการปฏิบัติตัวเกี่ยวกับโรค osteoarthritis</t>
        </is>
      </c>
      <c r="C113" s="100" t="n"/>
      <c r="D113" s="88" t="inlineStr">
        <is>
          <t>หลีกเลี่ยงนั่งพับเพียบ</t>
        </is>
      </c>
      <c r="E113" s="88" t="inlineStr">
        <is>
          <t>ลดน้ำหนักตัว</t>
        </is>
      </c>
      <c r="F113" s="88" t="inlineStr">
        <is>
          <t>หลีกเลี่ยงการยกของหนัก</t>
        </is>
      </c>
      <c r="G113" s="88" t="inlineStr">
        <is>
          <t>ออกกำลังกายในน้ำ</t>
        </is>
      </c>
      <c r="H113" s="88" t="inlineStr">
        <is>
          <t>หลีกเลี่ยงการรับประทานยอดผัก</t>
        </is>
      </c>
      <c r="I113" s="100" t="n">
        <v>5</v>
      </c>
      <c r="J113" s="88"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00" t="n"/>
      <c r="L113" s="88" t="inlineStr">
        <is>
          <t>Osteoarthritis</t>
        </is>
      </c>
      <c r="M113" s="100" t="inlineStr">
        <is>
          <t>Clinic</t>
        </is>
      </c>
      <c r="N113" s="88" t="inlineStr">
        <is>
          <t>ข้อ 41 Pharma Plus เล่มม่วง (เฉลยข้อ จ)</t>
        </is>
      </c>
      <c r="O113" s="100" t="inlineStr">
        <is>
          <t>Mock</t>
        </is>
      </c>
      <c r="P113" s="100" t="inlineStr">
        <is>
          <t>Pharma Plus เล่มม่วง</t>
        </is>
      </c>
      <c r="Q113" s="100" t="n"/>
    </row>
    <row r="114" ht="409.6" customHeight="1" s="49">
      <c r="A114" s="100" t="n">
        <v>112</v>
      </c>
      <c r="B114" s="88"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00" t="n"/>
      <c r="D114" s="88" t="inlineStr">
        <is>
          <t>40 mg</t>
        </is>
      </c>
      <c r="E114" s="88" t="inlineStr">
        <is>
          <t>80 mg</t>
        </is>
      </c>
      <c r="F114" s="88" t="inlineStr">
        <is>
          <t>400 mg</t>
        </is>
      </c>
      <c r="G114" s="88" t="inlineStr">
        <is>
          <t>800 mg</t>
        </is>
      </c>
      <c r="H114" s="88" t="inlineStr">
        <is>
          <t>2000 mg</t>
        </is>
      </c>
      <c r="I114" s="100" t="n">
        <v>4</v>
      </c>
      <c r="J114" s="88"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00" t="n"/>
      <c r="L114" s="88" t="inlineStr">
        <is>
          <t>Osteoarthritis / Pharmaceutical Calculations</t>
        </is>
      </c>
      <c r="M114" s="100" t="inlineStr">
        <is>
          <t>Clinic</t>
        </is>
      </c>
      <c r="N114" s="88" t="inlineStr">
        <is>
          <t>ข้อ 42 Pharma Plus เล่มม่วง (เฉลยข้อ ง)</t>
        </is>
      </c>
      <c r="O114" s="100" t="inlineStr">
        <is>
          <t>Mock</t>
        </is>
      </c>
      <c r="P114" s="100" t="inlineStr">
        <is>
          <t>Pharma Plus เล่มม่วง</t>
        </is>
      </c>
      <c r="Q114" s="100" t="n"/>
    </row>
    <row r="115" ht="409.6" customHeight="1" s="49">
      <c r="A115" s="100" t="n">
        <v>113</v>
      </c>
      <c r="B115" s="88"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00" t="n"/>
      <c r="D115" s="88" t="inlineStr">
        <is>
          <t>ข้อฝืดยามเช้า (morning stiffness) อย่างน้อย 1 ชม.</t>
        </is>
      </c>
      <c r="E115" s="88" t="inlineStr">
        <is>
          <t>มี nodule ขึ้นบริเวณข้อที่อักเสบ</t>
        </is>
      </c>
      <c r="F115" s="88" t="inlineStr">
        <is>
          <t>มักเกิดกับข้อใหญ่ๆที่รับน้ำหนักมาก</t>
        </is>
      </c>
      <c r="G115" s="88" t="inlineStr">
        <is>
          <t>อาจพบนิวตตะกอนที่ไตได้ มีข้อเท้าบวม</t>
        </is>
      </c>
      <c r="H115" s="88" t="inlineStr">
        <is>
          <t>อาการปวดเกิดขึ้นที่ข้อเดียวกันทั้งสองข้างของร่างกาย</t>
        </is>
      </c>
      <c r="I115" s="100" t="n">
        <v>2</v>
      </c>
      <c r="J115" s="88"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00" t="n"/>
      <c r="L115" s="88" t="inlineStr">
        <is>
          <t>Gout</t>
        </is>
      </c>
      <c r="M115" s="100" t="inlineStr">
        <is>
          <t>Clinic</t>
        </is>
      </c>
      <c r="N115" s="88" t="inlineStr">
        <is>
          <t>ข้อ 43 Pharma Plus เล่มม่วง (เฉลยข้อ ข)</t>
        </is>
      </c>
      <c r="O115" s="100" t="inlineStr">
        <is>
          <t>Mock</t>
        </is>
      </c>
      <c r="P115" s="100" t="inlineStr">
        <is>
          <t>Pharma Plus เล่มม่วง</t>
        </is>
      </c>
      <c r="Q115" s="100" t="n"/>
    </row>
    <row r="116" ht="409.6" customHeight="1" s="49">
      <c r="A116" s="100" t="n">
        <v>114</v>
      </c>
      <c r="B116" s="88"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00" t="n"/>
      <c r="D116" s="88" t="inlineStr">
        <is>
          <t>Indomethacin</t>
        </is>
      </c>
      <c r="E116" s="88" t="inlineStr">
        <is>
          <t>Colchicine</t>
        </is>
      </c>
      <c r="F116" s="88" t="inlineStr">
        <is>
          <t>Indomethacin + colchicine</t>
        </is>
      </c>
      <c r="G116" s="88" t="inlineStr">
        <is>
          <t>Colchicine + allopurinol</t>
        </is>
      </c>
      <c r="H116" s="88" t="inlineStr">
        <is>
          <t>Indomethacin + colchicine + allopurinol</t>
        </is>
      </c>
      <c r="I116" s="100" t="n">
        <v>1</v>
      </c>
      <c r="J116" s="88"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00" t="n"/>
      <c r="L116" s="88" t="inlineStr">
        <is>
          <t>Gout</t>
        </is>
      </c>
      <c r="M116" s="100" t="inlineStr">
        <is>
          <t>Clinic</t>
        </is>
      </c>
      <c r="N116" s="88" t="inlineStr">
        <is>
          <t>ข้อ 44 Pharma Plus เล่มม่วง (เฉลยข้อ ก ข)</t>
        </is>
      </c>
      <c r="O116" s="100" t="inlineStr">
        <is>
          <t>Mock</t>
        </is>
      </c>
      <c r="P116" s="100" t="inlineStr">
        <is>
          <t>Pharma Plus เล่มม่วง</t>
        </is>
      </c>
      <c r="Q116" s="100" t="n"/>
    </row>
    <row r="117" ht="409.6" customHeight="1" s="49">
      <c r="A117" s="100" t="n">
        <v>115</v>
      </c>
      <c r="B117" s="88"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00" t="n"/>
      <c r="D117" s="88" t="inlineStr">
        <is>
          <t>Meloxicam</t>
        </is>
      </c>
      <c r="E117" s="88" t="inlineStr">
        <is>
          <t>Nabumetone</t>
        </is>
      </c>
      <c r="F117" s="88" t="inlineStr">
        <is>
          <t>Loxoprofen</t>
        </is>
      </c>
      <c r="G117" s="88" t="inlineStr">
        <is>
          <t>Celecoxib</t>
        </is>
      </c>
      <c r="H117" s="88" t="inlineStr">
        <is>
          <t>Sulindac</t>
        </is>
      </c>
      <c r="I117" s="100" t="n">
        <v>4</v>
      </c>
      <c r="J117" s="88"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00" t="n"/>
      <c r="L117" s="88" t="inlineStr">
        <is>
          <t>Gout</t>
        </is>
      </c>
      <c r="M117" s="100" t="inlineStr">
        <is>
          <t>Clinic</t>
        </is>
      </c>
      <c r="N117" s="88" t="inlineStr">
        <is>
          <t>ข้อ 45 Pharma Plus เล่มม่วง (เฉลยข้อ ง)</t>
        </is>
      </c>
      <c r="O117" s="100" t="inlineStr">
        <is>
          <t>Mock</t>
        </is>
      </c>
      <c r="P117" s="100" t="inlineStr">
        <is>
          <t>Pharma Plus เล่มม่วง</t>
        </is>
      </c>
      <c r="Q117" s="100" t="n"/>
    </row>
    <row r="118" ht="409.6" customHeight="1" s="49">
      <c r="A118" s="100" t="n">
        <v>116</v>
      </c>
      <c r="B118" s="88" t="inlineStr">
        <is>
          <t>การออกกำลังกายประเภทใดที่เหมาะสมสำหรับผู้ป่วยรายนี้</t>
        </is>
      </c>
      <c r="C118" s="100" t="n"/>
      <c r="D118" s="88" t="inlineStr">
        <is>
          <t>เทนนิส</t>
        </is>
      </c>
      <c r="E118" s="88" t="inlineStr">
        <is>
          <t>รักบี้</t>
        </is>
      </c>
      <c r="F118" s="88" t="inlineStr">
        <is>
          <t>จ็อกกิ้ง</t>
        </is>
      </c>
      <c r="G118" s="88" t="inlineStr">
        <is>
          <t>บาสเกตบอล</t>
        </is>
      </c>
      <c r="H118" s="88" t="inlineStr">
        <is>
          <t>ยิมนาสติก</t>
        </is>
      </c>
      <c r="I118" s="100" t="n">
        <v>1</v>
      </c>
      <c r="J118" s="88"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00" t="n"/>
      <c r="L118" s="88" t="inlineStr">
        <is>
          <t>Gout</t>
        </is>
      </c>
      <c r="M118" s="100" t="inlineStr">
        <is>
          <t>Clinic</t>
        </is>
      </c>
      <c r="N118" s="88" t="inlineStr">
        <is>
          <t>ข้อ 46 Pharma Plus เล่มม่วง (เฉลยข้อ )</t>
        </is>
      </c>
      <c r="O118" s="100" t="inlineStr">
        <is>
          <t>Mock</t>
        </is>
      </c>
      <c r="P118" s="100" t="inlineStr">
        <is>
          <t>Pharma Plus เล่มม่วง</t>
        </is>
      </c>
      <c r="Q118" s="100" t="n"/>
    </row>
    <row r="119" ht="409.6" customHeight="1" s="49">
      <c r="A119" s="100" t="n">
        <v>117</v>
      </c>
      <c r="B119" s="88" t="inlineStr">
        <is>
          <t>อาหารประเภทใดที่เหมาะแก่ผู้ป่วยรายนี้</t>
        </is>
      </c>
      <c r="C119" s="100" t="n"/>
      <c r="D119" s="88" t="inlineStr">
        <is>
          <t>ปีกไก่เหล้าแดง</t>
        </is>
      </c>
      <c r="E119" s="88" t="inlineStr">
        <is>
          <t>ยอดมะพร้าวผัดกุ้ง</t>
        </is>
      </c>
      <c r="F119" s="88" t="inlineStr">
        <is>
          <t>ซุปหน่อไม้</t>
        </is>
      </c>
      <c r="G119" s="88" t="inlineStr">
        <is>
          <t>แกงจืดเต้าหู้หมูสับ</t>
        </is>
      </c>
      <c r="H119" s="88" t="inlineStr">
        <is>
          <t>เกาเหลาเครื่องในหมู</t>
        </is>
      </c>
      <c r="I119" s="100" t="n">
        <v>4</v>
      </c>
      <c r="J119" s="88"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00" t="n"/>
      <c r="L119" s="88" t="inlineStr">
        <is>
          <t>Gout</t>
        </is>
      </c>
      <c r="M119" s="100" t="inlineStr">
        <is>
          <t>Clinic</t>
        </is>
      </c>
      <c r="N119" s="88" t="inlineStr">
        <is>
          <t>ข้อ 47 Pharma Plus เล่มม่วง (เฉลยข้อ ง)</t>
        </is>
      </c>
      <c r="O119" s="100" t="inlineStr">
        <is>
          <t>Mock</t>
        </is>
      </c>
      <c r="P119" s="100" t="inlineStr">
        <is>
          <t>Pharma Plus เล่มม่วง</t>
        </is>
      </c>
      <c r="Q119" s="100" t="n"/>
    </row>
    <row r="120" ht="409.6" customHeight="1" s="49">
      <c r="A120" s="100" t="n">
        <v>118</v>
      </c>
      <c r="B120" s="88"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00" t="n"/>
      <c r="D120" s="88" t="inlineStr">
        <is>
          <t>Gouty arthritis</t>
        </is>
      </c>
      <c r="E120" s="88" t="inlineStr">
        <is>
          <t>Rheumatoid arthritis</t>
        </is>
      </c>
      <c r="F120" s="88" t="inlineStr">
        <is>
          <t>Osteoarthritis</t>
        </is>
      </c>
      <c r="G120" s="88" t="inlineStr">
        <is>
          <t>Osteoporosis</t>
        </is>
      </c>
      <c r="H120" s="88" t="inlineStr">
        <is>
          <t>Osteopenia</t>
        </is>
      </c>
      <c r="I120" s="100" t="n">
        <v>2</v>
      </c>
      <c r="J120" s="88"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00" t="n"/>
      <c r="L120" s="88" t="inlineStr">
        <is>
          <t>Rheumatoid Arthritis</t>
        </is>
      </c>
      <c r="M120" s="100" t="inlineStr">
        <is>
          <t>Clinic</t>
        </is>
      </c>
      <c r="N120" s="88" t="inlineStr">
        <is>
          <t>ข้อ 48 Pharma Plus เล่มม่วง (เฉลยข้อ ค)</t>
        </is>
      </c>
      <c r="O120" s="100" t="inlineStr">
        <is>
          <t>Mock</t>
        </is>
      </c>
      <c r="P120" s="100" t="inlineStr">
        <is>
          <t>Pharma Plus เล่มม่วง</t>
        </is>
      </c>
      <c r="Q120" s="100" t="n"/>
    </row>
    <row r="121" ht="409.6" customHeight="1" s="49">
      <c r="A121" s="100" t="n">
        <v>119</v>
      </c>
      <c r="B121" s="88"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00" t="n"/>
      <c r="D121" s="88" t="inlineStr">
        <is>
          <t>Paracetamol</t>
        </is>
      </c>
      <c r="E121" s="88" t="inlineStr">
        <is>
          <t>Colchicine</t>
        </is>
      </c>
      <c r="F121" s="88" t="inlineStr">
        <is>
          <t>Prednisolone</t>
        </is>
      </c>
      <c r="G121" s="88" t="inlineStr">
        <is>
          <t>Ibuprofen</t>
        </is>
      </c>
      <c r="H121" s="88" t="inlineStr">
        <is>
          <t>Methotrexate</t>
        </is>
      </c>
      <c r="I121" s="100" t="n">
        <v>5</v>
      </c>
      <c r="J121" s="88"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00" t="n"/>
      <c r="L121" s="88" t="inlineStr">
        <is>
          <t>Rheumatoid Arthritis</t>
        </is>
      </c>
      <c r="M121" s="100" t="inlineStr">
        <is>
          <t>Clinic</t>
        </is>
      </c>
      <c r="N121" s="88" t="inlineStr">
        <is>
          <t>ข้อ 49 Pharma Plus เล่มม่วง (เฉลยข้อ ก)</t>
        </is>
      </c>
      <c r="O121" s="100" t="inlineStr">
        <is>
          <t>Mock</t>
        </is>
      </c>
      <c r="P121" s="100" t="inlineStr">
        <is>
          <t>Pharma Plus เล่มม่วง</t>
        </is>
      </c>
      <c r="Q121" s="100" t="n"/>
    </row>
    <row r="122" ht="409.6" customHeight="1" s="49">
      <c r="A122" s="100" t="n">
        <v>120</v>
      </c>
      <c r="B122" s="88"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00" t="n"/>
      <c r="D122" s="88" t="inlineStr">
        <is>
          <t>Sulfasalazine</t>
        </is>
      </c>
      <c r="E122" s="88" t="inlineStr">
        <is>
          <t>Auranofin</t>
        </is>
      </c>
      <c r="F122" s="88" t="inlineStr">
        <is>
          <t>Celecoxib</t>
        </is>
      </c>
      <c r="G122" s="88" t="inlineStr">
        <is>
          <t>Glucosamine</t>
        </is>
      </c>
      <c r="H122" s="88" t="inlineStr">
        <is>
          <t>Allopurinol</t>
        </is>
      </c>
      <c r="I122" s="100" t="n">
        <v>1</v>
      </c>
      <c r="J122" s="88"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00" t="n"/>
      <c r="L122" s="88" t="inlineStr">
        <is>
          <t>Rheumatoid Arthritis</t>
        </is>
      </c>
      <c r="M122" s="100" t="inlineStr">
        <is>
          <t>Clinic</t>
        </is>
      </c>
      <c r="N122" s="88" t="inlineStr">
        <is>
          <t>ข้อ 50 Pharma Plus เล่มม่วง (เฉลยข้อ ค)</t>
        </is>
      </c>
      <c r="O122" s="100" t="inlineStr">
        <is>
          <t>Mock</t>
        </is>
      </c>
      <c r="P122" s="100" t="inlineStr">
        <is>
          <t>Pharma Plus เล่มม่วง</t>
        </is>
      </c>
      <c r="Q122" s="100" t="n"/>
    </row>
    <row r="123" ht="409.6" customHeight="1" s="49">
      <c r="A123" s="100" t="n">
        <v>121</v>
      </c>
      <c r="B123" s="88" t="inlineStr">
        <is>
          <t>ยาในข้อใดใช้ชะลอการเสื่อมของกระดูกและข้อ</t>
        </is>
      </c>
      <c r="C123" s="100" t="n"/>
      <c r="D123" s="88" t="inlineStr">
        <is>
          <t>Estrogen</t>
        </is>
      </c>
      <c r="E123" s="88" t="inlineStr">
        <is>
          <t>Methotrexate</t>
        </is>
      </c>
      <c r="F123" s="88" t="inlineStr">
        <is>
          <t>Paracetamol</t>
        </is>
      </c>
      <c r="G123" s="88" t="inlineStr">
        <is>
          <t>Glucosamine</t>
        </is>
      </c>
      <c r="H123" s="88" t="inlineStr">
        <is>
          <t>Probenecid</t>
        </is>
      </c>
      <c r="I123" s="100" t="n">
        <v>4</v>
      </c>
      <c r="J123" s="88"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00" t="n"/>
      <c r="L123" s="88" t="inlineStr">
        <is>
          <t>Osteoarthritis</t>
        </is>
      </c>
      <c r="M123" s="100" t="inlineStr">
        <is>
          <t>Clinic</t>
        </is>
      </c>
      <c r="N123" s="88" t="inlineStr">
        <is>
          <t>ข้อ 51 Pharma Plus เล่มม่วง (เฉลยข้อ ง)</t>
        </is>
      </c>
      <c r="O123" s="100" t="inlineStr">
        <is>
          <t>Mock</t>
        </is>
      </c>
      <c r="P123" s="100" t="inlineStr">
        <is>
          <t>Pharma Plus เล่มม่วง</t>
        </is>
      </c>
      <c r="Q123" s="100" t="n"/>
    </row>
    <row r="124" ht="409.6" customHeight="1" s="49">
      <c r="A124" s="100" t="n">
        <v>122</v>
      </c>
      <c r="B124" s="88"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00" t="n"/>
      <c r="D124" s="88" t="inlineStr">
        <is>
          <t>Ibuprofen</t>
        </is>
      </c>
      <c r="E124" s="88" t="inlineStr">
        <is>
          <t>Diclofenac</t>
        </is>
      </c>
      <c r="F124" s="88" t="inlineStr">
        <is>
          <t>Nimesulide</t>
        </is>
      </c>
      <c r="G124" s="88" t="inlineStr">
        <is>
          <t>Paracetamol</t>
        </is>
      </c>
      <c r="H124" s="88" t="inlineStr">
        <is>
          <t>Aspirin</t>
        </is>
      </c>
      <c r="I124" s="100" t="n">
        <v>3</v>
      </c>
      <c r="J124" s="88"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00" t="n"/>
      <c r="L124" s="88" t="inlineStr">
        <is>
          <t>Osteoarthritis</t>
        </is>
      </c>
      <c r="M124" s="100" t="inlineStr">
        <is>
          <t>Clinic</t>
        </is>
      </c>
      <c r="N124" s="88" t="inlineStr">
        <is>
          <t>ข้อ 52 Pharma Plus เล่มม่วง (เฉลยข้อ ค)</t>
        </is>
      </c>
      <c r="O124" s="100" t="inlineStr">
        <is>
          <t>Mock</t>
        </is>
      </c>
      <c r="P124" s="100" t="inlineStr">
        <is>
          <t>Pharma Plus เล่มม่วง</t>
        </is>
      </c>
      <c r="Q124" s="100" t="n"/>
    </row>
    <row r="125" ht="409.6" customHeight="1" s="49">
      <c r="A125" s="100" t="n">
        <v>123</v>
      </c>
      <c r="B125" s="88"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00" t="n"/>
      <c r="D125" s="88" t="inlineStr">
        <is>
          <t>รับประทาน Paracetamol 3 เม็ด ทุก 4 ชั่วโมง</t>
        </is>
      </c>
      <c r="E125" s="88" t="inlineStr">
        <is>
          <t>เพิ่มยา muscle relaxant ให้แก่ผู้ป่วย</t>
        </is>
      </c>
      <c r="F125" s="88" t="inlineStr">
        <is>
          <t>รับประทาน Glucosamine ครั้งละ 2 เม็ด วันละ 3 ครั้ง</t>
        </is>
      </c>
      <c r="G125" s="88" t="inlineStr">
        <is>
          <t>รับประทาน Calcium carbonate (1 g) 2 เม็ด ก่อนอาหารเช้า</t>
        </is>
      </c>
      <c r="H125" s="88" t="inlineStr">
        <is>
          <t>ถูนวดเจลพริกบริเวณปวด เพื่อให้ยาดูดซึมได้เยอะ</t>
        </is>
      </c>
      <c r="I125" s="100" t="n">
        <v>3</v>
      </c>
      <c r="J125" s="88"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00" t="n"/>
      <c r="L125" s="88" t="inlineStr">
        <is>
          <t>Osteoarthritis / Herbal Medicine</t>
        </is>
      </c>
      <c r="M125" s="100" t="inlineStr">
        <is>
          <t>Clinic</t>
        </is>
      </c>
      <c r="N125" s="88" t="inlineStr">
        <is>
          <t>ข้อ 53 Pharma Plus เล่มม่วง (เฉลยข้อ ค)</t>
        </is>
      </c>
      <c r="O125" s="100" t="inlineStr">
        <is>
          <t>Mock</t>
        </is>
      </c>
      <c r="P125" s="100" t="inlineStr">
        <is>
          <t>Pharma Plus เล่มม่วง</t>
        </is>
      </c>
      <c r="Q125" s="100" t="n"/>
    </row>
    <row r="126" ht="409.6" customHeight="1" s="49">
      <c r="A126" s="100" t="n">
        <v>124</v>
      </c>
      <c r="B126" s="88" t="inlineStr">
        <is>
          <t>ข้อใดที่เภสัชกรไม่ต้องให้คำแนะนำเรื่องการปฏิบัติตัวเกี่ยวกับโรค osteoarthritis</t>
        </is>
      </c>
      <c r="C126" s="100" t="n"/>
      <c r="D126" s="88" t="inlineStr">
        <is>
          <t>หลีกเลี่ยงนั่งพับเพียบ</t>
        </is>
      </c>
      <c r="E126" s="88" t="inlineStr">
        <is>
          <t>ลดน้ำหนักตัว</t>
        </is>
      </c>
      <c r="F126" s="88" t="inlineStr">
        <is>
          <t>หลีกเลี่ยงการยกของหนัก</t>
        </is>
      </c>
      <c r="G126" s="88" t="inlineStr">
        <is>
          <t>ออกกำลังกายในน้ำ</t>
        </is>
      </c>
      <c r="H126" s="88" t="inlineStr">
        <is>
          <t>หลีกเลี่ยงการรับประทานยอดผัก</t>
        </is>
      </c>
      <c r="I126" s="100" t="n">
        <v>5</v>
      </c>
      <c r="J126" s="88"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00" t="n"/>
      <c r="L126" s="88" t="inlineStr">
        <is>
          <t>Osteoarthritis</t>
        </is>
      </c>
      <c r="M126" s="100" t="inlineStr">
        <is>
          <t>Clinic</t>
        </is>
      </c>
      <c r="N126" s="88" t="inlineStr">
        <is>
          <t>ข้อ 54 Pharma Plus เล่มม่วง (เฉลยข้อ จ)</t>
        </is>
      </c>
      <c r="O126" s="100" t="inlineStr">
        <is>
          <t>Mock</t>
        </is>
      </c>
      <c r="P126" s="100" t="inlineStr">
        <is>
          <t>Pharma Plus เล่มม่วง</t>
        </is>
      </c>
      <c r="Q126" s="100" t="n"/>
    </row>
    <row r="127" ht="409.6" customHeight="1" s="49">
      <c r="A127" s="100" t="n">
        <v>125</v>
      </c>
      <c r="B127" s="88"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00" t="n"/>
      <c r="D127" s="88" t="inlineStr">
        <is>
          <t>Etoricoxib</t>
        </is>
      </c>
      <c r="E127" s="88" t="inlineStr">
        <is>
          <t>Ibuprofen</t>
        </is>
      </c>
      <c r="F127" s="88" t="inlineStr">
        <is>
          <t>Diclofenac</t>
        </is>
      </c>
      <c r="G127" s="88" t="inlineStr">
        <is>
          <t>Aspirin</t>
        </is>
      </c>
      <c r="H127" s="88" t="inlineStr">
        <is>
          <t>Piroxicam</t>
        </is>
      </c>
      <c r="I127" s="100" t="n">
        <v>1</v>
      </c>
      <c r="J127" s="88"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00" t="n"/>
      <c r="L127" s="88" t="inlineStr">
        <is>
          <t>Osteoarthritis</t>
        </is>
      </c>
      <c r="M127" s="100" t="inlineStr">
        <is>
          <t>Clinic</t>
        </is>
      </c>
      <c r="N127" s="88" t="inlineStr">
        <is>
          <t>ข้อ 55 Pharma Plus เล่มม่วง (เฉลยข้อ ก)</t>
        </is>
      </c>
      <c r="O127" s="100" t="inlineStr">
        <is>
          <t>Mock</t>
        </is>
      </c>
      <c r="P127" s="100" t="inlineStr">
        <is>
          <t>Pharma Plus เล่มม่วง</t>
        </is>
      </c>
      <c r="Q127" s="100" t="n"/>
    </row>
    <row r="128" ht="409.6" customHeight="1" s="49">
      <c r="A128" s="100" t="n">
        <v>126</v>
      </c>
      <c r="B128" s="88" t="inlineStr">
        <is>
          <t>ข้อใดจัดเป็นยาหรือผลิตภัณฑ์เสริมอาหารในกลุ่มชะลอความเสื่อมสลายของกระดูกอ่อน</t>
        </is>
      </c>
      <c r="C128" s="100" t="n"/>
      <c r="D128" s="88" t="inlineStr">
        <is>
          <t>Glucosamine sulfate</t>
        </is>
      </c>
      <c r="E128" s="88" t="inlineStr">
        <is>
          <t>Hydroxychloroquine</t>
        </is>
      </c>
      <c r="F128" s="88" t="inlineStr">
        <is>
          <t>Auranofin</t>
        </is>
      </c>
      <c r="G128" s="88" t="inlineStr">
        <is>
          <t>Prednisolone</t>
        </is>
      </c>
      <c r="H128" s="88" t="inlineStr">
        <is>
          <t>Methotrexate</t>
        </is>
      </c>
      <c r="I128" s="100" t="n">
        <v>1</v>
      </c>
      <c r="J128" s="88"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00" t="n"/>
      <c r="L128" s="88" t="inlineStr">
        <is>
          <t>Osteoarthritis</t>
        </is>
      </c>
      <c r="M128" s="100" t="inlineStr">
        <is>
          <t>Clinic</t>
        </is>
      </c>
      <c r="N128" s="88" t="inlineStr">
        <is>
          <t>ข้อ 56 Pharma Plus เล่มม่วง (เฉลยข้อ ก)</t>
        </is>
      </c>
      <c r="O128" s="100" t="inlineStr">
        <is>
          <t>Mock</t>
        </is>
      </c>
      <c r="P128" s="100" t="inlineStr">
        <is>
          <t>Pharma Plus เล่มม่วง</t>
        </is>
      </c>
      <c r="Q128" s="100" t="n"/>
    </row>
    <row r="129" ht="409.6" customHeight="1" s="49">
      <c r="A129" s="100" t="n">
        <v>127</v>
      </c>
      <c r="B129" s="88"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00" t="n"/>
      <c r="D129" s="88" t="inlineStr">
        <is>
          <t>Raloxifene จัดเป็นยากลุ่ม pure estrogen antagonist ชนิด 2nd generation</t>
        </is>
      </c>
      <c r="E129" s="88" t="inlineStr">
        <is>
          <t>Raloxifene มีฤทธิ์ estrogenic ที่กระดูก และเมแทบอลิซึมของไขมัน</t>
        </is>
      </c>
      <c r="F129" s="88" t="inlineStr">
        <is>
          <t>ฤทธิ์ antiestrogenic ของ raloxifene พบที่เต้านมและเยื่อบุโพรงมดลูก</t>
        </is>
      </c>
      <c r="G129" s="88" t="inlineStr">
        <is>
          <t>Tamoxifen มีฤทธิ์กระตุ้นการเจริญเติบโตของเยื่อบุโพรงมดลูกแตกต่างกับ raloxifene ที่ไม่มีฤทธิ์นี้</t>
        </is>
      </c>
      <c r="H129" s="88" t="inlineStr">
        <is>
          <t>ไม่ควรใช้ raloxifene ในสตรีที่ยังไม่หมดประจำเดือน</t>
        </is>
      </c>
      <c r="I129" s="100" t="n">
        <v>1</v>
      </c>
      <c r="J129" s="88"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00" t="n"/>
      <c r="L129" s="88" t="inlineStr">
        <is>
          <t>Osteoporosis</t>
        </is>
      </c>
      <c r="M129" s="100" t="inlineStr">
        <is>
          <t>Clinic</t>
        </is>
      </c>
      <c r="N129" s="88" t="inlineStr">
        <is>
          <t>ข้อ 57 Pharma Plus เล่มม่วง (เฉลยข้อ ก)</t>
        </is>
      </c>
      <c r="O129" s="100" t="inlineStr">
        <is>
          <t>Mock</t>
        </is>
      </c>
      <c r="P129" s="100" t="inlineStr">
        <is>
          <t>Pharma Plus เล่มม่วง</t>
        </is>
      </c>
      <c r="Q129" s="100" t="n"/>
    </row>
    <row r="130" ht="409.6" customHeight="1" s="49">
      <c r="A130" s="100" t="n">
        <v>128</v>
      </c>
      <c r="B130" s="88" t="inlineStr">
        <is>
          <t>ข้อใดต่อไปนี้ไม่ได้อธิบายกลไกการออกฤทธิ์ของ raloxifene ต่อกระดูก</t>
        </is>
      </c>
      <c r="C130" s="100" t="n"/>
      <c r="D130" s="88" t="inlineStr">
        <is>
          <t>Raloxifene มีกลไการออกฤทธิ์ต่อกระดูกคล้าย estrogen</t>
        </is>
      </c>
      <c r="E130" s="88" t="inlineStr">
        <is>
          <t>เข้าใจว่า raloxifene ออกฤทธิ์โดยเพิ่มการแสดงออกของยีน TGF-3 ซึ่งมีผลต่อจำนวนของเซลล์สลายกระดูก</t>
        </is>
      </c>
      <c r="F130" s="88"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88" t="inlineStr">
        <is>
          <t>Raloxifene ออกฤทธิ์โดยการจับกับ estrogen receptor แล้วมีผลต่อการแสดงออกของยีน</t>
        </is>
      </c>
      <c r="H130" s="88" t="inlineStr">
        <is>
          <t>AP-1 pathway เป็น pathway หนึ่งที่ใช้อธิบายการออกฤทธิ์แบบ estrogen agonist ของ raloxifene</t>
        </is>
      </c>
      <c r="I130" s="100" t="n">
        <v>3</v>
      </c>
      <c r="J130" s="88"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00" t="n"/>
      <c r="L130" s="88" t="inlineStr">
        <is>
          <t>Osteoporosis</t>
        </is>
      </c>
      <c r="M130" s="100" t="inlineStr">
        <is>
          <t>Clinic</t>
        </is>
      </c>
      <c r="N130" s="88" t="inlineStr">
        <is>
          <t>ข้อ 58 Pharma Plus เล่มม่วง (เฉลยข้อ ข)</t>
        </is>
      </c>
      <c r="O130" s="100" t="inlineStr">
        <is>
          <t>Mock</t>
        </is>
      </c>
      <c r="P130" s="100" t="inlineStr">
        <is>
          <t>Pharma Plus เล่มม่วง</t>
        </is>
      </c>
      <c r="Q130" s="100" t="n"/>
    </row>
    <row r="131" ht="409.6" customHeight="1" s="49">
      <c r="A131" s="100" t="n">
        <v>129</v>
      </c>
      <c r="B131" s="88" t="inlineStr">
        <is>
          <t>เกี่ยวกับ ข้อใดต่อไปนี้ถูกต้อง ข้อใดต่อไปนี้กล่าวถูกต้องตามหลักวิชาชีพเภสัชกรรม</t>
        </is>
      </c>
      <c r="C131" s="100" t="n"/>
      <c r="D131" s="88" t="inlineStr">
        <is>
          <t>ข้อดีของ raloxifene เมื่อเปรียบเทียบกับการใช้ HRT คือ raloxifene ใช้ในคนไข้ที่มีประวัติเป็น/กำลังเป็นโรคหลอดเลือดอุดตันได้</t>
        </is>
      </c>
      <c r="E131" s="88" t="inlineStr">
        <is>
          <t>ฤทธิ์ข้างเคียงที่อาจพบได้จากการใช้ raloxifene คือ อาการร้อนวูบวาบ เป็นตะคริวที่ขา</t>
        </is>
      </c>
      <c r="F131" s="88"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88" t="inlineStr">
        <is>
          <t>ให้รับประทาน raloxifene ตอนท้องว่าง เพื่อไม่ให้การดูดซึมถูกรบกวนจากอาหาร</t>
        </is>
      </c>
      <c r="H131" s="88" t="inlineStr">
        <is>
          <t>Raloxifene มีผลเพิ่ม BMD และลดอุบัติการณ์ของการเกิด vertebral &amp; hip fractures ได้อย่างชัดเจนคล้ายกับ estrogen</t>
        </is>
      </c>
      <c r="I131" s="100" t="n">
        <v>2</v>
      </c>
      <c r="J131" s="88"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00" t="n"/>
      <c r="L131" s="88" t="inlineStr">
        <is>
          <t>Osteoporosis</t>
        </is>
      </c>
      <c r="M131" s="100" t="inlineStr">
        <is>
          <t>Clinic</t>
        </is>
      </c>
      <c r="N131" s="88" t="inlineStr">
        <is>
          <t>ข้อ 59 Pharma Plus เล่มม่วง (เฉลยข้อ ข)</t>
        </is>
      </c>
      <c r="O131" s="100" t="inlineStr">
        <is>
          <t>Mock</t>
        </is>
      </c>
      <c r="P131" s="100" t="inlineStr">
        <is>
          <t>Pharma Plus เล่มม่วง</t>
        </is>
      </c>
      <c r="Q131" s="100" t="n"/>
    </row>
    <row r="132" ht="409.6" customHeight="1" s="49">
      <c r="A132" s="100" t="n">
        <v>130</v>
      </c>
      <c r="B132" s="88"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00" t="n"/>
      <c r="D132" s="88"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88" t="inlineStr">
        <is>
          <t>รับประทานกับน้ำเปล่าเท่านั้น ห้ามรับประทานร่วมกับผลไม้ นม หรือ เครื่องดื่ม ใดๆนอกจากน้ำเปล่า</t>
        </is>
      </c>
      <c r="F132" s="88" t="inlineStr">
        <is>
          <t>ไม่เอนตัวหรือนอนขณะรับประทานยา หรือหลังรับประทานยาไม่เกิน 30 นาที</t>
        </is>
      </c>
      <c r="G132" s="88" t="inlineStr">
        <is>
          <t>ให้รับประทาน alendronate และยาเม็ดแคลเซียมพร้อม ๆ กัน</t>
        </is>
      </c>
      <c r="H132" s="88" t="inlineStr">
        <is>
          <t>ถ้ามีอาการกลืนอาหารลำบาก ปวดท้อง ให้กลับไปพบแพทย์์</t>
        </is>
      </c>
      <c r="I132" s="100" t="n">
        <v>4</v>
      </c>
      <c r="J132" s="88"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00" t="n"/>
      <c r="L132" s="88" t="inlineStr">
        <is>
          <t>Osteoporosis</t>
        </is>
      </c>
      <c r="M132" s="100" t="inlineStr">
        <is>
          <t>Clinic</t>
        </is>
      </c>
      <c r="N132" s="88" t="inlineStr">
        <is>
          <t>ข้อ 60 Pharma Plus เล่มม่วง (เฉลยข้อ ง)</t>
        </is>
      </c>
      <c r="O132" s="100" t="inlineStr">
        <is>
          <t>Mock</t>
        </is>
      </c>
      <c r="P132" s="100" t="inlineStr">
        <is>
          <t>Pharma Plus เล่มม่วง</t>
        </is>
      </c>
      <c r="Q132" s="100" t="n"/>
    </row>
    <row r="133" ht="409.6" customHeight="1" s="49">
      <c r="A133" s="100" t="n">
        <v>131</v>
      </c>
      <c r="B133" s="88" t="inlineStr">
        <is>
          <t>เกี่ยวกับ ข้อใดต่อไปนี้ไม่ถูกต้อง ข้อใดต่อไปนี้กล่าวถูกต้องตามหลักวิชาชีพเภสัชกรรม</t>
        </is>
      </c>
      <c r="C133" s="100" t="n"/>
      <c r="D133" s="88" t="inlineStr">
        <is>
          <t>Alendronate จัดเป็นกลุ่มยาในกลุ่ม 2nd generation bisphosphonates ที่มีความแรงน้อยกว่า risedronate ซึ่งเป็น 3rd generation bisphosphonates</t>
        </is>
      </c>
      <c r="E133" s="88" t="inlineStr">
        <is>
          <t>ในรายที่มี severe osteoporosis เมื่อใช้ HRT แล้ว BMD เพิ่มขึ้นน้อยมาก อาจให้ร่วมกับ bisphosphonates ตัวใดตัวหนึ่ง จะช่วยเพิ่ม BMD เพิ่มมากขึ้น</t>
        </is>
      </c>
      <c r="F133" s="88" t="inlineStr">
        <is>
          <t>ยาในกลุ่ม bisphosphonates ที่มีข้อบ่งใช้ในการป้องกันและรักษา osteoporosis ปัจจุบันที่ใช้อยู่มี 2 ตัว คือ alendronate และ risedronate</t>
        </is>
      </c>
      <c r="G133" s="88"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88" t="inlineStr">
        <is>
          <t>bisphosphonates มีกลไกการออกฤทธิ์คล้ายกับ estrogen คือ เพิ่ม apoptosis ของ Osteoclast โดยการเพิ่ม transcription ของ TGF-β3</t>
        </is>
      </c>
      <c r="I133" s="100" t="n">
        <v>5</v>
      </c>
      <c r="J133" s="88"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00" t="n"/>
      <c r="L133" s="88" t="inlineStr">
        <is>
          <t>Osteoporosis</t>
        </is>
      </c>
      <c r="M133" s="100" t="inlineStr">
        <is>
          <t>Clinic</t>
        </is>
      </c>
      <c r="N133" s="88" t="inlineStr">
        <is>
          <t>ข้อ 61 Pharma Plus เล่มม่วง (เฉลยข้อ ก)</t>
        </is>
      </c>
      <c r="O133" s="100" t="inlineStr">
        <is>
          <t>Mock</t>
        </is>
      </c>
      <c r="P133" s="100" t="inlineStr">
        <is>
          <t>Pharma Plus เล่มม่วง</t>
        </is>
      </c>
      <c r="Q133" s="100" t="n"/>
    </row>
    <row r="134" ht="409.6" customHeight="1" s="49">
      <c r="A134" s="100" t="n">
        <v>132</v>
      </c>
      <c r="B134"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00" t="n"/>
      <c r="D134" s="88" t="inlineStr">
        <is>
          <t>Ibuprofen</t>
        </is>
      </c>
      <c r="E134" s="88" t="inlineStr">
        <is>
          <t>Diclofenac</t>
        </is>
      </c>
      <c r="F134" s="88" t="inlineStr">
        <is>
          <t>Celecoxib</t>
        </is>
      </c>
      <c r="G134" s="88" t="inlineStr">
        <is>
          <t>Tolperisone</t>
        </is>
      </c>
      <c r="H134" s="88" t="inlineStr">
        <is>
          <t>Naproxen</t>
        </is>
      </c>
      <c r="I134" s="100" t="n">
        <v>4</v>
      </c>
      <c r="J134" s="88"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00" t="n"/>
      <c r="L134" s="88" t="inlineStr">
        <is>
          <t>Myofascial Pain Syndrome</t>
        </is>
      </c>
      <c r="M134" s="100" t="inlineStr">
        <is>
          <t>Clinic</t>
        </is>
      </c>
      <c r="N134" s="88" t="inlineStr">
        <is>
          <t>ข้อ 1 Mock Musculo RxCU84</t>
        </is>
      </c>
      <c r="O134" s="100" t="inlineStr">
        <is>
          <t>Mock</t>
        </is>
      </c>
      <c r="P134" s="100" t="inlineStr">
        <is>
          <t>Mock RxCU84</t>
        </is>
      </c>
      <c r="Q134" s="100" t="n"/>
    </row>
    <row r="135" ht="409.6" customHeight="1" s="49">
      <c r="A135" s="100" t="n">
        <v>133</v>
      </c>
      <c r="B135"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00" t="n"/>
      <c r="D135" s="88" t="inlineStr">
        <is>
          <t>Aspirin</t>
        </is>
      </c>
      <c r="E135" s="88" t="inlineStr">
        <is>
          <t>Candesartan</t>
        </is>
      </c>
      <c r="F135" s="88" t="inlineStr">
        <is>
          <t>HCTZ</t>
        </is>
      </c>
      <c r="G135" s="88" t="inlineStr">
        <is>
          <t>Atorvastatin</t>
        </is>
      </c>
      <c r="H135" s="88" t="inlineStr">
        <is>
          <t>Ticagrelor</t>
        </is>
      </c>
      <c r="I135" s="100" t="n">
        <v>1</v>
      </c>
      <c r="J135" s="88"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00" t="n"/>
      <c r="L135" s="88" t="inlineStr">
        <is>
          <t>Myofascial Pain Syndrome</t>
        </is>
      </c>
      <c r="M135" s="100" t="inlineStr">
        <is>
          <t>Clinic</t>
        </is>
      </c>
      <c r="N135" s="88" t="inlineStr">
        <is>
          <t>ข้อ 2 Mock Musculo RxCU84</t>
        </is>
      </c>
      <c r="O135" s="100" t="inlineStr">
        <is>
          <t>Mock</t>
        </is>
      </c>
      <c r="P135" s="100" t="inlineStr">
        <is>
          <t>Mock RxCU84</t>
        </is>
      </c>
      <c r="Q135" s="100" t="n"/>
    </row>
    <row r="136" ht="409.6" customHeight="1" s="49">
      <c r="A136" s="100" t="n">
        <v>134</v>
      </c>
      <c r="B136"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00" t="n"/>
      <c r="D136" s="88" t="inlineStr">
        <is>
          <t>Aspirin</t>
        </is>
      </c>
      <c r="E136" s="88" t="inlineStr">
        <is>
          <t>Ticagrelor</t>
        </is>
      </c>
      <c r="F136" s="88" t="inlineStr">
        <is>
          <t>Candesartan</t>
        </is>
      </c>
      <c r="G136" s="88" t="inlineStr">
        <is>
          <t>HCTZ</t>
        </is>
      </c>
      <c r="H136" s="88" t="inlineStr">
        <is>
          <t>Atorvastatin</t>
        </is>
      </c>
      <c r="I136" s="100" t="n">
        <v>4</v>
      </c>
      <c r="J136" s="88"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00" t="n"/>
      <c r="L136" s="88" t="inlineStr">
        <is>
          <t>Myofascial Pain Syndrome</t>
        </is>
      </c>
      <c r="M136" s="100" t="inlineStr">
        <is>
          <t>Clinic</t>
        </is>
      </c>
      <c r="N136" s="88" t="inlineStr">
        <is>
          <t>ข้อ 3 Mock Musculo RxCU84</t>
        </is>
      </c>
      <c r="O136" s="100" t="inlineStr">
        <is>
          <t>Mock</t>
        </is>
      </c>
      <c r="P136" s="100" t="inlineStr">
        <is>
          <t>Mock RxCU84</t>
        </is>
      </c>
      <c r="Q136" s="100" t="n"/>
    </row>
    <row r="137" ht="409.6" customHeight="1" s="49">
      <c r="A137" s="100" t="n">
        <v>135</v>
      </c>
      <c r="B137"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00" t="n"/>
      <c r="D137" s="88" t="inlineStr">
        <is>
          <t>การฝังเข็ม</t>
        </is>
      </c>
      <c r="E137" s="88" t="inlineStr">
        <is>
          <t>การประคบเย็น</t>
        </is>
      </c>
      <c r="F137" s="88" t="inlineStr">
        <is>
          <t>การยกของหนัก</t>
        </is>
      </c>
      <c r="G137" s="88" t="inlineStr">
        <is>
          <t>การลดน้ำหนัก</t>
        </is>
      </c>
      <c r="H137" s="88" t="inlineStr">
        <is>
          <t>การใช้ไม้เท้า</t>
        </is>
      </c>
      <c r="I137" s="100" t="n">
        <v>1</v>
      </c>
      <c r="J137" s="88"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00" t="n"/>
      <c r="L137" s="88" t="inlineStr">
        <is>
          <t>Myofascial Pain Syndrome</t>
        </is>
      </c>
      <c r="M137" s="100" t="inlineStr">
        <is>
          <t>Clinic</t>
        </is>
      </c>
      <c r="N137" s="88" t="inlineStr">
        <is>
          <t>ข้อ 4 Mock Musculo RxCU84</t>
        </is>
      </c>
      <c r="O137" s="100" t="inlineStr">
        <is>
          <t>Mock</t>
        </is>
      </c>
      <c r="P137" s="100" t="inlineStr">
        <is>
          <t>Mock RxCU84</t>
        </is>
      </c>
      <c r="Q137" s="100" t="n"/>
    </row>
    <row r="138" ht="409.6" customHeight="1" s="49">
      <c r="A138" s="100" t="n">
        <v>136</v>
      </c>
      <c r="B138"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00" t="n"/>
      <c r="D138" s="88" t="inlineStr">
        <is>
          <t>Celecoxib</t>
        </is>
      </c>
      <c r="E138" s="88" t="inlineStr">
        <is>
          <t>Diclofenac</t>
        </is>
      </c>
      <c r="F138" s="88" t="inlineStr">
        <is>
          <t>Naproxen</t>
        </is>
      </c>
      <c r="G138" s="88" t="inlineStr">
        <is>
          <t>Meloxicam</t>
        </is>
      </c>
      <c r="H138" s="88" t="inlineStr">
        <is>
          <t>Etoricoxib</t>
        </is>
      </c>
      <c r="I138" s="100" t="n">
        <v>3</v>
      </c>
      <c r="J138" s="88"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00" t="n"/>
      <c r="L138" s="88" t="inlineStr">
        <is>
          <t>Myofascial Pain Syndrome</t>
        </is>
      </c>
      <c r="M138" s="100" t="inlineStr">
        <is>
          <t>Clinic</t>
        </is>
      </c>
      <c r="N138" s="88" t="inlineStr">
        <is>
          <t>ข้อ 5 Mock Musculo RxCU84</t>
        </is>
      </c>
      <c r="O138" s="100" t="inlineStr">
        <is>
          <t>Mock</t>
        </is>
      </c>
      <c r="P138" s="100" t="inlineStr">
        <is>
          <t>Mock RxCU84</t>
        </is>
      </c>
      <c r="Q138" s="100" t="n"/>
    </row>
    <row r="139" ht="409.6" customHeight="1" s="49">
      <c r="A139" s="100" t="n">
        <v>137</v>
      </c>
      <c r="B139"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00" t="n"/>
      <c r="D139" s="88" t="inlineStr">
        <is>
          <t>Naproxen</t>
        </is>
      </c>
      <c r="E139" s="88" t="inlineStr">
        <is>
          <t>Celecoxib</t>
        </is>
      </c>
      <c r="F139" s="88" t="inlineStr">
        <is>
          <t>Diclofenac</t>
        </is>
      </c>
      <c r="G139" s="88" t="inlineStr">
        <is>
          <t>Paracetamol</t>
        </is>
      </c>
      <c r="H139" s="88" t="inlineStr">
        <is>
          <t>Etoricoxib</t>
        </is>
      </c>
      <c r="I139" s="100" t="n">
        <v>4</v>
      </c>
      <c r="J139" s="88"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00" t="n"/>
      <c r="L139" s="88" t="inlineStr">
        <is>
          <t>Myofascial Pain Syndrome</t>
        </is>
      </c>
      <c r="M139" s="100" t="inlineStr">
        <is>
          <t>Clinic</t>
        </is>
      </c>
      <c r="N139" s="88" t="inlineStr">
        <is>
          <t>ข้อ 6 Mock Musculo RxCU84</t>
        </is>
      </c>
      <c r="O139" s="100" t="inlineStr">
        <is>
          <t>Mock</t>
        </is>
      </c>
      <c r="P139" s="100" t="inlineStr">
        <is>
          <t>Mock RxCU84</t>
        </is>
      </c>
      <c r="Q139" s="100" t="n"/>
    </row>
    <row r="140" ht="409.6" customHeight="1" s="49">
      <c r="A140" s="100" t="n">
        <v>138</v>
      </c>
      <c r="B140"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00" t="n"/>
      <c r="D140" s="88" t="inlineStr">
        <is>
          <t>Ibuprofen เสริมฤทธิ์ต้านเกล็ดเลือดของ aspirin</t>
        </is>
      </c>
      <c r="E140" s="88" t="inlineStr">
        <is>
          <t>Ibuprofen บดบังฤทธิ์ต้านเกล็ดเลือดของ aspirin</t>
        </is>
      </c>
      <c r="F140" s="88" t="inlineStr">
        <is>
          <t>ไม่มีอันตรกิริยาต่อกัน</t>
        </is>
      </c>
      <c r="G140" s="88" t="inlineStr">
        <is>
          <t>ควรให้ ibuprofen ก่อน aspirin 30 นาที</t>
        </is>
      </c>
      <c r="H140" s="88" t="inlineStr">
        <is>
          <t>ทำให้ต้องลดขนาด ticagrelor</t>
        </is>
      </c>
      <c r="I140" s="100" t="n">
        <v>2</v>
      </c>
      <c r="J140" s="88"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00" t="n"/>
      <c r="L140" s="88" t="inlineStr">
        <is>
          <t>Myofascial Pain Syndrome</t>
        </is>
      </c>
      <c r="M140" s="100" t="inlineStr">
        <is>
          <t>Clinic</t>
        </is>
      </c>
      <c r="N140" s="88" t="inlineStr">
        <is>
          <t>ข้อ 7 Mock Musculo RxCU84</t>
        </is>
      </c>
      <c r="O140" s="100" t="inlineStr">
        <is>
          <t>Mock</t>
        </is>
      </c>
      <c r="P140" s="100" t="inlineStr">
        <is>
          <t>Mock RxCU84</t>
        </is>
      </c>
      <c r="Q140" s="100" t="n"/>
    </row>
    <row r="141" ht="409.6" customHeight="1" s="49">
      <c r="A141" s="100" t="n">
        <v>139</v>
      </c>
      <c r="B141"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00" t="n"/>
      <c r="D141" s="88" t="inlineStr">
        <is>
          <t>เพิ่มขนาด hydrochlorothiazide</t>
        </is>
      </c>
      <c r="E141" s="88" t="inlineStr">
        <is>
          <t>เพิ่ม low-dose aspirin เพื่อขับกรดยูริก</t>
        </is>
      </c>
      <c r="F141" s="88" t="inlineStr">
        <is>
          <t>เปลี่ยน hydrochlorothiazide เป็น losartan</t>
        </is>
      </c>
      <c r="G141" s="88" t="inlineStr">
        <is>
          <t>หยุด candesartan</t>
        </is>
      </c>
      <c r="H141" s="88" t="inlineStr">
        <is>
          <t>หยุด atorvastatin</t>
        </is>
      </c>
      <c r="I141" s="100" t="n">
        <v>3</v>
      </c>
      <c r="J141" s="88"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00" t="n"/>
      <c r="L141" s="88" t="inlineStr">
        <is>
          <t>Myofascial Pain Syndrome</t>
        </is>
      </c>
      <c r="M141" s="100" t="inlineStr">
        <is>
          <t>Clinic</t>
        </is>
      </c>
      <c r="N141" s="88" t="inlineStr">
        <is>
          <t>ข้อ 8 Mock Musculo RxCU84</t>
        </is>
      </c>
      <c r="O141" s="100" t="inlineStr">
        <is>
          <t>Mock</t>
        </is>
      </c>
      <c r="P141" s="100" t="inlineStr">
        <is>
          <t>Mock RxCU84</t>
        </is>
      </c>
      <c r="Q141" s="100" t="n"/>
    </row>
    <row r="142" ht="409.6" customHeight="1" s="49">
      <c r="A142" s="100" t="n">
        <v>140</v>
      </c>
      <c r="B142"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00" t="n"/>
      <c r="D142" s="88" t="inlineStr">
        <is>
          <t>เป็น full μ-opioid agonist ล้วน</t>
        </is>
      </c>
      <c r="E142" s="88" t="inlineStr">
        <is>
          <t>ไม่ทำให้ท้องผูก</t>
        </is>
      </c>
      <c r="F142" s="88" t="inlineStr">
        <is>
          <t>ปลอดภัยในผู้ป่วยลมชัก</t>
        </is>
      </c>
      <c r="G142" s="88" t="inlineStr">
        <is>
          <t>เป็น weak μ-agonist และยับยั้ง reuptake ของ NE/serotonin</t>
        </is>
      </c>
      <c r="H142" s="88" t="inlineStr">
        <is>
          <t>ต้องเพิ่มขนาดในผู้ป่วยไตเสื่อม</t>
        </is>
      </c>
      <c r="I142" s="100" t="n">
        <v>4</v>
      </c>
      <c r="J142" s="88"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00" t="n"/>
      <c r="L142" s="88" t="inlineStr">
        <is>
          <t>Myofascial Pain Syndrome</t>
        </is>
      </c>
      <c r="M142" s="100" t="inlineStr">
        <is>
          <t>Clinic</t>
        </is>
      </c>
      <c r="N142" s="88" t="inlineStr">
        <is>
          <t>ข้อ 9 Mock Musculo RxCU84</t>
        </is>
      </c>
      <c r="O142" s="100" t="inlineStr">
        <is>
          <t>Mock</t>
        </is>
      </c>
      <c r="P142" s="100" t="inlineStr">
        <is>
          <t>Mock RxCU84</t>
        </is>
      </c>
      <c r="Q142" s="100" t="n"/>
    </row>
    <row r="143" ht="409.6" customHeight="1" s="49">
      <c r="A143" s="100" t="n">
        <v>141</v>
      </c>
      <c r="B143" s="88"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00" t="n"/>
      <c r="D143" s="88" t="inlineStr">
        <is>
          <t>เพิ่มความเสี่ยงลิ่มเลือดอุดตันหลอดเลือดหัวใจ</t>
        </is>
      </c>
      <c r="E143" s="88" t="inlineStr">
        <is>
          <t>ทำให้กรดยูริกในเลือดต่ำลง</t>
        </is>
      </c>
      <c r="F143" s="88" t="inlineStr">
        <is>
          <t>เสริมฤทธิ์ต้านเกล็ดเลือดจนเลือดออกแน่นอน</t>
        </is>
      </c>
      <c r="G143" s="88" t="inlineStr">
        <is>
          <t>ลดประสิทธิภาพของ statin</t>
        </is>
      </c>
      <c r="H143" s="88" t="inlineStr">
        <is>
          <t>ทำให้ ticagrelor เป็นพิษต่อตับ</t>
        </is>
      </c>
      <c r="I143" s="100" t="n">
        <v>1</v>
      </c>
      <c r="J143" s="88"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00" t="n"/>
      <c r="L143" s="88" t="inlineStr">
        <is>
          <t>Myofascial Pain Syndrome</t>
        </is>
      </c>
      <c r="M143" s="100" t="inlineStr">
        <is>
          <t>Clinic</t>
        </is>
      </c>
      <c r="N143" s="88" t="inlineStr">
        <is>
          <t>ข้อ 10 Mock Musculo RxCU84</t>
        </is>
      </c>
      <c r="O143" s="100" t="inlineStr">
        <is>
          <t>Mock</t>
        </is>
      </c>
      <c r="P143" s="100" t="inlineStr">
        <is>
          <t>Mock RxCU84</t>
        </is>
      </c>
      <c r="Q143" s="100" t="n"/>
    </row>
    <row r="144" ht="409.6" customHeight="1" s="49">
      <c r="A144" s="100" t="n">
        <v>142</v>
      </c>
      <c r="B144"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00" t="n"/>
      <c r="D144" s="88" t="inlineStr">
        <is>
          <t>Prednisolone 5 mg OD</t>
        </is>
      </c>
      <c r="E144" s="88" t="inlineStr">
        <is>
          <t>Naproxen 250 mg TID</t>
        </is>
      </c>
      <c r="F144" s="88" t="inlineStr">
        <is>
          <t>Tramadol 50 mg hs</t>
        </is>
      </c>
      <c r="G144" s="88" t="inlineStr">
        <is>
          <t>Etorocoxib 120 mg OD</t>
        </is>
      </c>
      <c r="H144" s="88" t="inlineStr">
        <is>
          <t>Tolperisone 50 mg TID</t>
        </is>
      </c>
      <c r="I144" s="100" t="n">
        <v>1</v>
      </c>
      <c r="J144" s="88"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00" t="n"/>
      <c r="L144" s="88" t="inlineStr">
        <is>
          <t>Rheumatoid Arthritis</t>
        </is>
      </c>
      <c r="M144" s="100" t="inlineStr">
        <is>
          <t>Clinic</t>
        </is>
      </c>
      <c r="N144" s="88" t="inlineStr">
        <is>
          <t>ข้อ 11 Mock Musculo RxCU84</t>
        </is>
      </c>
      <c r="O144" s="100" t="inlineStr">
        <is>
          <t>Mock</t>
        </is>
      </c>
      <c r="P144" s="100" t="inlineStr">
        <is>
          <t>Mock RxCU84</t>
        </is>
      </c>
      <c r="Q144" s="100" t="n"/>
    </row>
    <row r="145" ht="409.6" customHeight="1" s="49">
      <c r="A145" s="100" t="n">
        <v>143</v>
      </c>
      <c r="B145"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00" t="n"/>
      <c r="D145" s="88" t="inlineStr">
        <is>
          <t>Methotrexate</t>
        </is>
      </c>
      <c r="E145" s="88" t="inlineStr">
        <is>
          <t>Leflunomide</t>
        </is>
      </c>
      <c r="F145" s="88" t="inlineStr">
        <is>
          <t>Hydroxychloroquine</t>
        </is>
      </c>
      <c r="G145" s="88" t="inlineStr">
        <is>
          <t>Cyclophosphamide</t>
        </is>
      </c>
      <c r="H145" s="88" t="inlineStr">
        <is>
          <t>Mycophenolate</t>
        </is>
      </c>
      <c r="I145" s="100" t="n">
        <v>3</v>
      </c>
      <c r="J145" s="88"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00" t="n"/>
      <c r="L145" s="88" t="inlineStr">
        <is>
          <t>Rheumatoid Arthritis</t>
        </is>
      </c>
      <c r="M145" s="100" t="inlineStr">
        <is>
          <t>Clinic</t>
        </is>
      </c>
      <c r="N145" s="88" t="inlineStr">
        <is>
          <t>ข้อ 12 Mock Musculo RxCU84</t>
        </is>
      </c>
      <c r="O145" s="100" t="inlineStr">
        <is>
          <t>Mock</t>
        </is>
      </c>
      <c r="P145" s="100" t="inlineStr">
        <is>
          <t>Mock RxCU84</t>
        </is>
      </c>
      <c r="Q145" s="100" t="n"/>
    </row>
    <row r="146" ht="409.6" customHeight="1" s="49">
      <c r="A146" s="100" t="n">
        <v>144</v>
      </c>
      <c r="B146"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00" t="n"/>
      <c r="D146" s="88" t="inlineStr">
        <is>
          <t>Hydroxychloroquine</t>
        </is>
      </c>
      <c r="E146" s="88" t="inlineStr">
        <is>
          <t>Sulfasalazine</t>
        </is>
      </c>
      <c r="F146" s="88" t="inlineStr">
        <is>
          <t>Methotrexate</t>
        </is>
      </c>
      <c r="G146" s="88" t="inlineStr">
        <is>
          <t>Cyclosporine</t>
        </is>
      </c>
      <c r="H146" s="88" t="inlineStr">
        <is>
          <t>Azathioprine</t>
        </is>
      </c>
      <c r="I146" s="100" t="n">
        <v>3</v>
      </c>
      <c r="J146" s="88"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00" t="n"/>
      <c r="L146" s="88" t="inlineStr">
        <is>
          <t>Rheumatoid Arthritis</t>
        </is>
      </c>
      <c r="M146" s="100" t="inlineStr">
        <is>
          <t>Clinic</t>
        </is>
      </c>
      <c r="N146" s="88" t="inlineStr">
        <is>
          <t>ข้อ 13 Mock Musculo RxCU84</t>
        </is>
      </c>
      <c r="O146" s="100" t="inlineStr">
        <is>
          <t>Mock</t>
        </is>
      </c>
      <c r="P146" s="100" t="inlineStr">
        <is>
          <t>Mock RxCU84</t>
        </is>
      </c>
      <c r="Q146" s="100" t="n"/>
    </row>
    <row r="147" ht="409.6" customHeight="1" s="49">
      <c r="A147" s="100" t="n">
        <v>145</v>
      </c>
      <c r="B147"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00" t="n"/>
      <c r="D147" s="88" t="inlineStr">
        <is>
          <t>Activated charcoal</t>
        </is>
      </c>
      <c r="E147" s="88" t="inlineStr">
        <is>
          <t>Cholestyramine</t>
        </is>
      </c>
      <c r="F147" s="88" t="inlineStr">
        <is>
          <t>N-acetylcysteine</t>
        </is>
      </c>
      <c r="G147" s="88" t="inlineStr">
        <is>
          <t>Leucovorin</t>
        </is>
      </c>
      <c r="H147" s="88" t="inlineStr">
        <is>
          <t>Folic acid</t>
        </is>
      </c>
      <c r="I147" s="100" t="n">
        <v>2</v>
      </c>
      <c r="J147" s="88"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00" t="n"/>
      <c r="L147" s="88" t="inlineStr">
        <is>
          <t>Rheumatoid Arthritis</t>
        </is>
      </c>
      <c r="M147" s="100" t="inlineStr">
        <is>
          <t>Clinic</t>
        </is>
      </c>
      <c r="N147" s="88" t="inlineStr">
        <is>
          <t>ข้อ 14 Mock Musculo RxCU84</t>
        </is>
      </c>
      <c r="O147" s="100" t="inlineStr">
        <is>
          <t>Mock</t>
        </is>
      </c>
      <c r="P147" s="100" t="inlineStr">
        <is>
          <t>Mock RxCU84</t>
        </is>
      </c>
      <c r="Q147" s="100" t="n"/>
    </row>
    <row r="148" ht="409.6" customHeight="1" s="49">
      <c r="A148" s="100" t="n">
        <v>146</v>
      </c>
      <c r="B148"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00" t="n"/>
      <c r="D148" s="88" t="inlineStr">
        <is>
          <t>&lt; 15 นาที</t>
        </is>
      </c>
      <c r="E148" s="88" t="inlineStr">
        <is>
          <t>&lt; 30 นาที</t>
        </is>
      </c>
      <c r="F148" s="88" t="inlineStr">
        <is>
          <t>&gt; 1 ชั่วโมง</t>
        </is>
      </c>
      <c r="G148" s="88" t="inlineStr">
        <is>
          <t>เป็นเฉพาะตอนเย็น</t>
        </is>
      </c>
      <c r="H148" s="88" t="inlineStr">
        <is>
          <t>ดีขึ้นเมื่ออยู่นิ่งๆ</t>
        </is>
      </c>
      <c r="I148" s="100" t="n">
        <v>3</v>
      </c>
      <c r="J148" s="88"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00" t="n"/>
      <c r="L148" s="88" t="inlineStr">
        <is>
          <t>Rheumatoid Arthritis</t>
        </is>
      </c>
      <c r="M148" s="100" t="inlineStr">
        <is>
          <t>Clinic</t>
        </is>
      </c>
      <c r="N148" s="88" t="inlineStr">
        <is>
          <t>ข้อ 15 Mock Musculo RxCU84</t>
        </is>
      </c>
      <c r="O148" s="100" t="inlineStr">
        <is>
          <t>Mock</t>
        </is>
      </c>
      <c r="P148" s="100" t="inlineStr">
        <is>
          <t>Mock RxCU84</t>
        </is>
      </c>
      <c r="Q148" s="100" t="n"/>
    </row>
    <row r="149" ht="409.6" customHeight="1" s="49">
      <c r="A149" s="100" t="n">
        <v>147</v>
      </c>
      <c r="B149"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00" t="n"/>
      <c r="D149" s="88" t="inlineStr">
        <is>
          <t>Liver function</t>
        </is>
      </c>
      <c r="E149" s="88" t="inlineStr">
        <is>
          <t>Kidney function</t>
        </is>
      </c>
      <c r="F149" s="88" t="inlineStr">
        <is>
          <t>Eye examination (Retinopathy)</t>
        </is>
      </c>
      <c r="G149" s="88" t="inlineStr">
        <is>
          <t>Hearing test</t>
        </is>
      </c>
      <c r="H149" s="88" t="inlineStr">
        <is>
          <t>Pulmonary function</t>
        </is>
      </c>
      <c r="I149" s="100" t="n">
        <v>3</v>
      </c>
      <c r="J149" s="88"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00" t="n"/>
      <c r="L149" s="88" t="inlineStr">
        <is>
          <t>Rheumatoid Arthritis</t>
        </is>
      </c>
      <c r="M149" s="100" t="inlineStr">
        <is>
          <t>Clinic</t>
        </is>
      </c>
      <c r="N149" s="88" t="inlineStr">
        <is>
          <t>ข้อ 16 Mock Musculo RxCU84</t>
        </is>
      </c>
      <c r="O149" s="100" t="inlineStr">
        <is>
          <t>Mock</t>
        </is>
      </c>
      <c r="P149" s="100" t="inlineStr">
        <is>
          <t>Mock RxCU84</t>
        </is>
      </c>
      <c r="Q149" s="100" t="n"/>
    </row>
    <row r="150" ht="409.6" customHeight="1" s="49">
      <c r="A150" s="100" t="n">
        <v>148</v>
      </c>
      <c r="B150"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00" t="n"/>
      <c r="D150" s="88" t="inlineStr">
        <is>
          <t>RA เป็นอสมมาตร (Asymmetric)</t>
        </is>
      </c>
      <c r="E150" s="88" t="inlineStr">
        <is>
          <t>RA มักโดนข้อ DIP</t>
        </is>
      </c>
      <c r="F150" s="88" t="inlineStr">
        <is>
          <t>RA เป็นแบบสมมาตร (Symmetric)</t>
        </is>
      </c>
      <c r="G150" s="88" t="inlineStr">
        <is>
          <t>OA มีอาการทั่วร่างกาย (Systemic)</t>
        </is>
      </c>
      <c r="H150" s="88" t="inlineStr">
        <is>
          <t>OA ตรวจพบ Rheumatoid factor</t>
        </is>
      </c>
      <c r="I150" s="100" t="n">
        <v>3</v>
      </c>
      <c r="J150" s="88"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00" t="n"/>
      <c r="L150" s="88" t="inlineStr">
        <is>
          <t>Rheumatoid Arthritis</t>
        </is>
      </c>
      <c r="M150" s="100" t="inlineStr">
        <is>
          <t>Clinic</t>
        </is>
      </c>
      <c r="N150" s="88" t="inlineStr">
        <is>
          <t>ข้อ 17 Mock Musculo RxCU84</t>
        </is>
      </c>
      <c r="O150" s="100" t="inlineStr">
        <is>
          <t>Mock</t>
        </is>
      </c>
      <c r="P150" s="100" t="inlineStr">
        <is>
          <t>Mock RxCU84</t>
        </is>
      </c>
      <c r="Q150" s="100" t="n"/>
    </row>
    <row r="151" ht="409.6" customHeight="1" s="49">
      <c r="A151" s="100" t="n">
        <v>149</v>
      </c>
      <c r="B151"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00" t="n"/>
      <c r="D151" s="88" t="inlineStr">
        <is>
          <t>เน้นย้ำให้รับประทาน Ferrous Fumarate เพื่อป้องกันผลข้างเคียงเรื่องของโลหิตจาง</t>
        </is>
      </c>
      <c r="E151" s="88" t="inlineStr">
        <is>
          <t>เน้นย้ำให้รับประทานยา Mecobalamin 5 mg ควบคู่กันทุกวัน เพื่อลดผลข้างเคียงทางระบบทางเดินอาหารและแผลในปาก</t>
        </is>
      </c>
      <c r="F151" s="88" t="inlineStr">
        <is>
          <t>หากมีสารคัดหลั่งหรือปัสสาวะสีส้มให้หยุดยาทันทีแล้วพบแพทย์์</t>
        </is>
      </c>
      <c r="G151" s="88" t="inlineStr">
        <is>
          <t>หากมีสารคัดหลั่งหรือปัสสาวะสีส้มให้รับประทานต่อไป เนื่องจากเป็นผลข้างเคียงจากยาตามปกติที่ไม่มีอันตรายอะไร</t>
        </is>
      </c>
      <c r="H151" s="88" t="inlineStr">
        <is>
          <t>หากอาการข้อนิ้วบวมและ Morning Stiffness หายแล้วสามารถหยุดยาเองได้เลยทันทีเพื่อป้องกันผลข้างเคียงในระยะยาว</t>
        </is>
      </c>
      <c r="I151" s="100" t="n">
        <v>4</v>
      </c>
      <c r="J151" s="88"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00" t="n"/>
      <c r="L151" s="88" t="inlineStr">
        <is>
          <t>Rheumatoid Arthritis</t>
        </is>
      </c>
      <c r="M151" s="100" t="inlineStr">
        <is>
          <t>Clinic</t>
        </is>
      </c>
      <c r="N151" s="88" t="inlineStr">
        <is>
          <t>ข้อ 18 Mock Musculo RxCU84</t>
        </is>
      </c>
      <c r="O151" s="100" t="inlineStr">
        <is>
          <t>Mock</t>
        </is>
      </c>
      <c r="P151" s="100" t="inlineStr">
        <is>
          <t>Mock RxCU84</t>
        </is>
      </c>
      <c r="Q151" s="100" t="n"/>
    </row>
    <row r="152" ht="409.6" customHeight="1" s="49">
      <c r="A152" s="100" t="n">
        <v>150</v>
      </c>
      <c r="B152"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00" t="n"/>
      <c r="D152" s="88" t="inlineStr">
        <is>
          <t>Naproxen</t>
        </is>
      </c>
      <c r="E152" s="88" t="inlineStr">
        <is>
          <t>Paracetamol</t>
        </is>
      </c>
      <c r="F152" s="88" t="inlineStr">
        <is>
          <t>Celecoxib</t>
        </is>
      </c>
      <c r="G152" s="88" t="inlineStr">
        <is>
          <t>Aspirin ขนาดสูง</t>
        </is>
      </c>
      <c r="H152" s="88" t="inlineStr">
        <is>
          <t>Indomethacin</t>
        </is>
      </c>
      <c r="I152" s="100" t="n">
        <v>2</v>
      </c>
      <c r="J152" s="88"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00" t="n"/>
      <c r="L152" s="88" t="inlineStr">
        <is>
          <t>Rheumatoid Arthritis</t>
        </is>
      </c>
      <c r="M152" s="100" t="inlineStr">
        <is>
          <t>Clinic</t>
        </is>
      </c>
      <c r="N152" s="88" t="inlineStr">
        <is>
          <t>ข้อ 19 Mock Musculo RxCU84</t>
        </is>
      </c>
      <c r="O152" s="100" t="inlineStr">
        <is>
          <t>Mock</t>
        </is>
      </c>
      <c r="P152" s="100" t="inlineStr">
        <is>
          <t>Mock RxCU84</t>
        </is>
      </c>
      <c r="Q152" s="100" t="n"/>
    </row>
    <row r="153" ht="409.6" customHeight="1" s="49">
      <c r="A153" s="100" t="n">
        <v>151</v>
      </c>
      <c r="B153"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00" t="n"/>
      <c r="D153" s="88" t="inlineStr">
        <is>
          <t>ปากแหว่งเพดานโหว่</t>
        </is>
      </c>
      <c r="E153" s="88" t="inlineStr">
        <is>
          <t>น้ำตาลในเลือดต่ำในทารก</t>
        </is>
      </c>
      <c r="F153" s="88" t="inlineStr">
        <is>
          <t>ductus arteriosus ปิดก่อนกำหนด และน้ำคร่ำน้อย</t>
        </is>
      </c>
      <c r="G153" s="88" t="inlineStr">
        <is>
          <t>หัวใจพิการแต่กำเนิด</t>
        </is>
      </c>
      <c r="H153" s="88" t="inlineStr">
        <is>
          <t>ภาวะตัวเหลืองในทารก</t>
        </is>
      </c>
      <c r="I153" s="100" t="n">
        <v>3</v>
      </c>
      <c r="J153" s="88"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00" t="n"/>
      <c r="L153" s="88" t="inlineStr">
        <is>
          <t>Rheumatoid Arthritis</t>
        </is>
      </c>
      <c r="M153" s="100" t="inlineStr">
        <is>
          <t>Clinic</t>
        </is>
      </c>
      <c r="N153" s="88" t="inlineStr">
        <is>
          <t>ข้อ 20 Mock Musculo RxCU84</t>
        </is>
      </c>
      <c r="O153" s="100" t="inlineStr">
        <is>
          <t>Mock</t>
        </is>
      </c>
      <c r="P153" s="100" t="inlineStr">
        <is>
          <t>Mock RxCU84</t>
        </is>
      </c>
      <c r="Q153" s="100" t="n"/>
    </row>
    <row r="154" ht="409.6" customHeight="1" s="49">
      <c r="A154" s="100" t="n">
        <v>152</v>
      </c>
      <c r="B154"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00" t="n"/>
      <c r="D154" s="88" t="inlineStr">
        <is>
          <t>Methotrexate</t>
        </is>
      </c>
      <c r="E154" s="88" t="inlineStr">
        <is>
          <t>Leflunomide</t>
        </is>
      </c>
      <c r="F154" s="88" t="inlineStr">
        <is>
          <t>Cyclophosphamide</t>
        </is>
      </c>
      <c r="G154" s="88" t="inlineStr">
        <is>
          <t>Hydroxychloroquine</t>
        </is>
      </c>
      <c r="H154" s="88" t="inlineStr">
        <is>
          <t>Tofacitinib</t>
        </is>
      </c>
      <c r="I154" s="100" t="n">
        <v>4</v>
      </c>
      <c r="J154" s="88"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00" t="n"/>
      <c r="L154" s="88" t="inlineStr">
        <is>
          <t>Rheumatoid Arthritis</t>
        </is>
      </c>
      <c r="M154" s="100" t="inlineStr">
        <is>
          <t>Clinic</t>
        </is>
      </c>
      <c r="N154" s="88" t="inlineStr">
        <is>
          <t>ข้อ 21 Mock Musculo RxCU84</t>
        </is>
      </c>
      <c r="O154" s="100" t="inlineStr">
        <is>
          <t>Mock</t>
        </is>
      </c>
      <c r="P154" s="100" t="inlineStr">
        <is>
          <t>Mock RxCU84</t>
        </is>
      </c>
      <c r="Q154" s="100" t="n"/>
    </row>
    <row r="155" ht="409.6" customHeight="1" s="49">
      <c r="A155" s="100" t="n">
        <v>153</v>
      </c>
      <c r="B155"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00" t="n"/>
      <c r="D155" s="88" t="inlineStr">
        <is>
          <t>เป็นสารก่อวิรูป ห้ามใช้ในครรภ์</t>
        </is>
      </c>
      <c r="E155" s="88" t="inlineStr">
        <is>
          <t>ปลอดภัยในไตรมาส 2–3</t>
        </is>
      </c>
      <c r="F155" s="88" t="inlineStr">
        <is>
          <t>ใช้ต่อได้หากให้ folic acid สูง</t>
        </is>
      </c>
      <c r="G155" s="88" t="inlineStr">
        <is>
          <t>เป็นยาหลักในหญิงตั้งครรภ์</t>
        </is>
      </c>
      <c r="H155" s="88" t="inlineStr">
        <is>
          <t>ไม่ผ่านรก</t>
        </is>
      </c>
      <c r="I155" s="100" t="n">
        <v>1</v>
      </c>
      <c r="J155" s="88"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00" t="n"/>
      <c r="L155" s="88" t="inlineStr">
        <is>
          <t>Rheumatoid Arthritis</t>
        </is>
      </c>
      <c r="M155" s="100" t="inlineStr">
        <is>
          <t>Clinic</t>
        </is>
      </c>
      <c r="N155" s="88" t="inlineStr">
        <is>
          <t>ข้อ 22 Mock Musculo RxCU84</t>
        </is>
      </c>
      <c r="O155" s="100" t="inlineStr">
        <is>
          <t>Mock</t>
        </is>
      </c>
      <c r="P155" s="100" t="inlineStr">
        <is>
          <t>Mock RxCU84</t>
        </is>
      </c>
      <c r="Q155" s="100" t="n"/>
    </row>
    <row r="156" ht="409.6" customHeight="1" s="49">
      <c r="A156" s="100" t="n">
        <v>154</v>
      </c>
      <c r="B156" s="88"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00" t="n"/>
      <c r="D156" s="88" t="inlineStr">
        <is>
          <t>ปวดเมื่อใช้งาน ดีขึ้นเมื่อพัก</t>
        </is>
      </c>
      <c r="E156" s="88" t="inlineStr">
        <is>
          <t>ข้อฝืดตอนเช้าน้อยกว่า 30 นาที</t>
        </is>
      </c>
      <c r="F156" s="88" t="inlineStr">
        <is>
          <t>คลำได้เสียงกรอบแกรบในข้อ</t>
        </is>
      </c>
      <c r="G156" s="88" t="inlineStr">
        <is>
          <t>มักเกิดที่ข้อปลายนิ้ว (DIP)</t>
        </is>
      </c>
      <c r="H156" s="88" t="inlineStr">
        <is>
          <t>ข้อฝืดตอนเช้ามากกว่า 1 ชั่วโมง ร่วมกับข้ออักเสบสมมาตร</t>
        </is>
      </c>
      <c r="I156" s="100" t="n">
        <v>5</v>
      </c>
      <c r="J156" s="88"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00" t="n"/>
      <c r="L156" s="88" t="inlineStr">
        <is>
          <t>Rheumatoid Arthritis</t>
        </is>
      </c>
      <c r="M156" s="100" t="inlineStr">
        <is>
          <t>Clinic</t>
        </is>
      </c>
      <c r="N156" s="88" t="inlineStr">
        <is>
          <t>ข้อ 23 Mock Musculo RxCU84</t>
        </is>
      </c>
      <c r="O156" s="100" t="inlineStr">
        <is>
          <t>Mock</t>
        </is>
      </c>
      <c r="P156" s="100" t="inlineStr">
        <is>
          <t>Mock RxCU84</t>
        </is>
      </c>
      <c r="Q156" s="100" t="n"/>
    </row>
    <row r="157" ht="409.6" customHeight="1" s="49">
      <c r="A157" s="100" t="n">
        <v>155</v>
      </c>
      <c r="B157"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00" t="n"/>
      <c r="D157" s="88" t="inlineStr">
        <is>
          <t>Allopurinol</t>
        </is>
      </c>
      <c r="E157" s="88" t="inlineStr">
        <is>
          <t>Febuxostat</t>
        </is>
      </c>
      <c r="F157" s="88" t="inlineStr">
        <is>
          <t>Colchicine</t>
        </is>
      </c>
      <c r="G157" s="88" t="inlineStr">
        <is>
          <t>Probenecid</t>
        </is>
      </c>
      <c r="H157" s="88" t="inlineStr">
        <is>
          <t>Sulfinpyrazone</t>
        </is>
      </c>
      <c r="I157" s="100" t="n">
        <v>3</v>
      </c>
      <c r="J157" s="88"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00" t="n"/>
      <c r="L157" s="88" t="inlineStr">
        <is>
          <t>Gout &amp; Hyperuricemia</t>
        </is>
      </c>
      <c r="M157" s="100" t="inlineStr">
        <is>
          <t>Clinic</t>
        </is>
      </c>
      <c r="N157" s="88" t="inlineStr">
        <is>
          <t>ข้อ 24 Mock Musculo RxCU84</t>
        </is>
      </c>
      <c r="O157" s="100" t="inlineStr">
        <is>
          <t>Mock</t>
        </is>
      </c>
      <c r="P157" s="100" t="inlineStr">
        <is>
          <t>Mock RxCU84</t>
        </is>
      </c>
      <c r="Q157" s="100" t="n"/>
    </row>
    <row r="158" ht="409.6" customHeight="1" s="49">
      <c r="A158" s="100" t="n">
        <v>156</v>
      </c>
      <c r="B158"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00" t="n"/>
      <c r="D158" s="88" t="inlineStr">
        <is>
          <t>1.2 mg OD</t>
        </is>
      </c>
      <c r="E158" s="88" t="inlineStr">
        <is>
          <t>0.6 mg tid</t>
        </is>
      </c>
      <c r="F158" s="88" t="inlineStr">
        <is>
          <t>1.2 mg ทันที ตามด้วย 0.6 mg ใน 1 ชม.</t>
        </is>
      </c>
      <c r="G158" s="88" t="inlineStr">
        <is>
          <t>0.6 mg ทุก 2 ชม. จนกว่าจะท้องเสีย</t>
        </is>
      </c>
      <c r="H158" s="88" t="inlineStr">
        <is>
          <t>1.2 mg ทันที ตามด้วย 1.2 mg ใน 1 ชม. เฉลย</t>
        </is>
      </c>
      <c r="I158" s="100" t="n">
        <v>3</v>
      </c>
      <c r="J158" s="88"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00" t="n"/>
      <c r="L158" s="88" t="inlineStr">
        <is>
          <t>Gout &amp; Hyperuricemia</t>
        </is>
      </c>
      <c r="M158" s="100" t="inlineStr">
        <is>
          <t>Clinic</t>
        </is>
      </c>
      <c r="N158" s="88" t="inlineStr">
        <is>
          <t>ข้อ 25 Mock Musculo RxCU84</t>
        </is>
      </c>
      <c r="O158" s="100" t="inlineStr">
        <is>
          <t>Mock</t>
        </is>
      </c>
      <c r="P158" s="100" t="inlineStr">
        <is>
          <t>Mock RxCU84</t>
        </is>
      </c>
      <c r="Q158" s="100" t="n"/>
    </row>
    <row r="159" ht="409.6" customHeight="1" s="49">
      <c r="A159" s="100" t="n">
        <v>157</v>
      </c>
      <c r="B159"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00" t="n"/>
      <c r="D159" s="88" t="inlineStr">
        <is>
          <t>Bisoprolol</t>
        </is>
      </c>
      <c r="E159" s="88" t="inlineStr">
        <is>
          <t>Losartan</t>
        </is>
      </c>
      <c r="F159" s="88" t="inlineStr">
        <is>
          <t>Amlodipine</t>
        </is>
      </c>
      <c r="G159" s="88" t="inlineStr">
        <is>
          <t>Enalapril</t>
        </is>
      </c>
      <c r="H159" s="88" t="inlineStr">
        <is>
          <t>Diltiazem</t>
        </is>
      </c>
      <c r="I159" s="100" t="n">
        <v>2</v>
      </c>
      <c r="J159" s="88"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00" t="n"/>
      <c r="L159" s="88" t="inlineStr">
        <is>
          <t>Gout &amp; Hyperuricemia</t>
        </is>
      </c>
      <c r="M159" s="100" t="inlineStr">
        <is>
          <t>Clinic</t>
        </is>
      </c>
      <c r="N159" s="88" t="inlineStr">
        <is>
          <t>ข้อ 26 Mock Musculo RxCU84</t>
        </is>
      </c>
      <c r="O159" s="100" t="inlineStr">
        <is>
          <t>Mock</t>
        </is>
      </c>
      <c r="P159" s="100" t="inlineStr">
        <is>
          <t>Mock RxCU84</t>
        </is>
      </c>
      <c r="Q159" s="100" t="n"/>
    </row>
    <row r="160" ht="409.6" customHeight="1" s="49">
      <c r="A160" s="100" t="n">
        <v>158</v>
      </c>
      <c r="B160"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00" t="n"/>
      <c r="D160" s="88" t="inlineStr">
        <is>
          <t>ข้าวสวย</t>
        </is>
      </c>
      <c r="E160" s="88" t="inlineStr">
        <is>
          <t>ไข่ไก่</t>
        </is>
      </c>
      <c r="F160" s="88" t="inlineStr">
        <is>
          <t>เครื่องในสัตว์และเบียร์</t>
        </is>
      </c>
      <c r="G160" s="88" t="inlineStr">
        <is>
          <t>นมวัว</t>
        </is>
      </c>
      <c r="H160" s="88" t="inlineStr">
        <is>
          <t>ผลไม้</t>
        </is>
      </c>
      <c r="I160" s="100" t="n">
        <v>3</v>
      </c>
      <c r="J160" s="88"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00" t="n"/>
      <c r="L160" s="88" t="inlineStr">
        <is>
          <t>Gout &amp; Hyperuricemia</t>
        </is>
      </c>
      <c r="M160" s="100" t="inlineStr">
        <is>
          <t>Clinic</t>
        </is>
      </c>
      <c r="N160" s="88" t="inlineStr">
        <is>
          <t>ข้อ 27 Mock Musculo RxCU84</t>
        </is>
      </c>
      <c r="O160" s="100" t="inlineStr">
        <is>
          <t>Mock</t>
        </is>
      </c>
      <c r="P160" s="100" t="inlineStr">
        <is>
          <t>Mock RxCU84</t>
        </is>
      </c>
      <c r="Q160" s="100" t="n"/>
    </row>
    <row r="161" ht="409.6" customHeight="1" s="49">
      <c r="A161" s="100" t="n">
        <v>159</v>
      </c>
      <c r="B161"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00" t="n"/>
      <c r="D161" s="88" t="inlineStr">
        <is>
          <t>&lt; 4 mg/dL</t>
        </is>
      </c>
      <c r="E161" s="88" t="inlineStr">
        <is>
          <t>&lt; 5 mg/dL</t>
        </is>
      </c>
      <c r="F161" s="88" t="inlineStr">
        <is>
          <t>&lt; 6 mg/dL</t>
        </is>
      </c>
      <c r="G161" s="88" t="inlineStr">
        <is>
          <t>&lt; 7 mg/dL</t>
        </is>
      </c>
      <c r="H161" s="88" t="inlineStr">
        <is>
          <t>&lt; 8 mg/dL</t>
        </is>
      </c>
      <c r="I161" s="100" t="n">
        <v>3</v>
      </c>
      <c r="J161" s="88"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00" t="n"/>
      <c r="L161" s="88" t="inlineStr">
        <is>
          <t>Gout &amp; Hyperuricemia</t>
        </is>
      </c>
      <c r="M161" s="100" t="inlineStr">
        <is>
          <t>Clinic</t>
        </is>
      </c>
      <c r="N161" s="88" t="inlineStr">
        <is>
          <t>ข้อ 28 Mock Musculo RxCU84</t>
        </is>
      </c>
      <c r="O161" s="100" t="inlineStr">
        <is>
          <t>Mock</t>
        </is>
      </c>
      <c r="P161" s="100" t="inlineStr">
        <is>
          <t>Mock RxCU84</t>
        </is>
      </c>
      <c r="Q161" s="100" t="n"/>
    </row>
    <row r="162" ht="409.6" customHeight="1" s="49">
      <c r="A162" s="100" t="n">
        <v>160</v>
      </c>
      <c r="B162"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00" t="n"/>
      <c r="D162" s="88" t="inlineStr">
        <is>
          <t>HLA-B15:02</t>
        </is>
      </c>
      <c r="E162" s="88" t="inlineStr">
        <is>
          <t>HLA-B58:01</t>
        </is>
      </c>
      <c r="F162" s="88" t="inlineStr">
        <is>
          <t>HLA-B57:01</t>
        </is>
      </c>
      <c r="G162" s="88" t="inlineStr">
        <is>
          <t>CYP2C9</t>
        </is>
      </c>
      <c r="H162" s="88" t="inlineStr">
        <is>
          <t>DPYD</t>
        </is>
      </c>
      <c r="I162" s="100" t="n">
        <v>2</v>
      </c>
      <c r="J162" s="88"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00" t="n"/>
      <c r="L162" s="88" t="inlineStr">
        <is>
          <t>Gout &amp; Hyperuricemia</t>
        </is>
      </c>
      <c r="M162" s="100" t="inlineStr">
        <is>
          <t>Clinic</t>
        </is>
      </c>
      <c r="N162" s="88" t="inlineStr">
        <is>
          <t>ข้อ 29 Mock Musculo RxCU84</t>
        </is>
      </c>
      <c r="O162" s="100" t="inlineStr">
        <is>
          <t>Mock</t>
        </is>
      </c>
      <c r="P162" s="100" t="inlineStr">
        <is>
          <t>Mock RxCU84</t>
        </is>
      </c>
      <c r="Q162" s="100" t="n"/>
    </row>
    <row r="163" ht="409.6" customHeight="1" s="49">
      <c r="A163" s="100" t="n">
        <v>161</v>
      </c>
      <c r="B163"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00" t="n"/>
      <c r="D163" s="88" t="inlineStr">
        <is>
          <t>Metformin</t>
        </is>
      </c>
      <c r="E163" s="88" t="inlineStr">
        <is>
          <t>Bisoprolol</t>
        </is>
      </c>
      <c r="F163" s="88" t="inlineStr">
        <is>
          <t>Azathioprine</t>
        </is>
      </c>
      <c r="G163" s="88" t="inlineStr">
        <is>
          <t>Atorvastatin</t>
        </is>
      </c>
      <c r="H163" s="88" t="inlineStr">
        <is>
          <t>Losartan</t>
        </is>
      </c>
      <c r="I163" s="100" t="n">
        <v>3</v>
      </c>
      <c r="J163" s="88"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00" t="n"/>
      <c r="L163" s="88" t="inlineStr">
        <is>
          <t>Gout &amp; Hyperuricemia</t>
        </is>
      </c>
      <c r="M163" s="100" t="inlineStr">
        <is>
          <t>Clinic</t>
        </is>
      </c>
      <c r="N163" s="88" t="inlineStr">
        <is>
          <t>ข้อ 30 Mock Musculo RxCU84</t>
        </is>
      </c>
      <c r="O163" s="100" t="inlineStr">
        <is>
          <t>Mock</t>
        </is>
      </c>
      <c r="P163" s="100" t="inlineStr">
        <is>
          <t>Mock RxCU84</t>
        </is>
      </c>
      <c r="Q163" s="100" t="n"/>
    </row>
    <row r="164" ht="409.6" customHeight="1" s="49">
      <c r="A164" s="100" t="n">
        <v>162</v>
      </c>
      <c r="B164"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00" t="n"/>
      <c r="D164" s="88" t="inlineStr">
        <is>
          <t>Colchicine 0.6 mg/day นาน 3-6 เดือน</t>
        </is>
      </c>
      <c r="E164" s="88" t="inlineStr">
        <is>
          <t>Prednisolone นาน 1 ปี</t>
        </is>
      </c>
      <c r="F164" s="88" t="inlineStr">
        <is>
          <t>Aspirin 81 mg</t>
        </is>
      </c>
      <c r="G164" s="88" t="inlineStr">
        <is>
          <t>Probenecid</t>
        </is>
      </c>
      <c r="H164" s="88" t="inlineStr">
        <is>
          <t>Paracetamol</t>
        </is>
      </c>
      <c r="I164" s="100" t="n">
        <v>1</v>
      </c>
      <c r="J164" s="88"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00" t="n"/>
      <c r="L164" s="88" t="inlineStr">
        <is>
          <t>Gout &amp; Hyperuricemia</t>
        </is>
      </c>
      <c r="M164" s="100" t="inlineStr">
        <is>
          <t>Clinic</t>
        </is>
      </c>
      <c r="N164" s="88" t="inlineStr">
        <is>
          <t>ข้อ 31 Mock Musculo RxCU84</t>
        </is>
      </c>
      <c r="O164" s="100" t="inlineStr">
        <is>
          <t>Mock</t>
        </is>
      </c>
      <c r="P164" s="100" t="inlineStr">
        <is>
          <t>Mock RxCU84</t>
        </is>
      </c>
      <c r="Q164" s="100" t="n"/>
    </row>
    <row r="165" ht="409.6" customHeight="1" s="49">
      <c r="A165" s="100" t="n">
        <v>163</v>
      </c>
      <c r="B165"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00" t="n"/>
      <c r="D165" s="88" t="inlineStr">
        <is>
          <t>ยับยั้ง COX-2</t>
        </is>
      </c>
      <c r="E165" s="88" t="inlineStr">
        <is>
          <t>ยับยั้ง Xanthine oxidase</t>
        </is>
      </c>
      <c r="F165" s="88" t="inlineStr">
        <is>
          <t>ขัดขวาง Microtubule polymerization ลดการเคลื่อนที่ของ Neutrophil</t>
        </is>
      </c>
      <c r="G165" s="88" t="inlineStr">
        <is>
          <t>เพิ่มการขับ Uric acid</t>
        </is>
      </c>
      <c r="H165" s="88" t="inlineStr">
        <is>
          <t>ยับยั้ง URAT1</t>
        </is>
      </c>
      <c r="I165" s="100" t="n">
        <v>3</v>
      </c>
      <c r="J165" s="88"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00" t="n"/>
      <c r="L165" s="88" t="inlineStr">
        <is>
          <t>Gout &amp; Hyperuricemia</t>
        </is>
      </c>
      <c r="M165" s="100" t="inlineStr">
        <is>
          <t>Clinic</t>
        </is>
      </c>
      <c r="N165" s="88" t="inlineStr">
        <is>
          <t>ข้อ 32 Mock Musculo RxCU84</t>
        </is>
      </c>
      <c r="O165" s="100" t="inlineStr">
        <is>
          <t>Mock</t>
        </is>
      </c>
      <c r="P165" s="100" t="inlineStr">
        <is>
          <t>Mock RxCU84</t>
        </is>
      </c>
      <c r="Q165" s="100" t="n"/>
    </row>
    <row r="166" ht="409.6" customHeight="1" s="49">
      <c r="A166" s="100" t="n">
        <v>164</v>
      </c>
      <c r="B166"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00" t="n"/>
      <c r="D166" s="88" t="inlineStr">
        <is>
          <t>Simvastatin</t>
        </is>
      </c>
      <c r="E166" s="88" t="inlineStr">
        <is>
          <t>Atorvastatin</t>
        </is>
      </c>
      <c r="F166" s="88" t="inlineStr">
        <is>
          <t>Fenofibrate</t>
        </is>
      </c>
      <c r="G166" s="88" t="inlineStr">
        <is>
          <t>Gemfibrozil</t>
        </is>
      </c>
      <c r="H166" s="88" t="inlineStr">
        <is>
          <t>Ezetimibe</t>
        </is>
      </c>
      <c r="I166" s="100" t="n">
        <v>3</v>
      </c>
      <c r="J166" s="88"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00" t="n"/>
      <c r="L166" s="88" t="inlineStr">
        <is>
          <t>Gout &amp; Hyperuricemia</t>
        </is>
      </c>
      <c r="M166" s="100" t="inlineStr">
        <is>
          <t>Clinic</t>
        </is>
      </c>
      <c r="N166" s="88" t="inlineStr">
        <is>
          <t>ข้อ 33 Mock Musculo RxCU84</t>
        </is>
      </c>
      <c r="O166" s="100" t="inlineStr">
        <is>
          <t>Mock</t>
        </is>
      </c>
      <c r="P166" s="100" t="inlineStr">
        <is>
          <t>Mock RxCU84</t>
        </is>
      </c>
      <c r="Q166" s="100" t="n"/>
    </row>
    <row r="167" ht="409.6" customHeight="1" s="49">
      <c r="A167" s="100" t="n">
        <v>165</v>
      </c>
      <c r="B167"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00" t="n"/>
      <c r="D167" s="88" t="inlineStr">
        <is>
          <t>ควบคุมอาหารและออกกำลังกายเพื่อลดน้ำหนักตัว โดยตั้งเป้าหมายให้ดัชนีมวลกาย (BMI) ลดลงต่ำกว่า 30 kg/m2</t>
        </is>
      </c>
      <c r="E167" s="88" t="inlineStr">
        <is>
          <t>ลดหรือหลีกเลี่ยงการดื่มเครื่องดื่มแอลกอฮอล์ทุกชนิด</t>
        </is>
      </c>
      <c r="F167" s="88" t="inlineStr">
        <is>
          <t>หลีกเลี่ยงการรับประทานอาหารที่มีสารพิวรีนสูง เช่น สัตว์ปีก เครื่องในสัตว์ และยอดผัก</t>
        </is>
      </c>
      <c r="G167" s="88" t="inlineStr">
        <is>
          <t>ดื่มน้ำสะอาดในปริมาณที่เหมาะสมอย่างน้อย 2–3 ลิตรต่อวัน เพื่อช่วยขับกรดยูริกออกทางไต</t>
        </is>
      </c>
      <c r="H167" s="88" t="inlineStr">
        <is>
          <t>ถูกต้องทุกข้อที่กล่าวมา</t>
        </is>
      </c>
      <c r="I167" s="100" t="n">
        <v>5</v>
      </c>
      <c r="J167" s="88"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00" t="n"/>
      <c r="L167" s="88" t="inlineStr">
        <is>
          <t>Gout &amp; Hyperuricemia</t>
        </is>
      </c>
      <c r="M167" s="100" t="inlineStr">
        <is>
          <t>Clinic</t>
        </is>
      </c>
      <c r="N167" s="88" t="inlineStr">
        <is>
          <t>ข้อ 34 Mock Musculo RxCU84</t>
        </is>
      </c>
      <c r="O167" s="100" t="inlineStr">
        <is>
          <t>Mock</t>
        </is>
      </c>
      <c r="P167" s="100" t="inlineStr">
        <is>
          <t>Mock RxCU84</t>
        </is>
      </c>
      <c r="Q167" s="100" t="n"/>
    </row>
    <row r="168" ht="409.6" customHeight="1" s="49">
      <c r="A168" s="100" t="n">
        <v>166</v>
      </c>
      <c r="B168"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00" t="n"/>
      <c r="D168" s="88" t="inlineStr">
        <is>
          <t>เริ่ม allopurinol ทันที</t>
        </is>
      </c>
      <c r="E168" s="88" t="inlineStr">
        <is>
          <t>ให้ probenecid เร่งขับกรดยูริก</t>
        </is>
      </c>
      <c r="F168" s="88" t="inlineStr">
        <is>
          <t>ให้ colchicine/NSAIDs/steroid ยังไม่เริ่มยาลดกรดยูริก</t>
        </is>
      </c>
      <c r="G168" s="88" t="inlineStr">
        <is>
          <t>ให้ paracetamol เดี่ยว ๆ</t>
        </is>
      </c>
      <c r="H168" s="88" t="inlineStr">
        <is>
          <t>งดยาทุกชนิดรอหายเอง</t>
        </is>
      </c>
      <c r="I168" s="100" t="n">
        <v>3</v>
      </c>
      <c r="J168" s="88"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00" t="n"/>
      <c r="L168" s="88" t="inlineStr">
        <is>
          <t>Gout &amp; Hyperuricemia</t>
        </is>
      </c>
      <c r="M168" s="100" t="inlineStr">
        <is>
          <t>Clinic</t>
        </is>
      </c>
      <c r="N168" s="88" t="inlineStr">
        <is>
          <t>ข้อ 35 Mock Musculo RxCU84</t>
        </is>
      </c>
      <c r="O168" s="100" t="inlineStr">
        <is>
          <t>Mock</t>
        </is>
      </c>
      <c r="P168" s="100" t="inlineStr">
        <is>
          <t>Mock RxCU84</t>
        </is>
      </c>
      <c r="Q168" s="100" t="n"/>
    </row>
    <row r="169" ht="409.6" customHeight="1" s="49">
      <c r="A169" s="100" t="n">
        <v>167</v>
      </c>
      <c r="B169"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00" t="n"/>
      <c r="D169" s="88" t="inlineStr">
        <is>
          <t>0.6 mg วันละครั้งเท่านั้น</t>
        </is>
      </c>
      <c r="E169" s="88" t="inlineStr">
        <is>
          <t>1.0 mg แล้ว 0.5 mg ทุกชั่วโมงจนท้องเสีย</t>
        </is>
      </c>
      <c r="F169" s="88" t="inlineStr">
        <is>
          <t>2.4 mg ครั้งเดียว</t>
        </is>
      </c>
      <c r="G169" s="88" t="inlineStr">
        <is>
          <t>1.2 mg ทันที แล้ว 0.6 mg อีก 1 ชม. ต่อด้วย 0.5–0.6 mg ทุก 8–12 ชม.</t>
        </is>
      </c>
      <c r="H169" s="88" t="inlineStr">
        <is>
          <t>1.2 mg ทุก 2 ชม. รวม 6 ครั้ง</t>
        </is>
      </c>
      <c r="I169" s="100" t="n">
        <v>4</v>
      </c>
      <c r="J169" s="88"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00" t="n"/>
      <c r="L169" s="88" t="inlineStr">
        <is>
          <t>Gout &amp; Hyperuricemia</t>
        </is>
      </c>
      <c r="M169" s="100" t="inlineStr">
        <is>
          <t>Clinic</t>
        </is>
      </c>
      <c r="N169" s="88" t="inlineStr">
        <is>
          <t>ข้อ 36 Mock Musculo RxCU84</t>
        </is>
      </c>
      <c r="O169" s="100" t="inlineStr">
        <is>
          <t>Mock</t>
        </is>
      </c>
      <c r="P169" s="100" t="inlineStr">
        <is>
          <t>Mock RxCU84</t>
        </is>
      </c>
      <c r="Q169" s="100" t="n"/>
    </row>
    <row r="170" ht="409.6" customHeight="1" s="49">
      <c r="A170" s="100" t="n">
        <v>168</v>
      </c>
      <c r="B170"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00" t="n"/>
      <c r="D170" s="88" t="inlineStr">
        <is>
          <t>คง losartan ไว้เพราะช่วยขับกรดยูริก</t>
        </is>
      </c>
      <c r="E170" s="88" t="inlineStr">
        <is>
          <t>เปลี่ยน losartan เป็น hydrochlorothiazide</t>
        </is>
      </c>
      <c r="F170" s="88" t="inlineStr">
        <is>
          <t>เพิ่ม bisoprolol เพื่อลดกรดยูริก</t>
        </is>
      </c>
      <c r="G170" s="88" t="inlineStr">
        <is>
          <t>เพิ่ม low-dose aspirin</t>
        </is>
      </c>
      <c r="H170" s="88" t="inlineStr">
        <is>
          <t>หยุด losartan เพราะเพิ่มกรดยูริก</t>
        </is>
      </c>
      <c r="I170" s="100" t="n">
        <v>1</v>
      </c>
      <c r="J170" s="88"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00" t="n"/>
      <c r="L170" s="88" t="inlineStr">
        <is>
          <t>Gout &amp; Hyperuricemia</t>
        </is>
      </c>
      <c r="M170" s="100" t="inlineStr">
        <is>
          <t>Clinic</t>
        </is>
      </c>
      <c r="N170" s="88" t="inlineStr">
        <is>
          <t>ข้อ 37 Mock Musculo RxCU84</t>
        </is>
      </c>
      <c r="O170" s="100" t="inlineStr">
        <is>
          <t>Mock</t>
        </is>
      </c>
      <c r="P170" s="100" t="inlineStr">
        <is>
          <t>Mock RxCU84</t>
        </is>
      </c>
      <c r="Q170" s="100" t="n"/>
    </row>
    <row r="171" ht="409.6" customHeight="1" s="49">
      <c r="A171" s="100" t="n">
        <v>169</v>
      </c>
      <c r="B171"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00" t="n"/>
      <c r="D171" s="88" t="inlineStr">
        <is>
          <t>HLA-B15:02</t>
        </is>
      </c>
      <c r="E171" s="88" t="inlineStr">
        <is>
          <t>HLA-B58:01</t>
        </is>
      </c>
      <c r="F171" s="88" t="inlineStr">
        <is>
          <t>HLA-B57:01</t>
        </is>
      </c>
      <c r="G171" s="88" t="inlineStr">
        <is>
          <t>CYP2C9</t>
        </is>
      </c>
      <c r="H171" s="88" t="inlineStr">
        <is>
          <t>G6PD</t>
        </is>
      </c>
      <c r="I171" s="100" t="n">
        <v>2</v>
      </c>
      <c r="J171" s="88"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00" t="n"/>
      <c r="L171" s="88" t="inlineStr">
        <is>
          <t>Gout &amp; Hyperuricemia</t>
        </is>
      </c>
      <c r="M171" s="100" t="inlineStr">
        <is>
          <t>Clinic</t>
        </is>
      </c>
      <c r="N171" s="88" t="inlineStr">
        <is>
          <t>ข้อ 38 Mock Musculo RxCU84</t>
        </is>
      </c>
      <c r="O171" s="100" t="inlineStr">
        <is>
          <t>Mock</t>
        </is>
      </c>
      <c r="P171" s="100" t="inlineStr">
        <is>
          <t>Mock RxCU84</t>
        </is>
      </c>
      <c r="Q171" s="100" t="n"/>
    </row>
    <row r="172" ht="409.6" customHeight="1" s="49">
      <c r="A172" s="100" t="n">
        <v>170</v>
      </c>
      <c r="B172" s="88"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00" t="n"/>
      <c r="D172" s="88" t="inlineStr">
        <is>
          <t>น้อยกว่า 4 mg/dL</t>
        </is>
      </c>
      <c r="E172" s="88" t="inlineStr">
        <is>
          <t>น้อยกว่า 5 mg/dL</t>
        </is>
      </c>
      <c r="F172" s="88" t="inlineStr">
        <is>
          <t>น้อยกว่า 6 mg/dL</t>
        </is>
      </c>
      <c r="G172" s="88" t="inlineStr">
        <is>
          <t>น้อยกว่า 7 mg/dL</t>
        </is>
      </c>
      <c r="H172" s="88" t="inlineStr">
        <is>
          <t>น้อยกว่า 8 mg/dL</t>
        </is>
      </c>
      <c r="I172" s="100" t="n">
        <v>3</v>
      </c>
      <c r="J172" s="88"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00" t="n"/>
      <c r="L172" s="88" t="inlineStr">
        <is>
          <t>Gout &amp; Hyperuricemia</t>
        </is>
      </c>
      <c r="M172" s="100" t="inlineStr">
        <is>
          <t>Clinic</t>
        </is>
      </c>
      <c r="N172" s="88" t="inlineStr">
        <is>
          <t>ข้อ 39 Mock Musculo RxCU84</t>
        </is>
      </c>
      <c r="O172" s="100" t="inlineStr">
        <is>
          <t>Mock</t>
        </is>
      </c>
      <c r="P172" s="100" t="inlineStr">
        <is>
          <t>Mock RxCU84</t>
        </is>
      </c>
      <c r="Q172" s="100" t="n"/>
    </row>
    <row r="173" ht="409.6" customHeight="1" s="49">
      <c r="A173" s="100" t="n">
        <v>171</v>
      </c>
      <c r="B173"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00" t="n"/>
      <c r="D173" s="88" t="inlineStr">
        <is>
          <t>Oral Paracetamol</t>
        </is>
      </c>
      <c r="E173" s="88" t="inlineStr">
        <is>
          <t>Topical NSAIDs</t>
        </is>
      </c>
      <c r="F173" s="88" t="inlineStr">
        <is>
          <t>Oral Glucosamine</t>
        </is>
      </c>
      <c r="G173" s="88" t="inlineStr">
        <is>
          <t>IA Steroid</t>
        </is>
      </c>
      <c r="H173" s="88" t="inlineStr">
        <is>
          <t>Tramadol</t>
        </is>
      </c>
      <c r="I173" s="100" t="n">
        <v>2</v>
      </c>
      <c r="J173" s="88"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00" t="n"/>
      <c r="L173" s="88" t="inlineStr">
        <is>
          <t>Osteoarthritis</t>
        </is>
      </c>
      <c r="M173" s="100" t="inlineStr">
        <is>
          <t>Clinic</t>
        </is>
      </c>
      <c r="N173" s="88" t="inlineStr">
        <is>
          <t>ข้อ 40 Mock Musculo RxCU84</t>
        </is>
      </c>
      <c r="O173" s="100" t="inlineStr">
        <is>
          <t>Mock</t>
        </is>
      </c>
      <c r="P173" s="100" t="inlineStr">
        <is>
          <t>Mock RxCU84</t>
        </is>
      </c>
      <c r="Q173" s="100" t="n"/>
    </row>
    <row r="174" ht="409.6" customHeight="1" s="49">
      <c r="A174" s="100" t="n">
        <v>172</v>
      </c>
      <c r="B174"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00" t="n"/>
      <c r="D174" s="88" t="inlineStr">
        <is>
          <t>OA เป็น Autoimmune</t>
        </is>
      </c>
      <c r="E174" s="88" t="inlineStr">
        <is>
          <t>OA เกิดจากการสึกหรอของกระดูกอ่อน (Cartilage degradation)</t>
        </is>
      </c>
      <c r="F174" s="88" t="inlineStr">
        <is>
          <t>OA มี Systemic symptom</t>
        </is>
      </c>
      <c r="G174" s="88" t="inlineStr">
        <is>
          <t>OA ค่า ESR พุ่งสูง</t>
        </is>
      </c>
      <c r="H174" s="88" t="inlineStr">
        <is>
          <t>OA มักโดนข้อข้อมือ</t>
        </is>
      </c>
      <c r="I174" s="100" t="n">
        <v>2</v>
      </c>
      <c r="J174" s="88"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00" t="n"/>
      <c r="L174" s="88" t="inlineStr">
        <is>
          <t>Osteoarthritis</t>
        </is>
      </c>
      <c r="M174" s="100" t="inlineStr">
        <is>
          <t>Clinic</t>
        </is>
      </c>
      <c r="N174" s="88" t="inlineStr">
        <is>
          <t>ข้อ 41 Mock Musculo RxCU84</t>
        </is>
      </c>
      <c r="O174" s="100" t="inlineStr">
        <is>
          <t>Mock</t>
        </is>
      </c>
      <c r="P174" s="100" t="inlineStr">
        <is>
          <t>Mock RxCU84</t>
        </is>
      </c>
      <c r="Q174" s="100" t="n"/>
    </row>
    <row r="175" ht="409.6" customHeight="1" s="49">
      <c r="A175" s="100" t="n">
        <v>173</v>
      </c>
      <c r="B175"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00" t="n"/>
      <c r="D175" s="88" t="inlineStr">
        <is>
          <t>ว่ายน้ำและลดน้ำหนัก</t>
        </is>
      </c>
      <c r="E175" s="88" t="inlineStr">
        <is>
          <t>วิ่งมาราธอน</t>
        </is>
      </c>
      <c r="F175" s="88" t="inlineStr">
        <is>
          <t>การฝังเข็ม</t>
        </is>
      </c>
      <c r="G175" s="88" t="inlineStr">
        <is>
          <t>การใส่สนับเข่าตลอดเวลา</t>
        </is>
      </c>
      <c r="H175" s="88" t="inlineStr">
        <is>
          <t>การทานคอลลาเจน</t>
        </is>
      </c>
      <c r="I175" s="100" t="n">
        <v>1</v>
      </c>
      <c r="J175" s="88"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00" t="n"/>
      <c r="L175" s="88" t="inlineStr">
        <is>
          <t>Osteoarthritis</t>
        </is>
      </c>
      <c r="M175" s="100" t="inlineStr">
        <is>
          <t>Clinic</t>
        </is>
      </c>
      <c r="N175" s="88" t="inlineStr">
        <is>
          <t>ข้อ 42 Mock Musculo RxCU84</t>
        </is>
      </c>
      <c r="O175" s="100" t="inlineStr">
        <is>
          <t>Mock</t>
        </is>
      </c>
      <c r="P175" s="100" t="inlineStr">
        <is>
          <t>Mock RxCU84</t>
        </is>
      </c>
      <c r="Q175" s="100" t="n"/>
    </row>
    <row r="176" ht="409.6" customHeight="1" s="49">
      <c r="A176" s="100" t="n">
        <v>174</v>
      </c>
      <c r="B176"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00" t="n"/>
      <c r="D176" s="88" t="inlineStr">
        <is>
          <t>ข้อบวมแดง</t>
        </is>
      </c>
      <c r="E176" s="88" t="inlineStr">
        <is>
          <t>ข้อผิดรูปเบี้ยว</t>
        </is>
      </c>
      <c r="F176" s="88" t="inlineStr">
        <is>
          <t>เสียงดังกรอบแกรบขณะขยับข้อ</t>
        </is>
      </c>
      <c r="G176" s="88" t="inlineStr">
        <is>
          <t>การขยับข้อไม่ได้เลย</t>
        </is>
      </c>
      <c r="H176" s="88" t="inlineStr">
        <is>
          <t>กล้ามเนื้อลีบ</t>
        </is>
      </c>
      <c r="I176" s="100" t="n">
        <v>3</v>
      </c>
      <c r="J176" s="88"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00" t="n"/>
      <c r="L176" s="88" t="inlineStr">
        <is>
          <t>Osteoarthritis</t>
        </is>
      </c>
      <c r="M176" s="100" t="inlineStr">
        <is>
          <t>Clinic</t>
        </is>
      </c>
      <c r="N176" s="88" t="inlineStr">
        <is>
          <t>ข้อ 43 Mock Musculo RxCU84</t>
        </is>
      </c>
      <c r="O176" s="100" t="inlineStr">
        <is>
          <t>Mock</t>
        </is>
      </c>
      <c r="P176" s="100" t="inlineStr">
        <is>
          <t>Mock RxCU84</t>
        </is>
      </c>
      <c r="Q176" s="100" t="n"/>
    </row>
    <row r="177" ht="409.6" customHeight="1" s="49">
      <c r="A177" s="100" t="n">
        <v>175</v>
      </c>
      <c r="B177"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00" t="n"/>
      <c r="D177" s="88" t="inlineStr">
        <is>
          <t>Piroxicam</t>
        </is>
      </c>
      <c r="E177" s="88" t="inlineStr">
        <is>
          <t>Ibuprofen dose สูง</t>
        </is>
      </c>
      <c r="F177" s="88" t="inlineStr">
        <is>
          <t>COX-2 inhibitor + PPI</t>
        </is>
      </c>
      <c r="G177" s="88" t="inlineStr">
        <is>
          <t>Indomethacin</t>
        </is>
      </c>
      <c r="H177" s="88" t="inlineStr">
        <is>
          <t>Naproxen เดี่ยวๆ</t>
        </is>
      </c>
      <c r="I177" s="100" t="n">
        <v>3</v>
      </c>
      <c r="J177" s="88"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00" t="n"/>
      <c r="L177" s="88" t="inlineStr">
        <is>
          <t>Osteoarthritis</t>
        </is>
      </c>
      <c r="M177" s="100" t="inlineStr">
        <is>
          <t>Clinic</t>
        </is>
      </c>
      <c r="N177" s="88" t="inlineStr">
        <is>
          <t>ข้อ 44 Mock Musculo RxCU84</t>
        </is>
      </c>
      <c r="O177" s="100" t="inlineStr">
        <is>
          <t>Mock</t>
        </is>
      </c>
      <c r="P177" s="100" t="inlineStr">
        <is>
          <t>Mock RxCU84</t>
        </is>
      </c>
      <c r="Q177" s="100" t="n"/>
    </row>
    <row r="178" ht="409.6" customHeight="1" s="49">
      <c r="A178" s="100" t="n">
        <v>176</v>
      </c>
      <c r="B178"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00" t="n"/>
      <c r="D178" s="88" t="inlineStr">
        <is>
          <t>ยับยั้ง COX</t>
        </is>
      </c>
      <c r="E178" s="88" t="inlineStr">
        <is>
          <t>Depletion ของ Substance P จากปลายประสาท</t>
        </is>
      </c>
      <c r="F178" s="88" t="inlineStr">
        <is>
          <t>ยับยั้ง Mu-receptor</t>
        </is>
      </c>
      <c r="G178" s="88" t="inlineStr">
        <is>
          <t>ขยายหลอดเลือดลดอักเสบ</t>
        </is>
      </c>
      <c r="H178" s="88" t="inlineStr">
        <is>
          <t>ให้ความเย็นชา</t>
        </is>
      </c>
      <c r="I178" s="100" t="n">
        <v>2</v>
      </c>
      <c r="J178" s="88"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00" t="n"/>
      <c r="L178" s="88" t="inlineStr">
        <is>
          <t>Osteoarthritis / Herbal Medicine</t>
        </is>
      </c>
      <c r="M178" s="100" t="inlineStr">
        <is>
          <t>Clinic</t>
        </is>
      </c>
      <c r="N178" s="88" t="inlineStr">
        <is>
          <t>ข้อ 45 Mock Musculo RxCU84</t>
        </is>
      </c>
      <c r="O178" s="100" t="inlineStr">
        <is>
          <t>Mock</t>
        </is>
      </c>
      <c r="P178" s="100" t="inlineStr">
        <is>
          <t>Mock RxCU84</t>
        </is>
      </c>
      <c r="Q178" s="100" t="n"/>
    </row>
    <row r="179" ht="409.6" customHeight="1" s="49">
      <c r="A179" s="100" t="n">
        <v>177</v>
      </c>
      <c r="B179"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00" t="n"/>
      <c r="D179" s="88" t="inlineStr">
        <is>
          <t>Hyaluronic acid และ Proteoglycan</t>
        </is>
      </c>
      <c r="E179" s="88" t="inlineStr">
        <is>
          <t>Calcium</t>
        </is>
      </c>
      <c r="F179" s="88" t="inlineStr">
        <is>
          <t>Vitamin D</t>
        </is>
      </c>
      <c r="G179" s="88" t="inlineStr">
        <is>
          <t>Uric acid</t>
        </is>
      </c>
      <c r="H179" s="88" t="inlineStr">
        <is>
          <t>Fibrin</t>
        </is>
      </c>
      <c r="I179" s="100" t="n">
        <v>1</v>
      </c>
      <c r="J179" s="88"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00" t="n"/>
      <c r="L179" s="88" t="inlineStr">
        <is>
          <t>Osteoarthritis</t>
        </is>
      </c>
      <c r="M179" s="100" t="inlineStr">
        <is>
          <t>Clinic</t>
        </is>
      </c>
      <c r="N179" s="88" t="inlineStr">
        <is>
          <t>ข้อ 46 Mock Musculo RxCU84</t>
        </is>
      </c>
      <c r="O179" s="100" t="inlineStr">
        <is>
          <t>Mock</t>
        </is>
      </c>
      <c r="P179" s="100" t="inlineStr">
        <is>
          <t>Mock RxCU84</t>
        </is>
      </c>
      <c r="Q179" s="100" t="n"/>
    </row>
    <row r="180" ht="409.6" customHeight="1" s="49">
      <c r="A180" s="100" t="n">
        <v>178</v>
      </c>
      <c r="B180"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00" t="n"/>
      <c r="D180" s="88" t="inlineStr">
        <is>
          <t>ห้ามฉีดเกินปีละ 1 ครั้ง</t>
        </is>
      </c>
      <c r="E180" s="88" t="inlineStr">
        <is>
          <t>ให้ผลลดปวดเพียงระยะสั้น (Short-term) ไม่ชะลอโรค</t>
        </is>
      </c>
      <c r="F180" s="88" t="inlineStr">
        <is>
          <t>ทำให้กระดูกงอก</t>
        </is>
      </c>
      <c r="G180" s="88" t="inlineStr">
        <is>
          <t>ลดปวดถาวร</t>
        </is>
      </c>
      <c r="H180" s="88" t="inlineStr">
        <is>
          <t>ใช้เป็น First-line เสมอ</t>
        </is>
      </c>
      <c r="I180" s="100" t="n">
        <v>2</v>
      </c>
      <c r="J180" s="88"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00" t="n"/>
      <c r="L180" s="88" t="inlineStr">
        <is>
          <t>Osteoarthritis</t>
        </is>
      </c>
      <c r="M180" s="100" t="inlineStr">
        <is>
          <t>Clinic</t>
        </is>
      </c>
      <c r="N180" s="88" t="inlineStr">
        <is>
          <t>ข้อ 47 Mock Musculo RxCU84</t>
        </is>
      </c>
      <c r="O180" s="100" t="inlineStr">
        <is>
          <t>Mock</t>
        </is>
      </c>
      <c r="P180" s="100" t="inlineStr">
        <is>
          <t>Mock RxCU84</t>
        </is>
      </c>
      <c r="Q180" s="100" t="n"/>
    </row>
    <row r="181" ht="409.6" customHeight="1" s="49">
      <c r="A181" s="100" t="n">
        <v>179</v>
      </c>
      <c r="B181"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00" t="n"/>
      <c r="D181" s="88" t="inlineStr">
        <is>
          <t>Duloxetine หรือ Tramadol</t>
        </is>
      </c>
      <c r="E181" s="88" t="inlineStr">
        <is>
          <t>Colchicine</t>
        </is>
      </c>
      <c r="F181" s="88" t="inlineStr">
        <is>
          <t>Allopurinol</t>
        </is>
      </c>
      <c r="G181" s="88" t="inlineStr">
        <is>
          <t>Methotrexate</t>
        </is>
      </c>
      <c r="H181" s="88" t="inlineStr">
        <is>
          <t>Prednisolone</t>
        </is>
      </c>
      <c r="I181" s="100" t="n">
        <v>1</v>
      </c>
      <c r="J181" s="88"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00" t="n"/>
      <c r="L181" s="88" t="inlineStr">
        <is>
          <t>Osteoarthritis</t>
        </is>
      </c>
      <c r="M181" s="100" t="inlineStr">
        <is>
          <t>Clinic</t>
        </is>
      </c>
      <c r="N181" s="88" t="inlineStr">
        <is>
          <t>ข้อ 48 Mock Musculo RxCU84</t>
        </is>
      </c>
      <c r="O181" s="100" t="inlineStr">
        <is>
          <t>Mock</t>
        </is>
      </c>
      <c r="P181" s="100" t="inlineStr">
        <is>
          <t>Mock RxCU84</t>
        </is>
      </c>
      <c r="Q181" s="100" t="n"/>
    </row>
    <row r="182" ht="409.6" customHeight="1" s="49">
      <c r="A182" s="100" t="n">
        <v>180</v>
      </c>
      <c r="B182"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00" t="n"/>
      <c r="D182" s="88" t="inlineStr">
        <is>
          <t>แนะนำอย่างยิ่งให้ใช้ทุกราย</t>
        </is>
      </c>
      <c r="E182" s="88" t="inlineStr">
        <is>
          <t>ไม่แนะนำให้ใช้ (Strongly against) หรือแนะนำอย่างมีเงื่อนไขว่าอาจใช้ใน OA Knee</t>
        </is>
      </c>
      <c r="F182" s="88" t="inlineStr">
        <is>
          <t>แทนที่ NSAID ได้เลย</t>
        </is>
      </c>
      <c r="G182" s="88" t="inlineStr">
        <is>
          <t>ใช้รักษา RA ได้</t>
        </is>
      </c>
      <c r="H182" s="88" t="inlineStr">
        <is>
          <t>ใช้ป้องกันกระดูกหัก</t>
        </is>
      </c>
      <c r="I182" s="100" t="n">
        <v>2</v>
      </c>
      <c r="J182" s="88"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00" t="n"/>
      <c r="L182" s="88" t="inlineStr">
        <is>
          <t>Osteoarthritis</t>
        </is>
      </c>
      <c r="M182" s="100" t="inlineStr">
        <is>
          <t>Clinic</t>
        </is>
      </c>
      <c r="N182" s="88" t="inlineStr">
        <is>
          <t>ข้อ 49 Mock Musculo RxCU84</t>
        </is>
      </c>
      <c r="O182" s="100" t="inlineStr">
        <is>
          <t>Mock</t>
        </is>
      </c>
      <c r="P182" s="100" t="inlineStr">
        <is>
          <t>Mock RxCU84</t>
        </is>
      </c>
      <c r="Q182" s="100" t="n"/>
    </row>
    <row r="183" ht="409.6" customHeight="1" s="49">
      <c r="A183" s="100" t="n">
        <v>181</v>
      </c>
      <c r="B183"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00" t="n"/>
      <c r="D183" s="88" t="inlineStr">
        <is>
          <t>Paracetamol</t>
        </is>
      </c>
      <c r="E183" s="88" t="inlineStr">
        <is>
          <t>Tramadol</t>
        </is>
      </c>
      <c r="F183" s="88" t="inlineStr">
        <is>
          <t>Topical NSAIDs</t>
        </is>
      </c>
      <c r="G183" s="88" t="inlineStr">
        <is>
          <t>Intra-articular hyaluronic acid</t>
        </is>
      </c>
      <c r="H183" s="88" t="inlineStr">
        <is>
          <t>Glucosamine</t>
        </is>
      </c>
      <c r="I183" s="100" t="n">
        <v>3</v>
      </c>
      <c r="J183" s="88"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00" t="n"/>
      <c r="L183" s="88" t="inlineStr">
        <is>
          <t>Osteoarthritis</t>
        </is>
      </c>
      <c r="M183" s="100" t="inlineStr">
        <is>
          <t>Clinic</t>
        </is>
      </c>
      <c r="N183" s="88" t="inlineStr">
        <is>
          <t>ข้อ 50 Mock Musculo RxCU84</t>
        </is>
      </c>
      <c r="O183" s="100" t="inlineStr">
        <is>
          <t>Mock</t>
        </is>
      </c>
      <c r="P183" s="100" t="inlineStr">
        <is>
          <t>Mock RxCU84</t>
        </is>
      </c>
      <c r="Q183" s="100" t="n"/>
    </row>
    <row r="184" ht="409.6" customHeight="1" s="49">
      <c r="A184" s="100" t="n">
        <v>182</v>
      </c>
      <c r="B184"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00" t="n"/>
      <c r="D184" s="88" t="inlineStr">
        <is>
          <t>Naloxone</t>
        </is>
      </c>
      <c r="E184" s="88" t="inlineStr">
        <is>
          <t>Flumazenil</t>
        </is>
      </c>
      <c r="F184" s="88" t="inlineStr">
        <is>
          <t>Vitamin K</t>
        </is>
      </c>
      <c r="G184" s="88" t="inlineStr">
        <is>
          <t>N-acetylcysteine</t>
        </is>
      </c>
      <c r="H184" s="88" t="inlineStr">
        <is>
          <t>Leucovorin</t>
        </is>
      </c>
      <c r="I184" s="100" t="n">
        <v>4</v>
      </c>
      <c r="J184" s="88"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00" t="n"/>
      <c r="L184" s="88" t="inlineStr">
        <is>
          <t>Osteoarthritis</t>
        </is>
      </c>
      <c r="M184" s="100" t="inlineStr">
        <is>
          <t>Clinic</t>
        </is>
      </c>
      <c r="N184" s="88" t="inlineStr">
        <is>
          <t>ข้อ 51 Mock Musculo RxCU84</t>
        </is>
      </c>
      <c r="O184" s="100" t="inlineStr">
        <is>
          <t>Mock</t>
        </is>
      </c>
      <c r="P184" s="100" t="inlineStr">
        <is>
          <t>Mock RxCU84</t>
        </is>
      </c>
      <c r="Q184" s="100" t="n"/>
    </row>
    <row r="185" ht="409.6" customHeight="1" s="49">
      <c r="A185" s="100" t="n">
        <v>183</v>
      </c>
      <c r="B185"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00" t="n"/>
      <c r="D185" s="88" t="inlineStr">
        <is>
          <t>Duloxetine</t>
        </is>
      </c>
      <c r="E185" s="88" t="inlineStr">
        <is>
          <t>Colchicine</t>
        </is>
      </c>
      <c r="F185" s="88" t="inlineStr">
        <is>
          <t>Allopurinol</t>
        </is>
      </c>
      <c r="G185" s="88" t="inlineStr">
        <is>
          <t>Prednisolone ระยะยาว</t>
        </is>
      </c>
      <c r="H185" s="88" t="inlineStr">
        <is>
          <t>Aspirin ขนาดสูง</t>
        </is>
      </c>
      <c r="I185" s="100" t="n">
        <v>1</v>
      </c>
      <c r="J185" s="88"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00" t="n"/>
      <c r="L185" s="88" t="inlineStr">
        <is>
          <t>Osteoarthritis</t>
        </is>
      </c>
      <c r="M185" s="100" t="inlineStr">
        <is>
          <t>Clinic</t>
        </is>
      </c>
      <c r="N185" s="88" t="inlineStr">
        <is>
          <t>ข้อ 52 Mock Musculo RxCU84</t>
        </is>
      </c>
      <c r="O185" s="100" t="inlineStr">
        <is>
          <t>Mock</t>
        </is>
      </c>
      <c r="P185" s="100" t="inlineStr">
        <is>
          <t>Mock RxCU84</t>
        </is>
      </c>
      <c r="Q185" s="100" t="n"/>
    </row>
    <row r="186" ht="409.6" customHeight="1" s="49">
      <c r="A186" s="100" t="n">
        <v>184</v>
      </c>
      <c r="B186"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00" t="n"/>
      <c r="D186" s="88" t="inlineStr">
        <is>
          <t>ยับยั้งเอนไซม์ cyclooxygenase</t>
        </is>
      </c>
      <c r="E186" s="88" t="inlineStr">
        <is>
          <t>กระตุ้น TRPV1 ทำให้ substance P พร่องลง</t>
        </is>
      </c>
      <c r="F186" s="88" t="inlineStr">
        <is>
          <t>ต้านตัวรับ μ-opioid</t>
        </is>
      </c>
      <c r="G186" s="88" t="inlineStr">
        <is>
          <t>ยับยั้ง xanthine oxidase</t>
        </is>
      </c>
      <c r="H186" s="88" t="inlineStr">
        <is>
          <t>ยับยั้งการเก็บกลับ serotonin</t>
        </is>
      </c>
      <c r="I186" s="100" t="n">
        <v>2</v>
      </c>
      <c r="J186" s="88"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00" t="n"/>
      <c r="L186" s="88" t="inlineStr">
        <is>
          <t>Osteoarthritis / Herbal Medicine</t>
        </is>
      </c>
      <c r="M186" s="100" t="inlineStr">
        <is>
          <t>Clinic</t>
        </is>
      </c>
      <c r="N186" s="88" t="inlineStr">
        <is>
          <t>ข้อ 53 Mock Musculo RxCU84</t>
        </is>
      </c>
      <c r="O186" s="100" t="inlineStr">
        <is>
          <t>Mock</t>
        </is>
      </c>
      <c r="P186" s="100" t="inlineStr">
        <is>
          <t>Mock RxCU84</t>
        </is>
      </c>
      <c r="Q186" s="100" t="n"/>
    </row>
    <row r="187" ht="409.6" customHeight="1" s="49">
      <c r="A187" s="100" t="n">
        <v>185</v>
      </c>
      <c r="B187" s="88"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00" t="n"/>
      <c r="D187" s="88" t="inlineStr">
        <is>
          <t>แนะนำอย่างยิ่งให้ใช้ทุกราย</t>
        </is>
      </c>
      <c r="E187" s="88" t="inlineStr">
        <is>
          <t>ใช้แทน NSAIDs ได้</t>
        </is>
      </c>
      <c r="F187" s="88" t="inlineStr">
        <is>
          <t>ใช้รักษา RA</t>
        </is>
      </c>
      <c r="G187" s="88" t="inlineStr">
        <is>
          <t>ใช้ป้องกันกระดูกหัก</t>
        </is>
      </c>
      <c r="H187" s="88" t="inlineStr">
        <is>
          <t>ไม่แนะนำให้ใช้</t>
        </is>
      </c>
      <c r="I187" s="100" t="n">
        <v>5</v>
      </c>
      <c r="J187" s="88"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00" t="n"/>
      <c r="L187" s="88" t="inlineStr">
        <is>
          <t>Osteoarthritis</t>
        </is>
      </c>
      <c r="M187" s="100" t="inlineStr">
        <is>
          <t>Clinic</t>
        </is>
      </c>
      <c r="N187" s="88" t="inlineStr">
        <is>
          <t>ข้อ 54 Mock Musculo RxCU84</t>
        </is>
      </c>
      <c r="O187" s="100" t="inlineStr">
        <is>
          <t>Mock</t>
        </is>
      </c>
      <c r="P187" s="100" t="inlineStr">
        <is>
          <t>Mock RxCU84</t>
        </is>
      </c>
      <c r="Q187" s="100" t="n"/>
    </row>
    <row r="188" ht="409.6" customHeight="1" s="49">
      <c r="A188" s="100" t="n">
        <v>186</v>
      </c>
      <c r="B188"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00" t="n"/>
      <c r="D188" s="88" t="inlineStr">
        <is>
          <t>Alendronate</t>
        </is>
      </c>
      <c r="E188" s="88" t="inlineStr">
        <is>
          <t>Raloxifene</t>
        </is>
      </c>
      <c r="F188" s="88" t="inlineStr">
        <is>
          <t>Estrogen</t>
        </is>
      </c>
      <c r="G188" s="88" t="inlineStr">
        <is>
          <t>Calcitonin</t>
        </is>
      </c>
      <c r="H188" s="88" t="inlineStr">
        <is>
          <t>Calcium</t>
        </is>
      </c>
      <c r="I188" s="100" t="n">
        <v>1</v>
      </c>
      <c r="J188" s="88"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00" t="n"/>
      <c r="L188" s="88" t="inlineStr">
        <is>
          <t>Osteoporosis</t>
        </is>
      </c>
      <c r="M188" s="100" t="inlineStr">
        <is>
          <t>Clinic</t>
        </is>
      </c>
      <c r="N188" s="88" t="inlineStr">
        <is>
          <t>ข้อ 55 Mock Musculo RxCU84</t>
        </is>
      </c>
      <c r="O188" s="100" t="inlineStr">
        <is>
          <t>Mock</t>
        </is>
      </c>
      <c r="P188" s="100" t="inlineStr">
        <is>
          <t>Mock RxCU84</t>
        </is>
      </c>
      <c r="Q188" s="100" t="n"/>
    </row>
    <row r="189" ht="409.6" customHeight="1" s="49">
      <c r="A189" s="100" t="n">
        <v>187</v>
      </c>
      <c r="B189"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00" t="n"/>
      <c r="D189" s="88" t="inlineStr">
        <is>
          <t>กินหลังอาหารทันที</t>
        </is>
      </c>
      <c r="E189" s="88" t="inlineStr">
        <is>
          <t>กินก่อนนอน</t>
        </is>
      </c>
      <c r="F189" s="88" t="inlineStr">
        <is>
          <t>กินตอนเช้าขณะท้องว่าง ดื่มน้ำเปล่าเต็มแก้ว และตั้งตรง 30 นาที</t>
        </is>
      </c>
      <c r="G189" s="88" t="inlineStr">
        <is>
          <t>เคี้ยวให้ละเอียดก่อนกลืน</t>
        </is>
      </c>
      <c r="H189" s="88" t="inlineStr">
        <is>
          <t>กินพร้อมนม</t>
        </is>
      </c>
      <c r="I189" s="100" t="n">
        <v>3</v>
      </c>
      <c r="J189" s="88"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00" t="n"/>
      <c r="L189" s="88" t="inlineStr">
        <is>
          <t>Osteoporosis</t>
        </is>
      </c>
      <c r="M189" s="100" t="inlineStr">
        <is>
          <t>Clinic</t>
        </is>
      </c>
      <c r="N189" s="88" t="inlineStr">
        <is>
          <t>ข้อ 56 Mock Musculo RxCU84</t>
        </is>
      </c>
      <c r="O189" s="100" t="inlineStr">
        <is>
          <t>Mock</t>
        </is>
      </c>
      <c r="P189" s="100" t="inlineStr">
        <is>
          <t>Mock RxCU84</t>
        </is>
      </c>
      <c r="Q189" s="100" t="n"/>
    </row>
    <row r="190" ht="409.6" customHeight="1" s="49">
      <c r="A190" s="100" t="n">
        <v>188</v>
      </c>
      <c r="B190"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00" t="n"/>
      <c r="D190" s="88" t="inlineStr">
        <is>
          <t>Ca 500 mg, Vit D 400 IU</t>
        </is>
      </c>
      <c r="E190" s="88" t="inlineStr">
        <is>
          <t>Ca 1200 mg, Vit D 800-1000 IU</t>
        </is>
      </c>
      <c r="F190" s="88" t="inlineStr">
        <is>
          <t>Ca 2000 mg, Vit D 2000 IU</t>
        </is>
      </c>
      <c r="G190" s="88" t="inlineStr">
        <is>
          <t>Ca 800 mg, Vit D 400 IU</t>
        </is>
      </c>
      <c r="H190" s="88" t="inlineStr">
        <is>
          <t>Ca 1500 mg, Vit D 400 IU</t>
        </is>
      </c>
      <c r="I190" s="100" t="n">
        <v>2</v>
      </c>
      <c r="J190" s="88"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00" t="n"/>
      <c r="L190" s="88" t="inlineStr">
        <is>
          <t>Osteoporosis</t>
        </is>
      </c>
      <c r="M190" s="100" t="inlineStr">
        <is>
          <t>Clinic</t>
        </is>
      </c>
      <c r="N190" s="88" t="inlineStr">
        <is>
          <t>ข้อ 57 Mock Musculo RxCU84</t>
        </is>
      </c>
      <c r="O190" s="100" t="inlineStr">
        <is>
          <t>Mock</t>
        </is>
      </c>
      <c r="P190" s="100" t="inlineStr">
        <is>
          <t>Mock RxCU84</t>
        </is>
      </c>
      <c r="Q190" s="100" t="n"/>
    </row>
    <row r="191" ht="409.6" customHeight="1" s="49">
      <c r="A191" s="100" t="n">
        <v>189</v>
      </c>
      <c r="B191"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00" t="n"/>
      <c r="D191" s="88" t="inlineStr">
        <is>
          <t>กระตุ้น Osteoblast</t>
        </is>
      </c>
      <c r="E191" s="88" t="inlineStr">
        <is>
          <t>ยับยั้ง RANKL</t>
        </is>
      </c>
      <c r="F191" s="88" t="inlineStr">
        <is>
          <t>ยับยั้งการทำงานของ Osteoclast ชักนำให้เกิด Apoptosis</t>
        </is>
      </c>
      <c r="G191" s="88" t="inlineStr">
        <is>
          <t>เป็นฮอร์โมนทดแทน</t>
        </is>
      </c>
      <c r="H191" s="88" t="inlineStr">
        <is>
          <t>จับกับแคลเซียมในลำไส้ เฉลย</t>
        </is>
      </c>
      <c r="I191" s="100" t="n">
        <v>3</v>
      </c>
      <c r="J191" s="88"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00" t="n"/>
      <c r="L191" s="88" t="inlineStr">
        <is>
          <t>Osteoporosis</t>
        </is>
      </c>
      <c r="M191" s="100" t="inlineStr">
        <is>
          <t>Clinic</t>
        </is>
      </c>
      <c r="N191" s="88" t="inlineStr">
        <is>
          <t>ข้อ 58 Mock Musculo RxCU84</t>
        </is>
      </c>
      <c r="O191" s="100" t="inlineStr">
        <is>
          <t>Mock</t>
        </is>
      </c>
      <c r="P191" s="100" t="inlineStr">
        <is>
          <t>Mock RxCU84</t>
        </is>
      </c>
      <c r="Q191" s="100" t="n"/>
    </row>
    <row r="192" ht="409.6" customHeight="1" s="49">
      <c r="A192" s="100" t="n">
        <v>190</v>
      </c>
      <c r="B192"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00" t="n"/>
      <c r="D192" s="88" t="inlineStr">
        <is>
          <t>ยับยั้ง Osteoclast โดยตรง</t>
        </is>
      </c>
      <c r="E192" s="88" t="inlineStr">
        <is>
          <t>เป็น Monoclonal antibody ต่อ RANKL</t>
        </is>
      </c>
      <c r="F192" s="88" t="inlineStr">
        <is>
          <t>กระตุ้น PTH receptor</t>
        </is>
      </c>
      <c r="G192" s="88" t="inlineStr">
        <is>
          <t>SERM</t>
        </is>
      </c>
      <c r="H192" s="88" t="inlineStr">
        <is>
          <t>แคลเซียมสังเคราะห์</t>
        </is>
      </c>
      <c r="I192" s="100" t="n">
        <v>2</v>
      </c>
      <c r="J192" s="88"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00" t="n"/>
      <c r="L192" s="88" t="inlineStr">
        <is>
          <t>Osteoporosis</t>
        </is>
      </c>
      <c r="M192" s="100" t="inlineStr">
        <is>
          <t>Clinic</t>
        </is>
      </c>
      <c r="N192" s="88" t="inlineStr">
        <is>
          <t>ข้อ 59 Mock Musculo RxCU84</t>
        </is>
      </c>
      <c r="O192" s="100" t="inlineStr">
        <is>
          <t>Mock</t>
        </is>
      </c>
      <c r="P192" s="100" t="inlineStr">
        <is>
          <t>Mock RxCU84</t>
        </is>
      </c>
      <c r="Q192" s="100" t="n"/>
    </row>
    <row r="193" ht="409.6" customHeight="1" s="49">
      <c r="A193" s="100" t="n">
        <v>191</v>
      </c>
      <c r="B193"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00" t="n"/>
      <c r="D193" s="88" t="inlineStr">
        <is>
          <t>ผู้ป่วยมีภาวะความดันสูง</t>
        </is>
      </c>
      <c r="E193" s="88" t="inlineStr">
        <is>
          <t>ผู้ป่วยมีประวัติมะเร็ง (NSCLC) อาจเสี่ยงต่อ Osteosarcoma หรือ Bone mets</t>
        </is>
      </c>
      <c r="F193" s="88" t="inlineStr">
        <is>
          <t>ผู้ป่วยเป็นเบาหวาน</t>
        </is>
      </c>
      <c r="G193" s="88" t="inlineStr">
        <is>
          <t>ผู้ป่วยไม่มีกระดูกหัก</t>
        </is>
      </c>
      <c r="H193" s="88" t="inlineStr">
        <is>
          <t>ยาราคาแพง</t>
        </is>
      </c>
      <c r="I193" s="100" t="n">
        <v>2</v>
      </c>
      <c r="J193" s="88"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00" t="n"/>
      <c r="L193" s="88" t="inlineStr">
        <is>
          <t>Osteoporosis</t>
        </is>
      </c>
      <c r="M193" s="100" t="inlineStr">
        <is>
          <t>Clinic</t>
        </is>
      </c>
      <c r="N193" s="88" t="inlineStr">
        <is>
          <t>ข้อ 60 Mock Musculo RxCU84</t>
        </is>
      </c>
      <c r="O193" s="100" t="inlineStr">
        <is>
          <t>Mock</t>
        </is>
      </c>
      <c r="P193" s="100" t="inlineStr">
        <is>
          <t>Mock RxCU84</t>
        </is>
      </c>
      <c r="Q193" s="100" t="n"/>
    </row>
    <row r="194" ht="409.6" customHeight="1" s="49">
      <c r="A194" s="100" t="n">
        <v>192</v>
      </c>
      <c r="B194"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00" t="n"/>
      <c r="D194" s="88" t="inlineStr">
        <is>
          <t>ป้องกันได้เฉพาะ Vertebral fracture และมีประวัติมะเร็ง/อาจเสี่ยง VTE</t>
        </is>
      </c>
      <c r="E194" s="88" t="inlineStr">
        <is>
          <t>ทำให้มวลกระดูกลดลง</t>
        </is>
      </c>
      <c r="F194" s="88" t="inlineStr">
        <is>
          <t>ระคายเคืองกระเพาะอาหาร</t>
        </is>
      </c>
      <c r="G194" s="88" t="inlineStr">
        <is>
          <t>ต้องฉีดเข้าเส้น</t>
        </is>
      </c>
      <c r="H194" s="88" t="inlineStr">
        <is>
          <t>ห้ามใช้ในคนแก่</t>
        </is>
      </c>
      <c r="I194" s="100" t="n">
        <v>1</v>
      </c>
      <c r="J194" s="88"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00" t="n"/>
      <c r="L194" s="88" t="inlineStr">
        <is>
          <t>Osteoporosis</t>
        </is>
      </c>
      <c r="M194" s="100" t="inlineStr">
        <is>
          <t>Clinic</t>
        </is>
      </c>
      <c r="N194" s="88" t="inlineStr">
        <is>
          <t>ข้อ 61 Mock Musculo RxCU84</t>
        </is>
      </c>
      <c r="O194" s="100" t="inlineStr">
        <is>
          <t>Mock</t>
        </is>
      </c>
      <c r="P194" s="100" t="inlineStr">
        <is>
          <t>Mock RxCU84</t>
        </is>
      </c>
      <c r="Q194" s="100" t="n"/>
    </row>
    <row r="195" ht="409.6" customHeight="1" s="49">
      <c r="A195" s="100" t="n">
        <v>193</v>
      </c>
      <c r="B195"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00" t="n"/>
      <c r="D195" s="88" t="inlineStr">
        <is>
          <t>1 ปี</t>
        </is>
      </c>
      <c r="E195" s="88" t="inlineStr">
        <is>
          <t>3-5 ปี</t>
        </is>
      </c>
      <c r="F195" s="88" t="inlineStr">
        <is>
          <t>10 ปี</t>
        </is>
      </c>
      <c r="G195" s="88" t="inlineStr">
        <is>
          <t>ตลอดชีวิต</t>
        </is>
      </c>
      <c r="H195" s="88" t="inlineStr">
        <is>
          <t>6 เดือน</t>
        </is>
      </c>
      <c r="I195" s="100" t="n">
        <v>2</v>
      </c>
      <c r="J195" s="88"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00" t="n"/>
      <c r="L195" s="88" t="inlineStr">
        <is>
          <t>Osteoporosis</t>
        </is>
      </c>
      <c r="M195" s="100" t="inlineStr">
        <is>
          <t>Clinic</t>
        </is>
      </c>
      <c r="N195" s="88" t="inlineStr">
        <is>
          <t>ข้อ 62 Mock Musculo RxCU84</t>
        </is>
      </c>
      <c r="O195" s="100" t="inlineStr">
        <is>
          <t>Mock</t>
        </is>
      </c>
      <c r="P195" s="100" t="inlineStr">
        <is>
          <t>Mock RxCU84</t>
        </is>
      </c>
      <c r="Q195" s="100" t="n"/>
    </row>
    <row r="196" ht="409.6" customHeight="1" s="49">
      <c r="A196" s="100" t="n">
        <v>194</v>
      </c>
      <c r="B196"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00" t="n"/>
      <c r="D196" s="88" t="inlineStr">
        <is>
          <t>T-score ≤ -1.0</t>
        </is>
      </c>
      <c r="E196" s="88" t="inlineStr">
        <is>
          <t>T-score ≤ -2.0</t>
        </is>
      </c>
      <c r="F196" s="88" t="inlineStr">
        <is>
          <t>T-score ≤ -2.5</t>
        </is>
      </c>
      <c r="G196" s="88" t="inlineStr">
        <is>
          <t>T-score &gt; -1.0</t>
        </is>
      </c>
      <c r="H196" s="88" t="inlineStr">
        <is>
          <t>T-score = 0</t>
        </is>
      </c>
      <c r="I196" s="100" t="n">
        <v>3</v>
      </c>
      <c r="J196" s="88"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00" t="n"/>
      <c r="L196" s="88" t="inlineStr">
        <is>
          <t>Osteoporosis</t>
        </is>
      </c>
      <c r="M196" s="100" t="inlineStr">
        <is>
          <t>Clinic</t>
        </is>
      </c>
      <c r="N196" s="88" t="inlineStr">
        <is>
          <t>ข้อ 63 Mock Musculo RxCU84</t>
        </is>
      </c>
      <c r="O196" s="100" t="inlineStr">
        <is>
          <t>Mock</t>
        </is>
      </c>
      <c r="P196" s="100" t="inlineStr">
        <is>
          <t>Mock RxCU84</t>
        </is>
      </c>
      <c r="Q196" s="100" t="n"/>
    </row>
    <row r="197" ht="409.6" customHeight="1" s="49">
      <c r="A197" s="100" t="n">
        <v>195</v>
      </c>
      <c r="B197"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00" t="n"/>
      <c r="D197" s="88" t="inlineStr">
        <is>
          <t>SJS/TEN</t>
        </is>
      </c>
      <c r="E197" s="88" t="inlineStr">
        <is>
          <t>Osteonecrosis of the jaw (ONJ) และ Atypical femur fracture (AFF)</t>
        </is>
      </c>
      <c r="F197" s="88" t="inlineStr">
        <is>
          <t>รังไข่ฝ่อ</t>
        </is>
      </c>
      <c r="G197" s="88" t="inlineStr">
        <is>
          <t>เลือดออกในสมอง</t>
        </is>
      </c>
      <c r="H197" s="88" t="inlineStr">
        <is>
          <t>ไตวายเฉียบพลัน</t>
        </is>
      </c>
      <c r="I197" s="100" t="n">
        <v>2</v>
      </c>
      <c r="J197" s="88"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00" t="n"/>
      <c r="L197" s="88" t="inlineStr">
        <is>
          <t>Osteoporosis</t>
        </is>
      </c>
      <c r="M197" s="100" t="inlineStr">
        <is>
          <t>Clinic</t>
        </is>
      </c>
      <c r="N197" s="88" t="inlineStr">
        <is>
          <t>ข้อ 64 Mock Musculo RxCU84</t>
        </is>
      </c>
      <c r="O197" s="100" t="inlineStr">
        <is>
          <t>Mock</t>
        </is>
      </c>
      <c r="P197" s="100" t="inlineStr">
        <is>
          <t>Mock RxCU84</t>
        </is>
      </c>
      <c r="Q197" s="100" t="n"/>
    </row>
    <row r="198" ht="409.6" customHeight="1" s="49">
      <c r="A198" s="100" t="n">
        <v>196</v>
      </c>
      <c r="B198"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00" t="n"/>
      <c r="D198" s="88" t="inlineStr">
        <is>
          <t>Raloxifene</t>
        </is>
      </c>
      <c r="E198" s="88" t="inlineStr">
        <is>
          <t>Alendronate</t>
        </is>
      </c>
      <c r="F198" s="88" t="inlineStr">
        <is>
          <t>Calcium เดี่ยว ๆ</t>
        </is>
      </c>
      <c r="G198" s="88" t="inlineStr">
        <is>
          <t>Estrogen</t>
        </is>
      </c>
      <c r="H198" s="88" t="inlineStr">
        <is>
          <t>Teriparatide</t>
        </is>
      </c>
      <c r="I198" s="100" t="n">
        <v>2</v>
      </c>
      <c r="J198" s="88"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00" t="n"/>
      <c r="L198" s="88" t="inlineStr">
        <is>
          <t>Osteoporosis</t>
        </is>
      </c>
      <c r="M198" s="100" t="inlineStr">
        <is>
          <t>Clinic</t>
        </is>
      </c>
      <c r="N198" s="88" t="inlineStr">
        <is>
          <t>ข้อ 65 Mock Musculo RxCU84</t>
        </is>
      </c>
      <c r="O198" s="100" t="inlineStr">
        <is>
          <t>Mock</t>
        </is>
      </c>
      <c r="P198" s="100" t="inlineStr">
        <is>
          <t>Mock RxCU84</t>
        </is>
      </c>
      <c r="Q198" s="100" t="n"/>
    </row>
    <row r="199" ht="409.6" customHeight="1" s="49">
      <c r="A199" s="100" t="n">
        <v>197</v>
      </c>
      <c r="B199"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00" t="n"/>
      <c r="D199" s="88" t="inlineStr">
        <is>
          <t>มีประวัติมะเร็ง เสี่ยง osteosarcoma</t>
        </is>
      </c>
      <c r="E199" s="88" t="inlineStr">
        <is>
          <t>ผู้ป่วยเป็นเบาหวาน</t>
        </is>
      </c>
      <c r="F199" s="88" t="inlineStr">
        <is>
          <t>ยาราคาถูก</t>
        </is>
      </c>
      <c r="G199" s="88" t="inlineStr">
        <is>
          <t>การทำงานของไตปกติ</t>
        </is>
      </c>
      <c r="H199" s="88" t="inlineStr">
        <is>
          <t>ไม่มีกระดูกหัก</t>
        </is>
      </c>
      <c r="I199" s="100" t="n">
        <v>1</v>
      </c>
      <c r="J199" s="88"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00" t="n"/>
      <c r="L199" s="88" t="inlineStr">
        <is>
          <t>Osteoporosis</t>
        </is>
      </c>
      <c r="M199" s="100" t="inlineStr">
        <is>
          <t>Clinic</t>
        </is>
      </c>
      <c r="N199" s="88" t="inlineStr">
        <is>
          <t>ข้อ 66 Mock Musculo RxCU84</t>
        </is>
      </c>
      <c r="O199" s="100" t="inlineStr">
        <is>
          <t>Mock</t>
        </is>
      </c>
      <c r="P199" s="100" t="inlineStr">
        <is>
          <t>Mock RxCU84</t>
        </is>
      </c>
      <c r="Q199" s="100" t="n"/>
    </row>
    <row r="200" ht="409.6" customHeight="1" s="49">
      <c r="A200" s="100" t="n">
        <v>198</v>
      </c>
      <c r="B200"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00" t="n"/>
      <c r="D200" s="88" t="inlineStr">
        <is>
          <t>NSAIDs ขนาดสูงต่อเนื่องเป็นหลัก</t>
        </is>
      </c>
      <c r="E200" s="88" t="inlineStr">
        <is>
          <t>Colchicine</t>
        </is>
      </c>
      <c r="F200" s="88" t="inlineStr">
        <is>
          <t>Opioid ตามบันได WHO ร่วมกับ paracetamol เลี่ยง NSAIDs</t>
        </is>
      </c>
      <c r="G200" s="88" t="inlineStr">
        <is>
          <t>Allopurinol</t>
        </is>
      </c>
      <c r="H200" s="88" t="inlineStr">
        <is>
          <t>งดยาแก้ปวดทุกชนิด</t>
        </is>
      </c>
      <c r="I200" s="100" t="n">
        <v>3</v>
      </c>
      <c r="J200" s="88"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00" t="n"/>
      <c r="L200" s="88" t="inlineStr">
        <is>
          <t>Osteoporosis</t>
        </is>
      </c>
      <c r="M200" s="100" t="inlineStr">
        <is>
          <t>Clinic</t>
        </is>
      </c>
      <c r="N200" s="88" t="inlineStr">
        <is>
          <t>ข้อ 67 Mock Musculo RxCU84</t>
        </is>
      </c>
      <c r="O200" s="100" t="inlineStr">
        <is>
          <t>Mock</t>
        </is>
      </c>
      <c r="P200" s="100" t="inlineStr">
        <is>
          <t>Mock RxCU84</t>
        </is>
      </c>
      <c r="Q200" s="100" t="n"/>
    </row>
    <row r="201" ht="409.6" customHeight="1" s="49">
      <c r="A201" s="100" t="n">
        <v>199</v>
      </c>
      <c r="B201"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00" t="n"/>
      <c r="D201" s="88" t="inlineStr">
        <is>
          <t>เพิ่มระดับแคลเซียมในเลือด</t>
        </is>
      </c>
      <c r="E201" s="88" t="inlineStr">
        <is>
          <t>กระตุ้นการทำงานของ osteoclast</t>
        </is>
      </c>
      <c r="F201" s="88" t="inlineStr">
        <is>
          <t>เป็นยาหลักระยะยาวแทน bisphosphonate</t>
        </is>
      </c>
      <c r="G201" s="88" t="inlineStr">
        <is>
          <t>ไม่มีฤทธิ์ลดปวด</t>
        </is>
      </c>
      <c r="H201" s="88" t="inlineStr">
        <is>
          <t>ช่วยลดปวดระยะสั้นจากกระดูกสันหลังยุบ</t>
        </is>
      </c>
      <c r="I201" s="100" t="n">
        <v>5</v>
      </c>
      <c r="J201" s="88"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00" t="n"/>
      <c r="L201" s="88" t="inlineStr">
        <is>
          <t>Osteoporosis</t>
        </is>
      </c>
      <c r="M201" s="100" t="inlineStr">
        <is>
          <t>Clinic</t>
        </is>
      </c>
      <c r="N201" s="88" t="inlineStr">
        <is>
          <t>ข้อ 68 Mock Musculo RxCU84</t>
        </is>
      </c>
      <c r="O201" s="100" t="inlineStr">
        <is>
          <t>Mock</t>
        </is>
      </c>
      <c r="P201" s="100" t="inlineStr">
        <is>
          <t>Mock RxCU84</t>
        </is>
      </c>
      <c r="Q201" s="100" t="n"/>
    </row>
    <row r="202" ht="409.6" customHeight="1" s="49">
      <c r="A202" s="100" t="n">
        <v>200</v>
      </c>
      <c r="B202" s="88"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00" t="n"/>
      <c r="D202" s="88" t="inlineStr">
        <is>
          <t>SJS/TEN</t>
        </is>
      </c>
      <c r="E202" s="88" t="inlineStr">
        <is>
          <t>ไตวายเฉียบพลัน</t>
        </is>
      </c>
      <c r="F202" s="88" t="inlineStr">
        <is>
          <t>หัวใจเต้นผิดจังหวะ</t>
        </is>
      </c>
      <c r="G202" s="88" t="inlineStr">
        <is>
          <t>Osteonecrosis of the jaw และ atypical femur fracture</t>
        </is>
      </c>
      <c r="H202" s="88" t="inlineStr">
        <is>
          <t>ต้อกระจก</t>
        </is>
      </c>
      <c r="I202" s="100" t="n">
        <v>4</v>
      </c>
      <c r="J202" s="88"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00" t="n"/>
      <c r="L202" s="88" t="inlineStr">
        <is>
          <t>Osteoporosis</t>
        </is>
      </c>
      <c r="M202" s="100" t="inlineStr">
        <is>
          <t>Clinic</t>
        </is>
      </c>
      <c r="N202" s="88" t="inlineStr">
        <is>
          <t>ข้อ 69 Mock Musculo RxCU84</t>
        </is>
      </c>
      <c r="O202" s="100" t="inlineStr">
        <is>
          <t>Mock</t>
        </is>
      </c>
      <c r="P202" s="100" t="inlineStr">
        <is>
          <t>Mock RxCU84</t>
        </is>
      </c>
      <c r="Q202" s="100" t="n"/>
    </row>
    <row r="203" ht="409.6" customHeight="1" s="49">
      <c r="A203" s="100" t="n">
        <v>201</v>
      </c>
      <c r="B203"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00" t="n"/>
      <c r="D203" s="88" t="inlineStr">
        <is>
          <t>การคำนวณยา Infliximab ต่อน้ำหนักตัวผิดพลาด</t>
        </is>
      </c>
      <c r="E203" s="88" t="inlineStr">
        <is>
          <t>สั่ง MTX กินทุกวันแทนที่จะเป็นสัปดาห์ละครั้ง</t>
        </is>
      </c>
      <c r="F203" s="88" t="inlineStr">
        <is>
          <t>ให้ Folic acid ที่มีขนาดน้อยเกินไป</t>
        </is>
      </c>
      <c r="G203" s="88" t="inlineStr">
        <is>
          <t>การที่ Prednisolone ให้รับประทานหลังอาหารทำให้ยาดูดซึมไม่ดี</t>
        </is>
      </c>
      <c r="H203" s="88" t="inlineStr">
        <is>
          <t>การบริหาร NSS 0.9% มีอัตราเร็วจนเกินไป ก่อให้เกิดอาการบวมน้ำ</t>
        </is>
      </c>
      <c r="I203" s="100" t="n">
        <v>2</v>
      </c>
      <c r="J203" s="88"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00" t="n"/>
      <c r="L203" s="88" t="inlineStr">
        <is>
          <t>Rheumatoid Arthritis</t>
        </is>
      </c>
      <c r="M203" s="100" t="inlineStr">
        <is>
          <t>Clinic</t>
        </is>
      </c>
      <c r="N203" s="88" t="inlineStr">
        <is>
          <t>ข้อ 70 Mock Musculo RxCU84</t>
        </is>
      </c>
      <c r="O203" s="100" t="inlineStr">
        <is>
          <t>Mock</t>
        </is>
      </c>
      <c r="P203" s="100" t="inlineStr">
        <is>
          <t>Mock RxCU84</t>
        </is>
      </c>
      <c r="Q203" s="100" t="n"/>
    </row>
    <row r="204" ht="409.6" customHeight="1" s="49">
      <c r="A204" s="100" t="n">
        <v>202</v>
      </c>
      <c r="B204"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00" t="n"/>
      <c r="D204" s="88" t="inlineStr">
        <is>
          <t>CBC ที่ต่ำเกินไป</t>
        </is>
      </c>
      <c r="E204" s="88" t="inlineStr">
        <is>
          <t>WBC ที่สูงเกินไป</t>
        </is>
      </c>
      <c r="F204" s="88" t="inlineStr">
        <is>
          <t>ค่า LDL-C ที่สูงขึ้น</t>
        </is>
      </c>
      <c r="G204" s="88" t="inlineStr">
        <is>
          <t>อาการเวียนศรีษะและหมดสติ</t>
        </is>
      </c>
      <c r="H204" s="88" t="inlineStr">
        <is>
          <t>ไม่มีข้อใดถูกต้อง</t>
        </is>
      </c>
      <c r="I204" s="100" t="n">
        <v>1</v>
      </c>
      <c r="J204" s="88"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00" t="n"/>
      <c r="L204" s="88" t="inlineStr">
        <is>
          <t>Rheumatoid Arthritis</t>
        </is>
      </c>
      <c r="M204" s="100" t="inlineStr">
        <is>
          <t>Clinic</t>
        </is>
      </c>
      <c r="N204" s="88" t="inlineStr">
        <is>
          <t>ข้อ 71 Mock Musculo RxCU84</t>
        </is>
      </c>
      <c r="O204" s="100" t="inlineStr">
        <is>
          <t>Mock</t>
        </is>
      </c>
      <c r="P204" s="100" t="inlineStr">
        <is>
          <t>Mock RxCU84</t>
        </is>
      </c>
      <c r="Q204" s="100" t="n"/>
    </row>
    <row r="205" ht="409.6" customHeight="1" s="49">
      <c r="A205" s="100" t="n">
        <v>203</v>
      </c>
      <c r="B205"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00" t="n"/>
      <c r="D205" s="88" t="inlineStr">
        <is>
          <t>Retinopathy</t>
        </is>
      </c>
      <c r="E205" s="88" t="inlineStr">
        <is>
          <t>ไขกระดูกฝ่อ (Bone marrow suppression)</t>
        </is>
      </c>
      <c r="F205" s="88" t="inlineStr">
        <is>
          <t>SJS/TEN</t>
        </is>
      </c>
      <c r="G205" s="88" t="inlineStr">
        <is>
          <t>QT Prolongation</t>
        </is>
      </c>
      <c r="H205" s="88" t="inlineStr">
        <is>
          <t>ผมร่วงอย่างรุนแรง</t>
        </is>
      </c>
      <c r="I205" s="100" t="n">
        <v>2</v>
      </c>
      <c r="J205" s="88"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00" t="n"/>
      <c r="L205" s="88" t="inlineStr">
        <is>
          <t>Rheumatoid Arthritis</t>
        </is>
      </c>
      <c r="M205" s="100" t="inlineStr">
        <is>
          <t>Clinic</t>
        </is>
      </c>
      <c r="N205" s="88" t="inlineStr">
        <is>
          <t>ข้อ 72 Mock Musculo RxCU84</t>
        </is>
      </c>
      <c r="O205" s="100" t="inlineStr">
        <is>
          <t>Mock</t>
        </is>
      </c>
      <c r="P205" s="100" t="inlineStr">
        <is>
          <t>Mock RxCU84</t>
        </is>
      </c>
      <c r="Q205" s="100" t="n"/>
    </row>
    <row r="206" ht="409.6" customHeight="1" s="49">
      <c r="A206" s="100" t="n">
        <v>204</v>
      </c>
      <c r="B206"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00" t="n"/>
      <c r="D206" s="88" t="inlineStr">
        <is>
          <t>N-acetylcysteine</t>
        </is>
      </c>
      <c r="E206" s="88" t="inlineStr">
        <is>
          <t>Flumazenil</t>
        </is>
      </c>
      <c r="F206" s="88" t="inlineStr">
        <is>
          <t>Leucovorin (Folinic acid)</t>
        </is>
      </c>
      <c r="G206" s="88" t="inlineStr">
        <is>
          <t>Vitamin K</t>
        </is>
      </c>
      <c r="H206" s="88" t="inlineStr">
        <is>
          <t>Protamine sulfate</t>
        </is>
      </c>
      <c r="I206" s="100" t="n">
        <v>3</v>
      </c>
      <c r="J206" s="88"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00" t="n"/>
      <c r="L206" s="88" t="inlineStr">
        <is>
          <t>Rheumatoid Arthritis</t>
        </is>
      </c>
      <c r="M206" s="100" t="inlineStr">
        <is>
          <t>Clinic</t>
        </is>
      </c>
      <c r="N206" s="88" t="inlineStr">
        <is>
          <t>ข้อ 73 Mock Musculo RxCU84</t>
        </is>
      </c>
      <c r="O206" s="100" t="inlineStr">
        <is>
          <t>Mock</t>
        </is>
      </c>
      <c r="P206" s="100" t="inlineStr">
        <is>
          <t>Mock RxCU84</t>
        </is>
      </c>
      <c r="Q206" s="100" t="n"/>
    </row>
    <row r="207" ht="409.6" customHeight="1" s="49">
      <c r="A207" s="100" t="n">
        <v>205</v>
      </c>
      <c r="B207"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00" t="n"/>
      <c r="D207" s="88" t="inlineStr">
        <is>
          <t>เพิ่มฤทธิ์ยา MTX</t>
        </is>
      </c>
      <c r="E207" s="88" t="inlineStr">
        <is>
          <t>ลดการเกิดไขกระดูกฝ่อ</t>
        </is>
      </c>
      <c r="F207" s="88" t="inlineStr">
        <is>
          <t>ลดผลข้างเคียงทางระบบทางเดินอาหารและแผลในปาก (GI/Mucositis)</t>
        </is>
      </c>
      <c r="G207" s="88" t="inlineStr">
        <is>
          <t>บำรุงครรภ์</t>
        </is>
      </c>
      <c r="H207" s="88" t="inlineStr">
        <is>
          <t>ป้องกันตับวาย</t>
        </is>
      </c>
      <c r="I207" s="100" t="n">
        <v>3</v>
      </c>
      <c r="J207" s="88"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00" t="n"/>
      <c r="L207" s="88" t="inlineStr">
        <is>
          <t>Rheumatoid Arthritis</t>
        </is>
      </c>
      <c r="M207" s="100" t="inlineStr">
        <is>
          <t>Clinic</t>
        </is>
      </c>
      <c r="N207" s="88" t="inlineStr">
        <is>
          <t>ข้อ 74 Mock Musculo RxCU84</t>
        </is>
      </c>
      <c r="O207" s="100" t="inlineStr">
        <is>
          <t>Mock</t>
        </is>
      </c>
      <c r="P207" s="100" t="inlineStr">
        <is>
          <t>Mock RxCU84</t>
        </is>
      </c>
      <c r="Q207" s="100" t="n"/>
    </row>
    <row r="208" ht="409.6" customHeight="1" s="49">
      <c r="A208" s="100" t="n">
        <v>206</v>
      </c>
      <c r="B208"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00" t="n"/>
      <c r="D208" s="88" t="inlineStr">
        <is>
          <t>ยับยั้ง COX-2</t>
        </is>
      </c>
      <c r="E208" s="88" t="inlineStr">
        <is>
          <t>ยับยั้ง Xanthine oxidase</t>
        </is>
      </c>
      <c r="F208" s="88" t="inlineStr">
        <is>
          <t>ยับยั้ง Dihydrofolate reductase (DHFR)</t>
        </is>
      </c>
      <c r="G208" s="88" t="inlineStr">
        <is>
          <t>ยับยั้ง TNF-alpha</t>
        </is>
      </c>
      <c r="H208" s="88" t="inlineStr">
        <is>
          <t>ยับยั้ง CD20</t>
        </is>
      </c>
      <c r="I208" s="100" t="n">
        <v>3</v>
      </c>
      <c r="J208" s="88"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00" t="n"/>
      <c r="L208" s="88" t="inlineStr">
        <is>
          <t>Rheumatoid Arthritis</t>
        </is>
      </c>
      <c r="M208" s="100" t="inlineStr">
        <is>
          <t>Clinic</t>
        </is>
      </c>
      <c r="N208" s="88" t="inlineStr">
        <is>
          <t>ข้อ 75 Mock Musculo RxCU84</t>
        </is>
      </c>
      <c r="O208" s="100" t="inlineStr">
        <is>
          <t>Mock</t>
        </is>
      </c>
      <c r="P208" s="100" t="inlineStr">
        <is>
          <t>Mock RxCU84</t>
        </is>
      </c>
      <c r="Q208" s="100" t="n"/>
    </row>
    <row r="209" ht="409.6" customHeight="1" s="49">
      <c r="A209" s="100" t="n">
        <v>207</v>
      </c>
      <c r="B209"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00" t="n"/>
      <c r="D209" s="88" t="inlineStr">
        <is>
          <t>HIV</t>
        </is>
      </c>
      <c r="E209" s="88" t="inlineStr">
        <is>
          <t>Syphilis</t>
        </is>
      </c>
      <c r="F209" s="88" t="inlineStr">
        <is>
          <t>Tuberculosis (TB) และ Hepatitis B/C</t>
        </is>
      </c>
      <c r="G209" s="88" t="inlineStr">
        <is>
          <t>Malaria</t>
        </is>
      </c>
      <c r="H209" s="88" t="inlineStr">
        <is>
          <t>COVID-19</t>
        </is>
      </c>
      <c r="I209" s="100" t="n">
        <v>3</v>
      </c>
      <c r="J209" s="88"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00" t="n"/>
      <c r="L209" s="88" t="inlineStr">
        <is>
          <t>Rheumatoid Arthritis</t>
        </is>
      </c>
      <c r="M209" s="100" t="inlineStr">
        <is>
          <t>Clinic</t>
        </is>
      </c>
      <c r="N209" s="88" t="inlineStr">
        <is>
          <t>ข้อ 76 Mock Musculo RxCU84</t>
        </is>
      </c>
      <c r="O209" s="100" t="inlineStr">
        <is>
          <t>Mock</t>
        </is>
      </c>
      <c r="P209" s="100" t="inlineStr">
        <is>
          <t>Mock RxCU84</t>
        </is>
      </c>
      <c r="Q209" s="100" t="n"/>
    </row>
    <row r="210" ht="409.6" customHeight="1" s="49">
      <c r="A210" s="100" t="n">
        <v>208</v>
      </c>
      <c r="B210"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00" t="n"/>
      <c r="D210" s="88" t="inlineStr">
        <is>
          <t>Chimeric Monoclonal Antibody ต่อยับยั้ง TNF-alpha</t>
        </is>
      </c>
      <c r="E210" s="88" t="inlineStr">
        <is>
          <t>Fully human MAb ต่อ TNF-alpha</t>
        </is>
      </c>
      <c r="F210" s="88" t="inlineStr">
        <is>
          <t>IL-6 inhibitor</t>
        </is>
      </c>
      <c r="G210" s="88" t="inlineStr">
        <is>
          <t>CD20 inhibitor</t>
        </is>
      </c>
      <c r="H210" s="88" t="inlineStr">
        <is>
          <t>JAK inhibitor</t>
        </is>
      </c>
      <c r="I210" s="100" t="n">
        <v>1</v>
      </c>
      <c r="J210" s="88"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00" t="n"/>
      <c r="L210" s="88" t="inlineStr">
        <is>
          <t>Rheumatoid Arthritis</t>
        </is>
      </c>
      <c r="M210" s="100" t="inlineStr">
        <is>
          <t>Clinic</t>
        </is>
      </c>
      <c r="N210" s="88" t="inlineStr">
        <is>
          <t>ข้อ 77 Mock Musculo RxCU84</t>
        </is>
      </c>
      <c r="O210" s="100" t="inlineStr">
        <is>
          <t>Mock</t>
        </is>
      </c>
      <c r="P210" s="100" t="inlineStr">
        <is>
          <t>Mock RxCU84</t>
        </is>
      </c>
      <c r="Q210" s="100" t="n"/>
    </row>
    <row r="211" ht="409.6" customHeight="1" s="49">
      <c r="A211" s="100" t="n">
        <v>209</v>
      </c>
      <c r="B211"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00" t="n"/>
      <c r="D211" s="88" t="inlineStr">
        <is>
          <t>Hypertension crisis</t>
        </is>
      </c>
      <c r="E211" s="88" t="inlineStr">
        <is>
          <t>Infusion-related reaction (ไข้ หนาวสั่น ความดันตก)</t>
        </is>
      </c>
      <c r="F211" s="88" t="inlineStr">
        <is>
          <t>น้ำท่วมปอด</t>
        </is>
      </c>
      <c r="G211" s="88" t="inlineStr">
        <is>
          <t>ไตวายเฉียบพลัน</t>
        </is>
      </c>
      <c r="H211" s="88" t="inlineStr">
        <is>
          <t>หัวใจเต้นผิดจังหวะ</t>
        </is>
      </c>
      <c r="I211" s="100" t="n">
        <v>2</v>
      </c>
      <c r="J211" s="88"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00" t="n"/>
      <c r="L211" s="88" t="inlineStr">
        <is>
          <t>Rheumatoid Arthritis</t>
        </is>
      </c>
      <c r="M211" s="100" t="inlineStr">
        <is>
          <t>Clinic</t>
        </is>
      </c>
      <c r="N211" s="88" t="inlineStr">
        <is>
          <t>ข้อ 78 Mock Musculo RxCU84</t>
        </is>
      </c>
      <c r="O211" s="100" t="inlineStr">
        <is>
          <t>Mock</t>
        </is>
      </c>
      <c r="P211" s="100" t="inlineStr">
        <is>
          <t>Mock RxCU84</t>
        </is>
      </c>
      <c r="Q211" s="100" t="n"/>
    </row>
    <row r="212" ht="409.6" customHeight="1" s="49">
      <c r="A212" s="100" t="n">
        <v>210</v>
      </c>
      <c r="B212"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00" t="n"/>
      <c r="D212" s="88" t="inlineStr">
        <is>
          <t>วัคซีนเชื้อตาย (Killed vaccine)</t>
        </is>
      </c>
      <c r="E212" s="88" t="inlineStr">
        <is>
          <t>วัคซีน mRNA</t>
        </is>
      </c>
      <c r="F212" s="88" t="inlineStr">
        <is>
          <t>วัคซีนเชื้อเป็นอ่อนฤทธิ์ (Live-attenuated vaccines เช่น MMR, Varicella)</t>
        </is>
      </c>
      <c r="G212" s="88" t="inlineStr">
        <is>
          <t>วัคซีนไวรัสตับอักเสบบี</t>
        </is>
      </c>
      <c r="H212" s="88" t="inlineStr">
        <is>
          <t>Toxoid</t>
        </is>
      </c>
      <c r="I212" s="100" t="n">
        <v>3</v>
      </c>
      <c r="J212" s="88"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00" t="n"/>
      <c r="L212" s="88" t="inlineStr">
        <is>
          <t>Rheumatoid Arthritis</t>
        </is>
      </c>
      <c r="M212" s="100" t="inlineStr">
        <is>
          <t>Clinic</t>
        </is>
      </c>
      <c r="N212" s="88" t="inlineStr">
        <is>
          <t>ข้อ 79 Mock Musculo RxCU84</t>
        </is>
      </c>
      <c r="O212" s="100" t="inlineStr">
        <is>
          <t>Mock</t>
        </is>
      </c>
      <c r="P212" s="100" t="inlineStr">
        <is>
          <t>Mock RxCU84</t>
        </is>
      </c>
      <c r="Q212" s="100" t="n"/>
    </row>
    <row r="213" ht="409.6" customHeight="1" s="49">
      <c r="A213" s="100" t="n">
        <v>211</v>
      </c>
      <c r="B213"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00" t="n"/>
      <c r="D213" s="88" t="inlineStr">
        <is>
          <t>Osteoarthritis</t>
        </is>
      </c>
      <c r="E213" s="88" t="inlineStr">
        <is>
          <t>Osteoporosis, Hyperglycemia, และ Cushing's syndrome</t>
        </is>
      </c>
      <c r="F213" s="88" t="inlineStr">
        <is>
          <t>Rheumatoid arthritis รุนแรงขึ้น</t>
        </is>
      </c>
      <c r="G213" s="88" t="inlineStr">
        <is>
          <t>Asthma</t>
        </is>
      </c>
      <c r="H213" s="34" t="n"/>
      <c r="I213" s="100" t="n">
        <v>2</v>
      </c>
      <c r="J213" s="88"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00" t="n"/>
      <c r="L213" s="88" t="inlineStr">
        <is>
          <t>Rheumatoid Arthritis</t>
        </is>
      </c>
      <c r="M213" s="100" t="inlineStr">
        <is>
          <t>Clinic</t>
        </is>
      </c>
      <c r="N213" s="88" t="inlineStr">
        <is>
          <t>ข้อ 80 Mock Musculo RxCU84</t>
        </is>
      </c>
      <c r="O213" s="100" t="inlineStr">
        <is>
          <t>Mock</t>
        </is>
      </c>
      <c r="P213" s="100" t="inlineStr">
        <is>
          <t>Mock RxCU84</t>
        </is>
      </c>
      <c r="Q213" s="100" t="n"/>
    </row>
    <row r="214" ht="409.6" customHeight="1" s="49">
      <c r="A214" s="100" t="n">
        <v>212</v>
      </c>
      <c r="B214"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00" t="n"/>
      <c r="D214" s="88" t="inlineStr">
        <is>
          <t>Prednisolone ไปเกิดอัตรกิริยากับ Inflixumab ทำให้ยา Inflixumab ออกฤทธิ์ได้ไม่เต็มที่</t>
        </is>
      </c>
      <c r="E214" s="88" t="inlineStr">
        <is>
          <t>Prednisolone เป็นยาลดอักเสบซึ่งออกฤทธิ์เร็ว เพื่อบรรเทาอาการปวดระหว่างรอ MTX ออกฤทธิ์</t>
        </is>
      </c>
      <c r="F214" s="88"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88" t="inlineStr">
        <is>
          <t>Prednisolone อาจทำให้ผู้ป่วยมีอาการ Orthostatic hypotension</t>
        </is>
      </c>
      <c r="H214" s="88" t="inlineStr">
        <is>
          <t>ไม่มีข้อใดถูกต้อง</t>
        </is>
      </c>
      <c r="I214" s="100" t="n">
        <v>2</v>
      </c>
      <c r="J214" s="88"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00" t="n"/>
      <c r="L214" s="88" t="inlineStr">
        <is>
          <t>Rheumatoid Arthritis</t>
        </is>
      </c>
      <c r="M214" s="100" t="inlineStr">
        <is>
          <t>Clinic</t>
        </is>
      </c>
      <c r="N214" s="88" t="inlineStr">
        <is>
          <t>ข้อ 81 Mock Musculo RxCU84</t>
        </is>
      </c>
      <c r="O214" s="100" t="inlineStr">
        <is>
          <t>Mock</t>
        </is>
      </c>
      <c r="P214" s="100" t="inlineStr">
        <is>
          <t>Mock RxCU84</t>
        </is>
      </c>
      <c r="Q214" s="100" t="n"/>
    </row>
    <row r="215" ht="409.6" customHeight="1" s="49">
      <c r="A215" s="100" t="n">
        <v>213</v>
      </c>
      <c r="B215"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00" t="n"/>
      <c r="D215" s="88" t="inlineStr">
        <is>
          <t>สั่ง methotrexate ให้กินทุกวันแทนสัปดาห์ละครั้ง</t>
        </is>
      </c>
      <c r="E215" s="88" t="inlineStr">
        <is>
          <t>Folic acid ขนาดสูงเกินไป</t>
        </is>
      </c>
      <c r="F215" s="88" t="inlineStr">
        <is>
          <t>Rosuvastatin ไม่จำเป็น</t>
        </is>
      </c>
      <c r="G215" s="88" t="inlineStr">
        <is>
          <t>Candesartan ซ้ำซ้อน</t>
        </is>
      </c>
      <c r="H215" s="88" t="inlineStr">
        <is>
          <t>คำนวณขนาด infliximab ผิด</t>
        </is>
      </c>
      <c r="I215" s="100" t="n">
        <v>1</v>
      </c>
      <c r="J215" s="88"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00" t="n"/>
      <c r="L215" s="88" t="inlineStr">
        <is>
          <t>Rheumatoid Arthritis</t>
        </is>
      </c>
      <c r="M215" s="100" t="inlineStr">
        <is>
          <t>Clinic</t>
        </is>
      </c>
      <c r="N215" s="88" t="inlineStr">
        <is>
          <t>ข้อ 82 Mock Musculo RxCU84</t>
        </is>
      </c>
      <c r="O215" s="100" t="inlineStr">
        <is>
          <t>Mock</t>
        </is>
      </c>
      <c r="P215" s="100" t="inlineStr">
        <is>
          <t>Mock RxCU84</t>
        </is>
      </c>
      <c r="Q215" s="100" t="n"/>
    </row>
    <row r="216" ht="409.6" customHeight="1" s="49">
      <c r="A216" s="100" t="n">
        <v>214</v>
      </c>
      <c r="B216"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00" t="n"/>
      <c r="D216" s="88" t="inlineStr">
        <is>
          <t>จอประสาทตาเสื่อม — ตรวจตา</t>
        </is>
      </c>
      <c r="E216" s="88" t="inlineStr">
        <is>
          <t>กดไขกระดูกและเยื่อบุอักเสบ — ติดตาม CBC และ LFT</t>
        </is>
      </c>
      <c r="F216" s="88" t="inlineStr">
        <is>
          <t>QT prolongation — ตรวจ ECG</t>
        </is>
      </c>
      <c r="G216" s="88" t="inlineStr">
        <is>
          <t>นิ่วในไต — ตรวจปัสสาวะ</t>
        </is>
      </c>
      <c r="H216" s="88" t="inlineStr">
        <is>
          <t>ต่อมไทรอยด์เป็นพิษ — ตรวจ TSH</t>
        </is>
      </c>
      <c r="I216" s="100" t="n">
        <v>2</v>
      </c>
      <c r="J216" s="88"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00" t="n"/>
      <c r="L216" s="88" t="inlineStr">
        <is>
          <t>Rheumatoid Arthritis</t>
        </is>
      </c>
      <c r="M216" s="100" t="inlineStr">
        <is>
          <t>Clinic</t>
        </is>
      </c>
      <c r="N216" s="88" t="inlineStr">
        <is>
          <t>ข้อ 83 Mock Musculo RxCU84</t>
        </is>
      </c>
      <c r="O216" s="100" t="inlineStr">
        <is>
          <t>Mock</t>
        </is>
      </c>
      <c r="P216" s="100" t="inlineStr">
        <is>
          <t>Mock RxCU84</t>
        </is>
      </c>
      <c r="Q216" s="100" t="n"/>
    </row>
    <row r="217" ht="409.6" customHeight="1" s="49">
      <c r="A217" s="100" t="n">
        <v>215</v>
      </c>
      <c r="B217"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00" t="n"/>
      <c r="D217" s="88" t="inlineStr">
        <is>
          <t>Naloxone</t>
        </is>
      </c>
      <c r="E217" s="88" t="inlineStr">
        <is>
          <t>Flumazenil</t>
        </is>
      </c>
      <c r="F217" s="88" t="inlineStr">
        <is>
          <t>Leucovorin (folinic acid)</t>
        </is>
      </c>
      <c r="G217" s="88" t="inlineStr">
        <is>
          <t>Vitamin K</t>
        </is>
      </c>
      <c r="H217" s="88" t="inlineStr">
        <is>
          <t>Folic acid ขนาดสูง</t>
        </is>
      </c>
      <c r="I217" s="100" t="n">
        <v>3</v>
      </c>
      <c r="J217" s="88"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00" t="n"/>
      <c r="L217" s="88" t="inlineStr">
        <is>
          <t>Rheumatoid Arthritis</t>
        </is>
      </c>
      <c r="M217" s="100" t="inlineStr">
        <is>
          <t>Clinic</t>
        </is>
      </c>
      <c r="N217" s="88" t="inlineStr">
        <is>
          <t>ข้อ 84 Mock Musculo RxCU84</t>
        </is>
      </c>
      <c r="O217" s="100" t="inlineStr">
        <is>
          <t>Mock</t>
        </is>
      </c>
      <c r="P217" s="100" t="inlineStr">
        <is>
          <t>Mock RxCU84</t>
        </is>
      </c>
      <c r="Q217" s="100" t="n"/>
    </row>
    <row r="218" ht="409.6" customHeight="1" s="49">
      <c r="A218" s="100" t="n">
        <v>216</v>
      </c>
      <c r="B218"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00" t="n"/>
      <c r="D218" s="88" t="inlineStr">
        <is>
          <t>เพื่อลดไขมันในเลือด</t>
        </is>
      </c>
      <c r="E218" s="88" t="inlineStr">
        <is>
          <t>เพื่อรักษาความดันโลหิต</t>
        </is>
      </c>
      <c r="F218" s="88" t="inlineStr">
        <is>
          <t>เพื่อป้องกันข้ออักเสบเกาต์</t>
        </is>
      </c>
      <c r="G218" s="88" t="inlineStr">
        <is>
          <t>bridging ต้านการอักเสบระหว่างรอ MTX ออกฤทธิ์</t>
        </is>
      </c>
      <c r="H218" s="88" t="inlineStr">
        <is>
          <t>เสริมฤทธิ์ infliximab โดยตรง</t>
        </is>
      </c>
      <c r="I218" s="100" t="n">
        <v>4</v>
      </c>
      <c r="J218" s="88"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00" t="n"/>
      <c r="L218" s="88" t="inlineStr">
        <is>
          <t>Rheumatoid Arthritis</t>
        </is>
      </c>
      <c r="M218" s="100" t="inlineStr">
        <is>
          <t>Clinic</t>
        </is>
      </c>
      <c r="N218" s="88" t="inlineStr">
        <is>
          <t>ข้อ 85 Mock Musculo RxCU84</t>
        </is>
      </c>
      <c r="O218" s="100" t="inlineStr">
        <is>
          <t>Mock</t>
        </is>
      </c>
      <c r="P218" s="100" t="inlineStr">
        <is>
          <t>Mock RxCU84</t>
        </is>
      </c>
      <c r="Q218" s="100" t="n"/>
    </row>
    <row r="219" ht="409.6" customHeight="1" s="49">
      <c r="A219" s="100" t="n">
        <v>217</v>
      </c>
      <c r="B219" s="88"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00" t="n"/>
      <c r="D219" s="88" t="inlineStr">
        <is>
          <t>Ibuprofen ขนาดสูง</t>
        </is>
      </c>
      <c r="E219" s="88" t="inlineStr">
        <is>
          <t>Aspirin ขนาดสูง</t>
        </is>
      </c>
      <c r="F219" s="88" t="inlineStr">
        <is>
          <t>Naproxen ขนาดสูงต่อเนื่อง</t>
        </is>
      </c>
      <c r="G219" s="88" t="inlineStr">
        <is>
          <t>Indomethacin ขนาดสูง</t>
        </is>
      </c>
      <c r="H219" s="88" t="inlineStr">
        <is>
          <t>Paracetamol</t>
        </is>
      </c>
      <c r="I219" s="100" t="n">
        <v>5</v>
      </c>
      <c r="J219" s="88"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00" t="n"/>
      <c r="L219" s="88" t="inlineStr">
        <is>
          <t>Rheumatoid Arthritis</t>
        </is>
      </c>
      <c r="M219" s="100" t="inlineStr">
        <is>
          <t>Clinic</t>
        </is>
      </c>
      <c r="N219" s="88" t="inlineStr">
        <is>
          <t>ข้อ 86 Mock Musculo RxCU84</t>
        </is>
      </c>
      <c r="O219" s="100" t="inlineStr">
        <is>
          <t>Mock</t>
        </is>
      </c>
      <c r="P219" s="100" t="inlineStr">
        <is>
          <t>Mock RxCU84</t>
        </is>
      </c>
      <c r="Q219" s="100" t="n"/>
    </row>
    <row r="220" ht="13.2" customHeight="1" s="49">
      <c r="A220" s="100" t="n">
        <v>218</v>
      </c>
      <c r="B220" s="88"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220" s="100" t="n"/>
      <c r="D220" s="88" t="inlineStr">
        <is>
          <t>Non-Steroidal Anti-Inflammatory Drugs (NSAIDs) เช่น Celecoxib, Ibuprofen</t>
        </is>
      </c>
      <c r="E220" s="88" t="inlineStr">
        <is>
          <t>Paracetamol (Acetaminophen)</t>
        </is>
      </c>
      <c r="F220" s="88" t="inlineStr">
        <is>
          <t>Tramadol</t>
        </is>
      </c>
      <c r="G220" s="88" t="inlineStr">
        <is>
          <t>Topical Capsaicin cream</t>
        </is>
      </c>
      <c r="H220" s="88" t="inlineStr">
        <is>
          <t>Glucosamine sulfate</t>
        </is>
      </c>
      <c r="I220" s="100" t="inlineStr">
        <is>
          <t>1</t>
        </is>
      </c>
      <c r="J220" s="88"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s="100" t="inlineStr">
        <is>
          <t>Hypertension &amp; Drug Interactions</t>
        </is>
      </c>
      <c r="L220" s="88" t="inlineStr">
        <is>
          <t>PLE-CC1 ปี 2566 Day 1 ข้อ 58</t>
        </is>
      </c>
      <c r="M220" s="100" t="inlineStr">
        <is>
          <t>Clinic</t>
        </is>
      </c>
      <c r="N220" s="88" t="inlineStr">
        <is>
          <t>PLE-CC1 ปี 2566 Day 1 ข้อ 58</t>
        </is>
      </c>
      <c r="O220" s="100" t="n"/>
      <c r="P220" s="100" t="n"/>
      <c r="Q220" s="100" t="n"/>
    </row>
    <row r="221" ht="13.2" customHeight="1" s="49">
      <c r="A221" s="100" t="n">
        <v>219</v>
      </c>
      <c r="B221" s="88" t="inlineStr">
        <is>
          <t>ผู้ป่วยถือกล่อง glucosamine มา ข้างกล่องระบุว่า 1 ซองมีตัวยา glucosamine a-le-barbar เทียบเท่ากับ glucosamine sulfate 1500 mg (MW glucosamine a-le-barbar 573, glucosamine sulfate 456) ต้องใช้ glucosamine a-le-barbar เท่าไร</t>
        </is>
      </c>
      <c r="C221" s="100" t="n"/>
      <c r="D221" s="88" t="inlineStr">
        <is>
          <t>955 mg</t>
        </is>
      </c>
      <c r="E221" s="88" t="inlineStr">
        <is>
          <t>1029 mg</t>
        </is>
      </c>
      <c r="F221" s="88" t="inlineStr">
        <is>
          <t>1194 mg</t>
        </is>
      </c>
      <c r="G221" s="88" t="inlineStr">
        <is>
          <t>1507 mg</t>
        </is>
      </c>
      <c r="H221" s="88" t="inlineStr">
        <is>
          <t>1885 mg</t>
        </is>
      </c>
      <c r="I221" s="100" t="n">
        <v>5</v>
      </c>
      <c r="J221" s="88" t="inlineStr">
        <is>
          <t>✅ คำตอบที่ถูกต้อง: ข้อ จ. 1885 mg
💡 Background:
การคำนวณปริมาณเกลือของตัวยาสำคัญ (Salt Form Equivalency) เพื่อให้ได้ปริมาณยาเทียบเท่ากับตัวยามาตรฐาน ต้องอาศัยสัดส่วนของมวลโมเลกุล (Molecular Weight: MW) ตามหลักการทางเคมีและเภสัชกรรมคำนวณ
🎯 ทำไมข้อนี้ถึงถูก:
โจทย์ต้องการตัวยาเทียบเท่า Glucosamine sulfate 1500 mg (MW = 456 g/mol)
สารที่ใช้คือ Glucosamine a-le-barbar (MW = 573 g/mol)
สูตรคำนวณ:
ปริมาณ Glucosamine a-le-barbar = 1500 mg × (MW Glucosamine a-le-barbar / MW Glucosamine sulfate)
= 1500 × (573 / 456)
= 1884.87 mg ≈ 1885 mg
🔍 ข้ออื่นผิดเพราะอะไร:
• ข้อ ก. (955 mg): เกิดจากการตั้งสัดส่วนกลับเศษเป็นส่วนโดยนำ (456/573) ไปลบหรือคำนวณผิดทิศทาง ทำให้ได้ปริมาณยาน้อยกว่าที่ควรจะเป็น ส่งผลให้ผู้ป่วยได้รับยาต่ำกว่าขนาดยาบำบัด
• ข้อ ข. (1029 mg): เป็นค่าตัวเลขคำนวณที่ผิดพลาดจากการคำนวณสัดส่วนเกลือโดยตรง ไม่ตรงตามสูตรเทียบเท่าน้ำหนักโมเลกุล
• ข้อ ค. (1194 mg): เกิดจากการคูณสัดส่วนกลับด้าน 1500 × (456/573) = 1193.7 mg ซึ่งเป็นการคำนวณว่าสาร 1500 mg ของเกลือหนักเทียบเท่ากี่ mg ของเกลือเบา (ผิดโจทย์)
• ข้อ ง. (1507 mg): เป็นค่าตัวเลขลวงที่ไม่ได้ปรับชดเชยน้ำหนักของเกลือที่ใหญ่ขึ้นอย่างถูกต้องตามสัดส่วน MW
📖 Guideline อ้างอิง:
USP-NF General Chapter &lt;7&gt; &amp; Pharmaceutical Calculations (Stoklosa and Ansel)
📌 จุดจำก่อนสอบ:
• การแปลง Salt form: หากเกลือที่นำมาใช้มี MW สูงกว่าเกลือมาตรฐาน ต้องชั่งน้ำหนักเกลือใหม่ในปริมาณที่มากกว่าเสมอ (คูณด้วย MW_ใหม่ / MW_เดิม)
• Clinical Recommendation: ตามแนวทางเวชปฏิบัติ ACR 2019 แนะนำไม่สนับสนุนการใช้ glucosamine สำหรับ osteoarthritis ของเข่าและสะโพกเนื่องจากหลักฐานทางคลินิกไม่ชัดเจน</t>
        </is>
      </c>
      <c r="K221" s="100" t="n"/>
      <c r="L221" s="88" t="inlineStr">
        <is>
          <t>Cardiovascular / Pharmaceutical Calculations</t>
        </is>
      </c>
      <c r="M221" s="100" t="inlineStr">
        <is>
          <t>Clinic</t>
        </is>
      </c>
      <c r="N221" s="88" t="inlineStr">
        <is>
          <t>ข้อ 65 (PLE_CC1_2558_Key.md)</t>
        </is>
      </c>
      <c r="O221" s="100" t="n"/>
      <c r="P221" s="100" t="n"/>
      <c r="Q221" s="100" t="n"/>
    </row>
    <row r="222" ht="13.2" customHeight="1" s="49">
      <c r="A222" s="100" t="n">
        <v>220</v>
      </c>
      <c r="B222" s="88"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2" s="100" t="n"/>
      <c r="D222" s="88" t="inlineStr">
        <is>
          <t>Tramadol</t>
        </is>
      </c>
      <c r="E222" s="88" t="inlineStr">
        <is>
          <t>Piroxicam</t>
        </is>
      </c>
      <c r="F222" s="88" t="inlineStr">
        <is>
          <t>Etoricoxib</t>
        </is>
      </c>
      <c r="G222" s="88" t="inlineStr">
        <is>
          <t>Ibuprofen</t>
        </is>
      </c>
      <c r="H222" s="88" t="inlineStr">
        <is>
          <t>Naproxen 119</t>
        </is>
      </c>
      <c r="I222" s="100" t="inlineStr">
        <is>
          <t>1</t>
        </is>
      </c>
      <c r="J222" s="88"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100" t="n"/>
      <c r="L222" s="88" t="inlineStr">
        <is>
          <t>Hypertension</t>
        </is>
      </c>
      <c r="M222" s="100" t="inlineStr">
        <is>
          <t>Clinic</t>
        </is>
      </c>
      <c r="N222" s="88" t="inlineStr">
        <is>
          <t>ข้อ 39 (PLE_CC1_Practice_Exam.md)</t>
        </is>
      </c>
      <c r="O222" s="100" t="n"/>
      <c r="P222" s="100" t="n"/>
      <c r="Q222" s="100" t="n"/>
    </row>
    <row r="223" ht="13.2" customHeight="1" s="49">
      <c r="A223" s="100" t="n">
        <v>221</v>
      </c>
      <c r="B223" s="88" t="inlineStr">
        <is>
          <t>ในทางคลินิก ไม่นิยมใช้ Aspirin เพื่อลดไข้ในเด็กที่ติดเชื้อไวรัสเพราะอาจทำให้เกิดความผิดปกติในข้อใด</t>
        </is>
      </c>
      <c r="C223" s="100" t="n"/>
      <c r="D223" s="88" t="inlineStr">
        <is>
          <t>Airway hypersensitivity</t>
        </is>
      </c>
      <c r="E223" s="88" t="inlineStr">
        <is>
          <t>Angioedema</t>
        </is>
      </c>
      <c r="F223" s="88" t="inlineStr">
        <is>
          <t>GI bleeding</t>
        </is>
      </c>
      <c r="G223" s="88" t="inlineStr">
        <is>
          <t>Reye’s syndrome</t>
        </is>
      </c>
      <c r="H223" s="88" t="inlineStr">
        <is>
          <t>Tinnitus 120</t>
        </is>
      </c>
      <c r="I223" s="100" t="inlineStr">
        <is>
          <t>3</t>
        </is>
      </c>
      <c r="J223" s="88"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3" s="100" t="n"/>
      <c r="L223" s="88" t="inlineStr">
        <is>
          <t>Hypertension</t>
        </is>
      </c>
      <c r="M223" s="100" t="inlineStr">
        <is>
          <t>Clinic</t>
        </is>
      </c>
      <c r="N223" s="88" t="inlineStr">
        <is>
          <t>ข้อ 40 (PLE_CC1_Practice_Exam.md)</t>
        </is>
      </c>
      <c r="O223" s="100" t="n"/>
      <c r="P223" s="100" t="n"/>
      <c r="Q223" s="100" t="n"/>
    </row>
    <row r="224" ht="13.2" customHeight="1" s="49">
      <c r="A224" s="100" t="n">
        <v>222</v>
      </c>
      <c r="B224" s="88"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4" s="100" t="n"/>
      <c r="D224" s="88" t="inlineStr">
        <is>
          <t>เกิดการเเพ้ได้ ทั้งตำเเหน่งที่1เเละ ตำเเหน่งที่ 2</t>
        </is>
      </c>
      <c r="E224" s="88" t="inlineStr">
        <is>
          <t>เกิดการเเพ้ได้ที่ตำเเหน่งที่1เท่านั้น</t>
        </is>
      </c>
      <c r="F224" s="88" t="inlineStr">
        <is>
          <t>เกิดการเเพ้ได้ที่ตำเเหน่งที่2เท่านั้น</t>
        </is>
      </c>
      <c r="G224" s="88" t="inlineStr">
        <is>
          <t>เกิดการเเพ้ ที่ตำเเน่งที่ 1 เเละตำเเหน่งที่3เท่านั้น</t>
        </is>
      </c>
      <c r="H224" s="88" t="inlineStr">
        <is>
          <t>ไม่เกิดการเเพ้เเบบ sulfonamide cross hypersensitivity ที่ตำเเหน่งใดเลย</t>
        </is>
      </c>
      <c r="I224" s="100" t="inlineStr">
        <is>
          <t>1</t>
        </is>
      </c>
      <c r="J224" s="88"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4" s="100" t="n"/>
      <c r="L224" s="88" t="inlineStr">
        <is>
          <t>Hypertension</t>
        </is>
      </c>
      <c r="M224" s="100" t="inlineStr">
        <is>
          <t>Clinic</t>
        </is>
      </c>
      <c r="N224" s="88" t="inlineStr">
        <is>
          <t>ข้อ 25 (PLE_CC1_Practice_Exam.md)</t>
        </is>
      </c>
      <c r="O224" s="100" t="n"/>
      <c r="P224" s="100" t="n"/>
      <c r="Q224" s="100" t="n"/>
    </row>
    <row r="225" ht="13.2" customHeight="1" s="49">
      <c r="A225" s="100" t="n">
        <v>223</v>
      </c>
      <c r="B225" s="88"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5" s="100" t="n"/>
      <c r="D225" s="88" t="inlineStr">
        <is>
          <t>10xx</t>
        </is>
      </c>
      <c r="E225" s="88" t="inlineStr">
        <is>
          <t>1xxx</t>
        </is>
      </c>
      <c r="F225" s="88" t="inlineStr">
        <is>
          <t>1500</t>
        </is>
      </c>
      <c r="G225" s="88" t="inlineStr">
        <is>
          <t>1844</t>
        </is>
      </c>
      <c r="H225" s="88"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5" s="100" t="inlineStr">
        <is>
          <t>1</t>
        </is>
      </c>
      <c r="J225" s="88"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5" s="100" t="n"/>
      <c r="L225" s="88" t="inlineStr">
        <is>
          <t>Hypertension</t>
        </is>
      </c>
      <c r="M225" s="100" t="inlineStr">
        <is>
          <t>Clinic</t>
        </is>
      </c>
      <c r="N225" s="88" t="inlineStr">
        <is>
          <t>ข้อ 5 (PLE_CC1_Key_Rx20_UBU.md)</t>
        </is>
      </c>
      <c r="O225" s="100" t="n"/>
      <c r="P225" s="100" t="n"/>
      <c r="Q225" s="100" t="n"/>
    </row>
    <row r="226" ht="13.2" customHeight="1" s="49">
      <c r="A226" s="100" t="n">
        <v>224</v>
      </c>
      <c r="B226" s="88" t="inlineStr">
        <is>
          <t>ข้อใดเป็นประโยชน์สำคัญของการให้ Vitamin D ร่วมกับ Calcium</t>
        </is>
      </c>
      <c r="C226" s="100" t="n"/>
      <c r="D226" s="88" t="inlineStr">
        <is>
          <t>ช่วยเร่งการสะสม calcium ที่กระดูก</t>
        </is>
      </c>
      <c r="E226" s="88" t="inlineStr">
        <is>
          <t>ลดการขับออกของ calcium ที่ไต</t>
        </is>
      </c>
      <c r="F226" s="88" t="inlineStr">
        <is>
          <t>เพิ่มการดูดซึมของ calcium ที่ทางเดินอาหาร</t>
        </is>
      </c>
      <c r="G226" s="88" t="inlineStr">
        <is>
          <t>ลดการเกิดพิษต่อตับ</t>
        </is>
      </c>
      <c r="H226" s="88"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6" s="100" t="inlineStr">
        <is>
          <t>3</t>
        </is>
      </c>
      <c r="J226" s="88"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6" s="100" t="n"/>
      <c r="L226" s="88" t="inlineStr">
        <is>
          <t>Hypertension</t>
        </is>
      </c>
      <c r="M226" s="100" t="inlineStr">
        <is>
          <t>Clinic</t>
        </is>
      </c>
      <c r="N226" s="88" t="inlineStr">
        <is>
          <t>ข้อ 86 (PLE_CC1_Key_Rx20_UBU.md)</t>
        </is>
      </c>
      <c r="O226" s="100" t="n"/>
      <c r="P226" s="100" t="n"/>
      <c r="Q226" s="100" t="n"/>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Q248"/>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64.8"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409.6" customHeight="1" s="49">
      <c r="A3" s="119" t="n">
        <v>1</v>
      </c>
      <c r="B3"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00" t="n"/>
      <c r="D3" s="88" t="inlineStr">
        <is>
          <t>Prehypertension</t>
        </is>
      </c>
      <c r="E3" s="88" t="inlineStr">
        <is>
          <t>Stage I</t>
        </is>
      </c>
      <c r="F3" s="88" t="inlineStr">
        <is>
          <t>Stage II</t>
        </is>
      </c>
      <c r="G3" s="88" t="inlineStr">
        <is>
          <t>Stage III</t>
        </is>
      </c>
      <c r="H3" s="88" t="inlineStr">
        <is>
          <t>Normal</t>
        </is>
      </c>
      <c r="I3" s="100" t="n">
        <v>3</v>
      </c>
      <c r="J3" s="88"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00" t="n"/>
      <c r="L3" s="88" t="inlineStr">
        <is>
          <t>Hypertension</t>
        </is>
      </c>
      <c r="M3" s="100" t="inlineStr">
        <is>
          <t>Clinic</t>
        </is>
      </c>
      <c r="N3" s="88" t="inlineStr">
        <is>
          <t>ข้อ 1 Pharma Plus เล่มม่วง (เฉลยข้อ ค)</t>
        </is>
      </c>
      <c r="O3" s="100" t="inlineStr">
        <is>
          <t>Mock</t>
        </is>
      </c>
      <c r="P3" s="100" t="inlineStr">
        <is>
          <t>Pharma Plus เล่มม่วง</t>
        </is>
      </c>
      <c r="Q3" s="100" t="n"/>
    </row>
    <row r="4" ht="409.6" customHeight="1" s="49">
      <c r="A4" s="119" t="n">
        <v>2</v>
      </c>
      <c r="B4"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00" t="n"/>
      <c r="D4" s="88" t="inlineStr">
        <is>
          <t>ให้กินอาหารที่มีโซเดียมสูง</t>
        </is>
      </c>
      <c r="E4" s="88" t="inlineStr">
        <is>
          <t>กินอาหารที่มีรสเผ็ดจัด</t>
        </is>
      </c>
      <c r="F4" s="88" t="inlineStr">
        <is>
          <t>กินอาหารจำพวกปลา</t>
        </is>
      </c>
      <c r="G4" s="88" t="inlineStr">
        <is>
          <t>กินอาหารจำพวกผักและผลไม้</t>
        </is>
      </c>
      <c r="H4" s="88" t="inlineStr">
        <is>
          <t>ถูกทุกข้อ</t>
        </is>
      </c>
      <c r="I4" s="100" t="n">
        <v>1</v>
      </c>
      <c r="J4" s="88"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00" t="n"/>
      <c r="L4" s="88" t="inlineStr">
        <is>
          <t>Hypertension</t>
        </is>
      </c>
      <c r="M4" s="100" t="inlineStr">
        <is>
          <t>Clinic</t>
        </is>
      </c>
      <c r="N4" s="88" t="inlineStr">
        <is>
          <t>ข้อ 2 Pharma Plus เล่มม่วง (เฉลยข้อ ก)</t>
        </is>
      </c>
      <c r="O4" s="100" t="inlineStr">
        <is>
          <t>Mock</t>
        </is>
      </c>
      <c r="P4" s="100" t="inlineStr">
        <is>
          <t>Pharma Plus เล่มม่วง</t>
        </is>
      </c>
      <c r="Q4" s="100" t="n"/>
    </row>
    <row r="5" ht="409.6" customHeight="1" s="49">
      <c r="A5" s="119" t="n">
        <v>3</v>
      </c>
      <c r="B5"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00" t="n"/>
      <c r="D5" s="88" t="inlineStr">
        <is>
          <t>Amlodipine</t>
        </is>
      </c>
      <c r="E5" s="88" t="inlineStr">
        <is>
          <t>Propranolol</t>
        </is>
      </c>
      <c r="F5" s="88" t="inlineStr">
        <is>
          <t>HCTZ</t>
        </is>
      </c>
      <c r="G5" s="88" t="inlineStr">
        <is>
          <t>Valsartan</t>
        </is>
      </c>
      <c r="H5" s="88" t="inlineStr">
        <is>
          <t>Enalapril</t>
        </is>
      </c>
      <c r="I5" s="100" t="n">
        <v>2</v>
      </c>
      <c r="J5" s="88"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00" t="n"/>
      <c r="L5" s="88" t="inlineStr">
        <is>
          <t>Hypertension</t>
        </is>
      </c>
      <c r="M5" s="100" t="inlineStr">
        <is>
          <t>Clinic</t>
        </is>
      </c>
      <c r="N5" s="88" t="inlineStr">
        <is>
          <t>ข้อ 3 Pharma Plus เล่มม่วง (เฉลยข้อ ข)</t>
        </is>
      </c>
      <c r="O5" s="100" t="inlineStr">
        <is>
          <t>Mock</t>
        </is>
      </c>
      <c r="P5" s="100" t="inlineStr">
        <is>
          <t>Pharma Plus เล่มม่วง</t>
        </is>
      </c>
      <c r="Q5" s="100" t="n"/>
    </row>
    <row r="6" ht="409.6" customHeight="1" s="49">
      <c r="A6" s="119" t="n">
        <v>4</v>
      </c>
      <c r="B6"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00" t="n"/>
      <c r="D6" s="88" t="inlineStr">
        <is>
          <t>130/80 mmHg</t>
        </is>
      </c>
      <c r="E6" s="88" t="inlineStr">
        <is>
          <t>120/80 mmHg</t>
        </is>
      </c>
      <c r="F6" s="88" t="inlineStr">
        <is>
          <t>140/80 mmHg</t>
        </is>
      </c>
      <c r="G6" s="88" t="inlineStr">
        <is>
          <t>130/85 mmHg</t>
        </is>
      </c>
      <c r="H6" s="88" t="inlineStr">
        <is>
          <t>140/90 mmHg</t>
        </is>
      </c>
      <c r="I6" s="100" t="n">
        <v>5</v>
      </c>
      <c r="J6" s="88"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00" t="n"/>
      <c r="L6" s="88" t="inlineStr">
        <is>
          <t>Hypertension</t>
        </is>
      </c>
      <c r="M6" s="100" t="inlineStr">
        <is>
          <t>Clinic</t>
        </is>
      </c>
      <c r="N6" s="88" t="inlineStr">
        <is>
          <t>ข้อ 4 Pharma Plus เล่มม่วง (เฉลยข้อ จ)</t>
        </is>
      </c>
      <c r="O6" s="100" t="inlineStr">
        <is>
          <t>Mock</t>
        </is>
      </c>
      <c r="P6" s="100" t="inlineStr">
        <is>
          <t>Pharma Plus เล่มม่วง</t>
        </is>
      </c>
      <c r="Q6" s="100" t="n"/>
    </row>
    <row r="7" ht="409.6" customHeight="1" s="49">
      <c r="A7" s="119" t="n">
        <v>5</v>
      </c>
      <c r="B7"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00" t="n"/>
      <c r="D7" s="88" t="inlineStr">
        <is>
          <t>อาการไอแห้งๆ</t>
        </is>
      </c>
      <c r="E7" s="88" t="inlineStr">
        <is>
          <t>ผื่นแพ้รุนแรง</t>
        </is>
      </c>
      <c r="F7" s="88" t="inlineStr">
        <is>
          <t>หัวใจเต้นช้าลง</t>
        </is>
      </c>
      <c r="G7" s="88" t="inlineStr">
        <is>
          <t>ระดับน้ำตาลในเลือดสูงขึ้น</t>
        </is>
      </c>
      <c r="H7" s="88" t="inlineStr">
        <is>
          <t>ไม่มีข้อใดถูก</t>
        </is>
      </c>
      <c r="I7" s="100" t="n">
        <v>1</v>
      </c>
      <c r="J7" s="88"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00" t="n"/>
      <c r="L7" s="88" t="inlineStr">
        <is>
          <t>Hypertension</t>
        </is>
      </c>
      <c r="M7" s="100" t="inlineStr">
        <is>
          <t>Clinic</t>
        </is>
      </c>
      <c r="N7" s="88" t="inlineStr">
        <is>
          <t>ข้อ 5 Pharma Plus เล่มม่วง (เฉลยข้อ ก)</t>
        </is>
      </c>
      <c r="O7" s="100" t="inlineStr">
        <is>
          <t>Mock</t>
        </is>
      </c>
      <c r="P7" s="100" t="inlineStr">
        <is>
          <t>Pharma Plus เล่มม่วง</t>
        </is>
      </c>
      <c r="Q7" s="100" t="n"/>
    </row>
    <row r="8" ht="409.6" customHeight="1" s="49">
      <c r="A8" s="119" t="n">
        <v>6</v>
      </c>
      <c r="B8"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00" t="n"/>
      <c r="D8" s="88" t="inlineStr">
        <is>
          <t>AST/ALT</t>
        </is>
      </c>
      <c r="E8" s="88" t="inlineStr">
        <is>
          <t>CBC</t>
        </is>
      </c>
      <c r="F8" s="88" t="inlineStr">
        <is>
          <t>Electrolyte</t>
        </is>
      </c>
      <c r="G8" s="88" t="inlineStr">
        <is>
          <t>Renal function</t>
        </is>
      </c>
      <c r="H8" s="88" t="inlineStr">
        <is>
          <t>ข้อ ค และ ง ถูก</t>
        </is>
      </c>
      <c r="I8" s="100" t="n">
        <v>5</v>
      </c>
      <c r="J8" s="88"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00" t="n"/>
      <c r="L8" s="88" t="inlineStr">
        <is>
          <t>Hypertension</t>
        </is>
      </c>
      <c r="M8" s="100" t="inlineStr">
        <is>
          <t>Clinic</t>
        </is>
      </c>
      <c r="N8" s="88" t="inlineStr">
        <is>
          <t>ข้อ 6 Pharma Plus เล่มม่วง (เฉลยข้อ จ)</t>
        </is>
      </c>
      <c r="O8" s="100" t="inlineStr">
        <is>
          <t>Mock</t>
        </is>
      </c>
      <c r="P8" s="100" t="inlineStr">
        <is>
          <t>Pharma Plus เล่มม่วง</t>
        </is>
      </c>
      <c r="Q8" s="100" t="n"/>
    </row>
    <row r="9" ht="409.6" customHeight="1" s="49">
      <c r="A9" s="119" t="n">
        <v>7</v>
      </c>
      <c r="B9" s="88" t="inlineStr">
        <is>
          <t>ผู้ป่วยไปซื้อยา enalapril ที่ร้านขายยา เภสัชกรร้านสามารถจ่ายยานี้ได้หรือไม่</t>
        </is>
      </c>
      <c r="C9" s="100" t="n"/>
      <c r="D9" s="88" t="inlineStr">
        <is>
          <t>จ่ายได้ เพราะเป็นยาอันตราย</t>
        </is>
      </c>
      <c r="E9" s="88" t="inlineStr">
        <is>
          <t>จ่ายไม่ได้ เพราะเป็นยาควบคุมพิเศษ</t>
        </is>
      </c>
      <c r="F9" s="88" t="inlineStr">
        <is>
          <t>จ่ายไม่ได้ เพราะเป็นวัตถุออกฤทธิ์ต่อจิตและประสาทประเภท 2</t>
        </is>
      </c>
      <c r="G9" s="88" t="inlineStr">
        <is>
          <t>จ่ายได้ เพราะเป็นยาบรรจุเสร็จที่ไม่ใช่ยาอันตรายหรือยาควบคุมพิเศษ</t>
        </is>
      </c>
      <c r="H9" s="88" t="inlineStr">
        <is>
          <t>จ่ายไม่ได้ เพราะเป็นยาเสพติดให้โทษประเภทที่ 3 ต้องมีใบสั่งแพทย์์เท่านั้น</t>
        </is>
      </c>
      <c r="I9" s="100" t="n">
        <v>1</v>
      </c>
      <c r="J9" s="88"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00" t="n"/>
      <c r="L9" s="88" t="inlineStr">
        <is>
          <t>Hypertension</t>
        </is>
      </c>
      <c r="M9" s="100" t="inlineStr">
        <is>
          <t>Clinic</t>
        </is>
      </c>
      <c r="N9" s="88" t="inlineStr">
        <is>
          <t>ข้อ 7 Pharma Plus เล่มม่วง (เฉลยข้อ ก)</t>
        </is>
      </c>
      <c r="O9" s="100" t="inlineStr">
        <is>
          <t>Mock</t>
        </is>
      </c>
      <c r="P9" s="100" t="inlineStr">
        <is>
          <t>Pharma Plus เล่มม่วง</t>
        </is>
      </c>
      <c r="Q9" s="100" t="n"/>
    </row>
    <row r="10" ht="409.6" customHeight="1" s="49">
      <c r="A10" s="119" t="n">
        <v>8</v>
      </c>
      <c r="B10"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00" t="n"/>
      <c r="D10" s="88" t="inlineStr">
        <is>
          <t>130 mg/dl</t>
        </is>
      </c>
      <c r="E10" s="88" t="inlineStr">
        <is>
          <t>140 mg/dl</t>
        </is>
      </c>
      <c r="F10" s="88" t="inlineStr">
        <is>
          <t>150 mg/dl</t>
        </is>
      </c>
      <c r="G10" s="88" t="inlineStr">
        <is>
          <t>160 mg/dl</t>
        </is>
      </c>
      <c r="H10" s="88" t="inlineStr">
        <is>
          <t>170 mg/dl</t>
        </is>
      </c>
      <c r="I10" s="100" t="n">
        <v>5</v>
      </c>
      <c r="J10" s="88"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00" t="n"/>
      <c r="L10" s="88" t="inlineStr">
        <is>
          <t>Dyslipidemias</t>
        </is>
      </c>
      <c r="M10" s="100" t="inlineStr">
        <is>
          <t>Clinic</t>
        </is>
      </c>
      <c r="N10" s="88" t="inlineStr">
        <is>
          <t>ข้อ 8 Pharma Plus เล่มม่วง (เฉลยข้อ จ)</t>
        </is>
      </c>
      <c r="O10" s="100" t="inlineStr">
        <is>
          <t>Mock</t>
        </is>
      </c>
      <c r="P10" s="100" t="inlineStr">
        <is>
          <t>Pharma Plus เล่มม่วง</t>
        </is>
      </c>
      <c r="Q10" s="100" t="n"/>
    </row>
    <row r="11" ht="409.6" customHeight="1" s="49">
      <c r="A11" s="119" t="n">
        <v>9</v>
      </c>
      <c r="B11"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00" t="n"/>
      <c r="D11" s="88" t="inlineStr">
        <is>
          <t>บิดาเสียชีวิตด้วย myocardial infarction เมื่ออายุ 53 ปี</t>
        </is>
      </c>
      <c r="E11" s="88" t="inlineStr">
        <is>
          <t>พี่ชายเสียชีวิตด้วย myocardial infarction เมื่ออายุ 44 ปี</t>
        </is>
      </c>
      <c r="F11" s="88" t="inlineStr">
        <is>
          <t>ดื่มไวน์ 2 แก้วทุกวัน</t>
        </is>
      </c>
      <c r="G11" s="88" t="inlineStr">
        <is>
          <t>มีระดับ HDL-C 33 mg/dl</t>
        </is>
      </c>
      <c r="H11" s="88" t="inlineStr">
        <is>
          <t>ผู้ป่วยเป็นชายอายุ 53 ปี</t>
        </is>
      </c>
      <c r="I11" s="100" t="n">
        <v>3</v>
      </c>
      <c r="J11" s="88"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00" t="n"/>
      <c r="L11" s="88" t="inlineStr">
        <is>
          <t>Dyslipidemias</t>
        </is>
      </c>
      <c r="M11" s="100" t="inlineStr">
        <is>
          <t>Clinic</t>
        </is>
      </c>
      <c r="N11" s="88" t="inlineStr">
        <is>
          <t>ข้อ 9 Pharma Plus เล่มม่วง (เฉลยข้อ ค)</t>
        </is>
      </c>
      <c r="O11" s="100" t="inlineStr">
        <is>
          <t>Mock</t>
        </is>
      </c>
      <c r="P11" s="100" t="inlineStr">
        <is>
          <t>Pharma Plus เล่มม่วง</t>
        </is>
      </c>
      <c r="Q11" s="100" t="n"/>
    </row>
    <row r="12" ht="409.6" customHeight="1" s="49">
      <c r="A12" s="119" t="n">
        <v>10</v>
      </c>
      <c r="B12"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00" t="n"/>
      <c r="D12" s="88" t="inlineStr">
        <is>
          <t>ลดระดับ Total cholesterol</t>
        </is>
      </c>
      <c r="E12" s="88" t="inlineStr">
        <is>
          <t>เพิ่มระดับ HDL-C</t>
        </is>
      </c>
      <c r="F12" s="88" t="inlineStr">
        <is>
          <t>ลดระดับ Non-HDL-C</t>
        </is>
      </c>
      <c r="G12" s="88" t="inlineStr">
        <is>
          <t>ลดระดับ Triglyceride</t>
        </is>
      </c>
      <c r="H12" s="88" t="inlineStr">
        <is>
          <t>ลดระดับ LDL-C</t>
        </is>
      </c>
      <c r="I12" s="100" t="n">
        <v>5</v>
      </c>
      <c r="J12" s="88"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00" t="n"/>
      <c r="L12" s="88" t="inlineStr">
        <is>
          <t>Dyslipidemias</t>
        </is>
      </c>
      <c r="M12" s="100" t="inlineStr">
        <is>
          <t>Clinic</t>
        </is>
      </c>
      <c r="N12" s="88" t="inlineStr">
        <is>
          <t>ข้อ 10 Pharma Plus เล่มม่วง (เฉลยข้อ จ)</t>
        </is>
      </c>
      <c r="O12" s="100" t="inlineStr">
        <is>
          <t>Mock</t>
        </is>
      </c>
      <c r="P12" s="100" t="inlineStr">
        <is>
          <t>Pharma Plus เล่มม่วง</t>
        </is>
      </c>
      <c r="Q12" s="100" t="n"/>
    </row>
    <row r="13" ht="409.6" customHeight="1" s="49">
      <c r="A13" s="119" t="n">
        <v>11</v>
      </c>
      <c r="B13" s="88"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00" t="n"/>
      <c r="D13" s="88" t="inlineStr">
        <is>
          <t>&lt; 100 mg/dl</t>
        </is>
      </c>
      <c r="E13" s="88" t="inlineStr">
        <is>
          <t>&lt; 130 mg/dl</t>
        </is>
      </c>
      <c r="F13" s="88" t="inlineStr">
        <is>
          <t>&lt; 160 mg/dl</t>
        </is>
      </c>
      <c r="G13" s="88" t="inlineStr">
        <is>
          <t>&lt; 190 mg/dl</t>
        </is>
      </c>
      <c r="H13" s="88" t="inlineStr">
        <is>
          <t>&lt; 200 mg/dl</t>
        </is>
      </c>
      <c r="I13" s="100" t="n">
        <v>1</v>
      </c>
      <c r="J13" s="88"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00" t="n"/>
      <c r="L13" s="88" t="inlineStr">
        <is>
          <t>Dyslipidemias</t>
        </is>
      </c>
      <c r="M13" s="100" t="inlineStr">
        <is>
          <t>Clinic</t>
        </is>
      </c>
      <c r="N13" s="88" t="inlineStr">
        <is>
          <t>ข้อ 11 Pharma Plus เล่มม่วง (เฉลยข้อ ก)</t>
        </is>
      </c>
      <c r="O13" s="100" t="inlineStr">
        <is>
          <t>Mock</t>
        </is>
      </c>
      <c r="P13" s="100" t="inlineStr">
        <is>
          <t>Pharma Plus เล่มม่วง</t>
        </is>
      </c>
      <c r="Q13" s="100" t="n"/>
    </row>
    <row r="14" ht="409.6" customHeight="1" s="49">
      <c r="A14" s="119" t="n">
        <v>12</v>
      </c>
      <c r="B14" s="88" t="inlineStr">
        <is>
          <t>ยาที่คนไข้ควรได้รับเป็นอันดับแรกเพื่อให้ได้ผลตามเป้าหมายตามข้อข้างต้น</t>
        </is>
      </c>
      <c r="C14" s="100" t="n"/>
      <c r="D14" s="88" t="inlineStr">
        <is>
          <t>ยากลุ่ม statin</t>
        </is>
      </c>
      <c r="E14" s="88" t="inlineStr">
        <is>
          <t>ยากลุ่ม bile acid sequestrants</t>
        </is>
      </c>
      <c r="F14" s="88" t="inlineStr">
        <is>
          <t>ยากลุ่ม nicotinic acid</t>
        </is>
      </c>
      <c r="G14" s="88" t="inlineStr">
        <is>
          <t>ยากลุ่ม fibric acid</t>
        </is>
      </c>
      <c r="H14" s="88" t="inlineStr">
        <is>
          <t>ยากลุ่ม plant sterol</t>
        </is>
      </c>
      <c r="I14" s="100" t="n">
        <v>1</v>
      </c>
      <c r="J14" s="88"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00" t="n"/>
      <c r="L14" s="88" t="inlineStr">
        <is>
          <t>Dyslipidemias</t>
        </is>
      </c>
      <c r="M14" s="100" t="inlineStr">
        <is>
          <t>Clinic</t>
        </is>
      </c>
      <c r="N14" s="88" t="inlineStr">
        <is>
          <t>ข้อ 12 Pharma Plus เล่มม่วง (เฉลยข้อ ก)</t>
        </is>
      </c>
      <c r="O14" s="100" t="inlineStr">
        <is>
          <t>Mock</t>
        </is>
      </c>
      <c r="P14" s="100" t="inlineStr">
        <is>
          <t>Pharma Plus เล่มม่วง</t>
        </is>
      </c>
      <c r="Q14" s="100" t="n"/>
    </row>
    <row r="15" ht="409.6" customHeight="1" s="49">
      <c r="A15" s="119" t="n">
        <v>13</v>
      </c>
      <c r="B15" s="88" t="inlineStr">
        <is>
          <t>ยาในกลุ่ม statin สามารถลดระดับ LDL-C ด้วยกลไกใด</t>
        </is>
      </c>
      <c r="C15" s="100" t="n"/>
      <c r="D15" s="88" t="inlineStr">
        <is>
          <t>ลดการสร้าง LDL-C receptor ที่ตับ</t>
        </is>
      </c>
      <c r="E15" s="88" t="inlineStr">
        <is>
          <t>ลดการสร้าง cholesterol และเพิ่มจำนวน LDL-C receptor</t>
        </is>
      </c>
      <c r="F15" s="88" t="inlineStr">
        <is>
          <t>ลด enterohepatic recycling ของ cholesterol</t>
        </is>
      </c>
      <c r="G15" s="88" t="inlineStr">
        <is>
          <t>ลดการสร้าง VLDL</t>
        </is>
      </c>
      <c r="H15" s="88" t="inlineStr">
        <is>
          <t>ลดการสร้าง HDL</t>
        </is>
      </c>
      <c r="I15" s="100" t="n">
        <v>2</v>
      </c>
      <c r="J15" s="88"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00" t="n"/>
      <c r="L15" s="88" t="inlineStr">
        <is>
          <t>Dyslipidemias</t>
        </is>
      </c>
      <c r="M15" s="100" t="inlineStr">
        <is>
          <t>Clinic</t>
        </is>
      </c>
      <c r="N15" s="88" t="inlineStr">
        <is>
          <t>ข้อ 13 Pharma Plus เล่มม่วง (เฉลยข้อ ข)</t>
        </is>
      </c>
      <c r="O15" s="100" t="inlineStr">
        <is>
          <t>Mock</t>
        </is>
      </c>
      <c r="P15" s="100" t="inlineStr">
        <is>
          <t>Pharma Plus เล่มม่วง</t>
        </is>
      </c>
      <c r="Q15" s="100" t="n"/>
    </row>
    <row r="16" ht="409.6" customHeight="1" s="49">
      <c r="A16" s="119" t="n">
        <v>14</v>
      </c>
      <c r="B16" s="88"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00" t="n"/>
      <c r="D16" s="88" t="inlineStr">
        <is>
          <t>Cohort study, Case controlled study</t>
        </is>
      </c>
      <c r="E16" s="88" t="inlineStr">
        <is>
          <t>Case report, Cross-sectional study</t>
        </is>
      </c>
      <c r="F16" s="88" t="inlineStr">
        <is>
          <t>Case controlled study, Cross-sectional study</t>
        </is>
      </c>
      <c r="G16" s="88" t="inlineStr">
        <is>
          <t>Meta-analysis, Randomized controlled study</t>
        </is>
      </c>
      <c r="H16" s="88" t="inlineStr">
        <is>
          <t>Cross-sectional study, Randomized controlled study</t>
        </is>
      </c>
      <c r="I16" s="100" t="n">
        <v>4</v>
      </c>
      <c r="J16" s="88"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00" t="n"/>
      <c r="L16" s="88" t="inlineStr">
        <is>
          <t>Evidence-Based Medicine</t>
        </is>
      </c>
      <c r="M16" s="100" t="inlineStr">
        <is>
          <t>Clinic</t>
        </is>
      </c>
      <c r="N16" s="88" t="inlineStr">
        <is>
          <t>ข้อ 14 Pharma Plus เล่มม่วง (เฉลยข้อ ง)</t>
        </is>
      </c>
      <c r="O16" s="100" t="inlineStr">
        <is>
          <t>Mock</t>
        </is>
      </c>
      <c r="P16" s="100" t="inlineStr">
        <is>
          <t>Pharma Plus เล่มม่วง</t>
        </is>
      </c>
      <c r="Q16" s="100" t="n"/>
    </row>
    <row r="17" ht="409.6" customHeight="1" s="49">
      <c r="A17" s="119" t="n">
        <v>15</v>
      </c>
      <c r="B17" s="88" t="inlineStr">
        <is>
          <t>จากรูปสูตรโครงสร้างข้อใดถูกต้อง</t>
        </is>
      </c>
      <c r="C17" s="100" t="n"/>
      <c r="D17" s="88" t="inlineStr">
        <is>
          <t>Cholestyramine ลดการดูดซึมยา simvastatin เพราะ simvastatin มี lactone ring ในโครงสร้าง</t>
        </is>
      </c>
      <c r="E17" s="88" t="inlineStr">
        <is>
          <t>Cholestyramine ลดการดูดซึมยา pravastatin เพราะ pravastatin มี carboxylic acid ในโครงสร้าง</t>
        </is>
      </c>
      <c r="F17" s="88" t="inlineStr">
        <is>
          <t>Simvastatin ลดการดูดซึมยา cholestyramine</t>
        </is>
      </c>
      <c r="G17" s="88" t="inlineStr">
        <is>
          <t>Cholestyramine ไม่มีผลต่อการดูดซึมยา simvastatin และ pravastatin</t>
        </is>
      </c>
      <c r="H17" s="88" t="inlineStr">
        <is>
          <t>Cholestyramine เพิ่มการดูดซึมยา simvastatin และ pravastatin</t>
        </is>
      </c>
      <c r="I17" s="100" t="n">
        <v>2</v>
      </c>
      <c r="J17" s="88"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00" t="n"/>
      <c r="L17" s="88" t="inlineStr">
        <is>
          <t>Dyslipidemias</t>
        </is>
      </c>
      <c r="M17" s="100" t="inlineStr">
        <is>
          <t>Clinic</t>
        </is>
      </c>
      <c r="N17" s="88" t="inlineStr">
        <is>
          <t>ข้อ 15 Pharma Plus เล่มม่วง (เฉลยข้อ ข)</t>
        </is>
      </c>
      <c r="O17" s="100" t="inlineStr">
        <is>
          <t>Mock</t>
        </is>
      </c>
      <c r="P17" s="100" t="inlineStr">
        <is>
          <t>Pharma Plus เล่มม่วง</t>
        </is>
      </c>
      <c r="Q17" s="100" t="n"/>
    </row>
    <row r="18" ht="409.6" customHeight="1" s="49">
      <c r="A18" s="119" t="n">
        <v>16</v>
      </c>
      <c r="B18" s="88" t="inlineStr">
        <is>
          <t>โครงสร้างที่แสดงข้างต้นสัมพันธ์กับการออกฤทธิ์ของยาอย่างไร</t>
        </is>
      </c>
      <c r="C18" s="100" t="n"/>
      <c r="D18" s="88" t="inlineStr">
        <is>
          <t>Pravastatin เป็น pro-drug</t>
        </is>
      </c>
      <c r="E18" s="88" t="inlineStr">
        <is>
          <t>Simvastatin และ Pravastatin เป็น pro-drug</t>
        </is>
      </c>
      <c r="F18" s="88" t="inlineStr">
        <is>
          <t>Pravastatin มีโครงสร้างที่ออกฤทธิ์ในร่างกาย 2 โครงสร้าง คือ โครงสร้างที่เกิดการเชื่อมเป็นวง lactone ring และรูปที่เป็น carboxylic acid</t>
        </is>
      </c>
      <c r="G18" s="88" t="inlineStr">
        <is>
          <t>Simvastatin มีโครงสร้างที่ออกฤทธิ์คือ โครงสร้างที่ lactone ring เปิด</t>
        </is>
      </c>
      <c r="H18" s="88" t="inlineStr">
        <is>
          <t>Simvastatin และ Pravastatin ไม่เป็น pro-drug</t>
        </is>
      </c>
      <c r="I18" s="100" t="n">
        <v>4</v>
      </c>
      <c r="J18" s="88"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00" t="n"/>
      <c r="L18" s="88" t="inlineStr">
        <is>
          <t>Dyslipidemias</t>
        </is>
      </c>
      <c r="M18" s="100" t="inlineStr">
        <is>
          <t>Clinic</t>
        </is>
      </c>
      <c r="N18" s="88" t="inlineStr">
        <is>
          <t>ข้อ 16 Pharma Plus เล่มม่วง (เฉลยข้อ ง)</t>
        </is>
      </c>
      <c r="O18" s="100" t="inlineStr">
        <is>
          <t>Mock</t>
        </is>
      </c>
      <c r="P18" s="100" t="inlineStr">
        <is>
          <t>Pharma Plus เล่มม่วง</t>
        </is>
      </c>
      <c r="Q18" s="100" t="n"/>
    </row>
    <row r="19" ht="409.6" customHeight="1" s="49">
      <c r="A19" s="119" t="n">
        <v>17</v>
      </c>
      <c r="B19"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00" t="n"/>
      <c r="D19" s="88" t="inlineStr">
        <is>
          <t>เริ่มการรักษาโดยใช้ atorvastatin 40 mg ทุกเย็น และ follow up</t>
        </is>
      </c>
      <c r="E19" s="88" t="inlineStr">
        <is>
          <t>ผู้ป่วยมีปัจจัยเสี่ยงเพียง 1 ปัจจัย ดังนั้นควรใช้การควบคุมอาหารรักษาต่อไป</t>
        </is>
      </c>
      <c r="F19" s="88" t="inlineStr">
        <is>
          <t>เริ่มการรักษาโดยใช้ niacin 1 gm BID และ follow up ในอีก 6 เดือน</t>
        </is>
      </c>
      <c r="G19" s="88" t="inlineStr">
        <is>
          <t>เริ่มการรักษาโดยใช้ cholestyramine 4 gm BID</t>
        </is>
      </c>
      <c r="H19" s="88" t="inlineStr">
        <is>
          <t>เริ่มการรักษาโดยใช้ gemfibrozil 600 mg BID</t>
        </is>
      </c>
      <c r="I19" s="100" t="n">
        <v>1</v>
      </c>
      <c r="J19" s="88"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00" t="n"/>
      <c r="L19" s="88" t="inlineStr">
        <is>
          <t>Coronary artery disease</t>
        </is>
      </c>
      <c r="M19" s="100" t="inlineStr">
        <is>
          <t>Clinic</t>
        </is>
      </c>
      <c r="N19" s="88" t="inlineStr">
        <is>
          <t>ข้อ 17 Pharma Plus เล่มม่วง (เฉลยข้อ ก)</t>
        </is>
      </c>
      <c r="O19" s="100" t="inlineStr">
        <is>
          <t>Mock</t>
        </is>
      </c>
      <c r="P19" s="100" t="inlineStr">
        <is>
          <t>Pharma Plus เล่มม่วง</t>
        </is>
      </c>
      <c r="Q19" s="100" t="n"/>
    </row>
    <row r="20" ht="409.6" customHeight="1" s="49">
      <c r="A20" s="119" t="n">
        <v>18</v>
      </c>
      <c r="B20"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00" t="n"/>
      <c r="D20" s="88" t="inlineStr">
        <is>
          <t>Gemfibrozil</t>
        </is>
      </c>
      <c r="E20" s="88" t="inlineStr">
        <is>
          <t>Niacin</t>
        </is>
      </c>
      <c r="F20" s="88" t="inlineStr">
        <is>
          <t>Cholestyramine</t>
        </is>
      </c>
      <c r="G20" s="88" t="inlineStr">
        <is>
          <t>Propranolol</t>
        </is>
      </c>
      <c r="H20" s="88" t="inlineStr">
        <is>
          <t>Enalapril</t>
        </is>
      </c>
      <c r="I20" s="100" t="n">
        <v>1</v>
      </c>
      <c r="J20" s="88"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00" t="n"/>
      <c r="L20" s="88" t="inlineStr">
        <is>
          <t>Dyslipidemias</t>
        </is>
      </c>
      <c r="M20" s="100" t="inlineStr">
        <is>
          <t>Clinic</t>
        </is>
      </c>
      <c r="N20" s="88" t="inlineStr">
        <is>
          <t>ข้อ 18 Pharma Plus เล่มม่วง (เฉลยข้อ ก)</t>
        </is>
      </c>
      <c r="O20" s="100" t="inlineStr">
        <is>
          <t>Mock</t>
        </is>
      </c>
      <c r="P20" s="100" t="inlineStr">
        <is>
          <t>Pharma Plus เล่มม่วง</t>
        </is>
      </c>
      <c r="Q20" s="100" t="n"/>
    </row>
    <row r="21" ht="409.6" customHeight="1" s="49">
      <c r="A21" s="119" t="n">
        <v>19</v>
      </c>
      <c r="B21"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00" t="n"/>
      <c r="D21" s="88" t="inlineStr">
        <is>
          <t>Atenolol อาการหอบ</t>
        </is>
      </c>
      <c r="E21" s="88" t="inlineStr">
        <is>
          <t>Ramipril ภาวะ hypokalemia</t>
        </is>
      </c>
      <c r="F21" s="88" t="inlineStr">
        <is>
          <t>Cholestyramine กล้ามเนื้ออ่อนแรง</t>
        </is>
      </c>
      <c r="G21" s="88" t="inlineStr">
        <is>
          <t>Gemfibrozil ตามัว (blurred vision)</t>
        </is>
      </c>
      <c r="H21" s="88" t="inlineStr">
        <is>
          <t>Isosorbide mononitrate ปวดศีรษะ</t>
        </is>
      </c>
      <c r="I21" s="100" t="n">
        <v>5</v>
      </c>
      <c r="J21" s="88"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00" t="n"/>
      <c r="L21" s="88" t="inlineStr">
        <is>
          <t>Coronary artery disease</t>
        </is>
      </c>
      <c r="M21" s="100" t="inlineStr">
        <is>
          <t>Clinic</t>
        </is>
      </c>
      <c r="N21" s="88" t="inlineStr">
        <is>
          <t>ข้อ 19 Pharma Plus เล่มม่วง (เฉลยข้อ จ)</t>
        </is>
      </c>
      <c r="O21" s="100" t="inlineStr">
        <is>
          <t>Mock</t>
        </is>
      </c>
      <c r="P21" s="100" t="inlineStr">
        <is>
          <t>Pharma Plus เล่มม่วง</t>
        </is>
      </c>
      <c r="Q21" s="100" t="n"/>
    </row>
    <row r="22" ht="409.6" customHeight="1" s="49">
      <c r="A22" s="119" t="n">
        <v>20</v>
      </c>
      <c r="B22"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00" t="n"/>
      <c r="D22" s="88" t="inlineStr">
        <is>
          <t>เพิ่ม Heart rate ลดแรงบีบตัวของหัวใจทำให้ cardiac output เพิ่มขึ้น</t>
        </is>
      </c>
      <c r="E22" s="88" t="inlineStr">
        <is>
          <t>ลด Heart rate ลดแรงบีบตัวของหัวใจทำให้ cardiac output เพิ่มขึ้น</t>
        </is>
      </c>
      <c r="F22" s="88" t="inlineStr">
        <is>
          <t>ลด Heart rate ลดแรงบีบตัวของหัวใจทำให้ cardiac output ลดลง</t>
        </is>
      </c>
      <c r="G22" s="88" t="inlineStr">
        <is>
          <t>กระตุ้นการหลั่ง Renin ที่ไต</t>
        </is>
      </c>
      <c r="H22" s="88" t="inlineStr">
        <is>
          <t>ทำให้เกิด Negative feedback และ compensatory outflow จากระบบประสาทส่วนกลาง</t>
        </is>
      </c>
      <c r="I22" s="100" t="n">
        <v>3</v>
      </c>
      <c r="J22" s="88"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00" t="n"/>
      <c r="L22" s="88" t="inlineStr">
        <is>
          <t>Coronary artery disease</t>
        </is>
      </c>
      <c r="M22" s="100" t="inlineStr">
        <is>
          <t>Clinic</t>
        </is>
      </c>
      <c r="N22" s="88" t="inlineStr">
        <is>
          <t>ข้อ 20 Pharma Plus เล่มม่วง (เฉลยข้อ ค)</t>
        </is>
      </c>
      <c r="O22" s="100" t="inlineStr">
        <is>
          <t>Mock</t>
        </is>
      </c>
      <c r="P22" s="100" t="inlineStr">
        <is>
          <t>Pharma Plus เล่มม่วง</t>
        </is>
      </c>
      <c r="Q22" s="100" t="n"/>
    </row>
    <row r="23" ht="409.6" customHeight="1" s="49">
      <c r="A23" s="119" t="n">
        <v>21</v>
      </c>
      <c r="B23"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00" t="n"/>
      <c r="D23" s="88" t="inlineStr">
        <is>
          <t>รับประทานยาแล้วดื่มน้ำตามมากๆ เวลามีอาการ</t>
        </is>
      </c>
      <c r="E23" s="88" t="inlineStr">
        <is>
          <t>เคี้ยวยาให้ละเอียดก่อนกลืนเวลามีอาการ</t>
        </is>
      </c>
      <c r="F23" s="88" t="inlineStr">
        <is>
          <t>เมื่อลืมรับประทานยา ให้รับประทานยาเพิ่มเป็น 2 เม็ดได้</t>
        </is>
      </c>
      <c r="G23" s="88" t="inlineStr">
        <is>
          <t>เมื่อมีอาการอมยาไว้ใต้ลิ้นจนกว่ายาจะละลายหมดโดยพยายามไม่กลืนน้ำลาย</t>
        </is>
      </c>
      <c r="H23" s="88" t="inlineStr">
        <is>
          <t>เมื่อมีอาการอมยาไว้ปากระหว่างเหงือกและกระพุ้งแก้มจนยาละลายหมด ไม่กลืนน้ำลาย</t>
        </is>
      </c>
      <c r="I23" s="100" t="n">
        <v>4</v>
      </c>
      <c r="J23" s="88"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00" t="n"/>
      <c r="L23" s="88" t="inlineStr">
        <is>
          <t>Coronary artery disease</t>
        </is>
      </c>
      <c r="M23" s="100" t="inlineStr">
        <is>
          <t>Clinic</t>
        </is>
      </c>
      <c r="N23" s="88" t="inlineStr">
        <is>
          <t>ข้อ 21 Pharma Plus เล่มม่วง (เฉลยข้อ ง)</t>
        </is>
      </c>
      <c r="O23" s="100" t="inlineStr">
        <is>
          <t>Mock</t>
        </is>
      </c>
      <c r="P23" s="100" t="inlineStr">
        <is>
          <t>Pharma Plus เล่มม่วง</t>
        </is>
      </c>
      <c r="Q23" s="100" t="n"/>
    </row>
    <row r="24" ht="409.6" customHeight="1" s="49">
      <c r="A24" s="119" t="n">
        <v>22</v>
      </c>
      <c r="B24" s="88"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00" t="n"/>
      <c r="D24" s="88" t="inlineStr">
        <is>
          <t>รับประทานวันละ 2 ครั้ง เช้า-เย็น</t>
        </is>
      </c>
      <c r="E24" s="88" t="inlineStr">
        <is>
          <t>รับประทานวันละ 2 ครั้ง เช้า-บ่าย (3 โมง)</t>
        </is>
      </c>
      <c r="F24" s="88" t="inlineStr">
        <is>
          <t>รับประทานวันละ 2 ครั้ง เช้า-ก่อนนอน</t>
        </is>
      </c>
      <c r="G24" s="88" t="inlineStr">
        <is>
          <t>อมใต้ลิ้น วันละ 2 ครั้ง เช้า-เย็น</t>
        </is>
      </c>
      <c r="H24" s="88" t="inlineStr">
        <is>
          <t>อมใต้ลิ้น วันละ 2 ครั้ง เช้า-บ่าย (3 โมง)</t>
        </is>
      </c>
      <c r="I24" s="100" t="n">
        <v>2</v>
      </c>
      <c r="J24" s="88"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00" t="n"/>
      <c r="L24" s="88" t="inlineStr">
        <is>
          <t>Coronary artery disease</t>
        </is>
      </c>
      <c r="M24" s="100" t="inlineStr">
        <is>
          <t>Clinic</t>
        </is>
      </c>
      <c r="N24" s="88" t="inlineStr">
        <is>
          <t>ข้อ 22 Pharma Plus เล่มม่วง (เฉลยข้อ ข)</t>
        </is>
      </c>
      <c r="O24" s="100" t="inlineStr">
        <is>
          <t>Mock</t>
        </is>
      </c>
      <c r="P24" s="100" t="inlineStr">
        <is>
          <t>Pharma Plus เล่มม่วง</t>
        </is>
      </c>
      <c r="Q24" s="100" t="n"/>
    </row>
    <row r="25" ht="409.6" customHeight="1" s="49">
      <c r="A25" s="119" t="n">
        <v>23</v>
      </c>
      <c r="B25" s="88" t="inlineStr">
        <is>
          <t>ข้อใดไม่ใช่เหตุผลในการเลือกจ่ายยาคุมชนิด Progestin เพียงตัวเดียว (POPs) แทนการจ่ายยาคุมชนิดฮอร์โมนรวม (COCs)</t>
        </is>
      </c>
      <c r="C25" s="100" t="n"/>
      <c r="D25" s="88" t="inlineStr">
        <is>
          <t>มีภาวะปวดหัวไมเกรนรุนแรง</t>
        </is>
      </c>
      <c r="E25" s="88" t="inlineStr">
        <is>
          <t>อยู่ระหว่างการให้นมบุตร</t>
        </is>
      </c>
      <c r="F25" s="88" t="inlineStr">
        <is>
          <t>มีเลือดออกกระปริดกระปรอย</t>
        </is>
      </c>
      <c r="G25" s="88" t="inlineStr">
        <is>
          <t>มีโรคเกี่ยวกับหลอดเลือดหัวใจ</t>
        </is>
      </c>
      <c r="H25" s="88" t="inlineStr">
        <is>
          <t>มีอาการคลื่นไส้ อาเจียนจากเอสโตรเจน</t>
        </is>
      </c>
      <c r="I25" s="100" t="n">
        <v>3</v>
      </c>
      <c r="J25" s="88"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00" t="n"/>
      <c r="L25" s="88" t="inlineStr">
        <is>
          <t>Contraception &amp; Cardiovascular Risk</t>
        </is>
      </c>
      <c r="M25" s="100" t="inlineStr">
        <is>
          <t>Clinic</t>
        </is>
      </c>
      <c r="N25" s="88" t="inlineStr">
        <is>
          <t>แบบฝึกหัด PLE-CC 1 ข้อ 88</t>
        </is>
      </c>
      <c r="O25" s="100" t="inlineStr">
        <is>
          <t>แบบฝึกหัด</t>
        </is>
      </c>
      <c r="P25" s="100" t="inlineStr">
        <is>
          <t>แบบฝึกหัด</t>
        </is>
      </c>
      <c r="Q25" s="100" t="n"/>
    </row>
    <row r="26" ht="409.6" customHeight="1" s="49">
      <c r="A26" s="119" t="n">
        <v>24</v>
      </c>
      <c r="B26" s="88"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00" t="n"/>
      <c r="D26" s="88" t="inlineStr">
        <is>
          <t>Isoniazid ส่งผลให้ระดับยา warfarin ลดลง</t>
        </is>
      </c>
      <c r="E26" s="88" t="inlineStr">
        <is>
          <t>Rifampin ส่งผลให้ระดับยา warfarin ลดลง</t>
        </is>
      </c>
      <c r="F26" s="88" t="inlineStr">
        <is>
          <t>Pyrazinamide ส่งผลให้ระดับยา warfarin เพิ่มขึ้น</t>
        </is>
      </c>
      <c r="G26" s="88" t="inlineStr">
        <is>
          <t>Ethambutol ส่งผลให้ระดับยา warfarin ลดลง</t>
        </is>
      </c>
      <c r="H26" s="88" t="inlineStr">
        <is>
          <t>ยาทุกตัวในสูตรยารักษาวัณโรคไม่ส่งผลต่อระดับยา warfarin</t>
        </is>
      </c>
      <c r="I26" s="100" t="n">
        <v>2</v>
      </c>
      <c r="J26" s="88"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00" t="n"/>
      <c r="L26" s="88" t="inlineStr">
        <is>
          <t>Anticoagulation &amp; Arrhythmia</t>
        </is>
      </c>
      <c r="M26" s="100" t="inlineStr">
        <is>
          <t>Clinic</t>
        </is>
      </c>
      <c r="N26" s="88" t="inlineStr">
        <is>
          <t>แบบฝึกหัด PLE-CC 1 ข้อ 97</t>
        </is>
      </c>
      <c r="O26" s="100" t="inlineStr">
        <is>
          <t>แบบฝึกหัด</t>
        </is>
      </c>
      <c r="P26" s="100" t="inlineStr">
        <is>
          <t>แบบฝึกหัด</t>
        </is>
      </c>
      <c r="Q26" s="100" t="n"/>
    </row>
    <row r="27" ht="409.6" customHeight="1" s="49">
      <c r="A27" s="119" t="n">
        <v>25</v>
      </c>
      <c r="B27" s="88"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100" t="n"/>
      <c r="D27" s="88" t="inlineStr">
        <is>
          <t>Enalapril</t>
        </is>
      </c>
      <c r="E27" s="88" t="inlineStr">
        <is>
          <t>Amlodipine</t>
        </is>
      </c>
      <c r="F27" s="88" t="inlineStr">
        <is>
          <t>Metformin</t>
        </is>
      </c>
      <c r="G27" s="88" t="inlineStr">
        <is>
          <t>Theophylline</t>
        </is>
      </c>
      <c r="H27" s="88" t="inlineStr">
        <is>
          <t>Tiotropium</t>
        </is>
      </c>
      <c r="I27" s="100" t="n">
        <v>4</v>
      </c>
      <c r="J27" s="88"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100" t="n"/>
      <c r="L27" s="88" t="inlineStr">
        <is>
          <t>Cardiovascular &amp; Pulmonary Pharmacology</t>
        </is>
      </c>
      <c r="M27" s="100" t="inlineStr">
        <is>
          <t>Clinic</t>
        </is>
      </c>
      <c r="N27" s="88" t="inlineStr">
        <is>
          <t>PLE_CC1_2567_Key ข้อ 2</t>
        </is>
      </c>
      <c r="O27" s="100" t="inlineStr">
        <is>
          <t>ข้อสอบจริง</t>
        </is>
      </c>
      <c r="P27" s="100" t="inlineStr">
        <is>
          <t>ปี 2567</t>
        </is>
      </c>
      <c r="Q27" s="100" t="n"/>
    </row>
    <row r="28" ht="409.6" customHeight="1" s="49">
      <c r="A28" s="119" t="n">
        <v>26</v>
      </c>
      <c r="B28" s="88" t="inlineStr">
        <is>
          <t>ยาตัวใดต่อไปนี้มีฤทธิ์ยับยั้งผลของ Angiotensin II ได้โดยตรงที่ตัวรับมากที่สุด (Direct Angiotensin II Receptor Blocker)</t>
        </is>
      </c>
      <c r="C28" s="100" t="n"/>
      <c r="D28" s="88" t="inlineStr">
        <is>
          <t>Aliskiren</t>
        </is>
      </c>
      <c r="E28" s="88" t="inlineStr">
        <is>
          <t>Enalapril</t>
        </is>
      </c>
      <c r="F28" s="88" t="inlineStr">
        <is>
          <t>Losartan</t>
        </is>
      </c>
      <c r="G28" s="88" t="inlineStr">
        <is>
          <t>Carvedilol</t>
        </is>
      </c>
      <c r="H28" s="88" t="inlineStr">
        <is>
          <t>Furosemide</t>
        </is>
      </c>
      <c r="I28" s="100" t="n">
        <v>3</v>
      </c>
      <c r="J28" s="88"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100" t="n"/>
      <c r="L28" s="88" t="inlineStr">
        <is>
          <t>Hypertension</t>
        </is>
      </c>
      <c r="M28" s="100" t="inlineStr">
        <is>
          <t>Clinic</t>
        </is>
      </c>
      <c r="N28" s="88" t="inlineStr">
        <is>
          <t>PLE_CC1_2567_Key ข้อ 1</t>
        </is>
      </c>
      <c r="O28" s="100" t="inlineStr">
        <is>
          <t>ข้อสอบจริง</t>
        </is>
      </c>
      <c r="P28" s="100" t="inlineStr">
        <is>
          <t>ปี 2567</t>
        </is>
      </c>
      <c r="Q28" s="100" t="n"/>
    </row>
    <row r="29" ht="409.6" customHeight="1" s="49">
      <c r="A29" s="119" t="n">
        <v>27</v>
      </c>
      <c r="B29" s="88"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100" t="n"/>
      <c r="D29" s="88" t="inlineStr">
        <is>
          <t>กระตุ้น transcription factor SREBP-2 เพื่อเพิ่มการแสดงออกของ LDL receptors บนผิวเซลล์ตับ</t>
        </is>
      </c>
      <c r="E29" s="88" t="inlineStr">
        <is>
          <t>ยับยั้งการแสดงออกของ LDL receptors บนผิวเซลล์ตับเพื่อลดการดูดกลับไขมัน</t>
        </is>
      </c>
      <c r="F29" s="88" t="inlineStr">
        <is>
          <t>กระตุ้นเอนไซม์ PCSK9 ให้ทำลาย LDL receptors ในกระแสเลือด</t>
        </is>
      </c>
      <c r="G29" s="88" t="inlineStr">
        <is>
          <t>ยับยั้งการทำงานของ Lipoprotein lipase (LPL) ที่ผนังหลอดเลือด</t>
        </is>
      </c>
      <c r="H29" s="88" t="inlineStr">
        <is>
          <t>เพิ่มการสังเคราะห์ Apolipoprotein B-100 ในเซลล์ตับ</t>
        </is>
      </c>
      <c r="I29" s="100" t="n">
        <v>1</v>
      </c>
      <c r="J29" s="88"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100" t="n"/>
      <c r="L29" s="88" t="inlineStr">
        <is>
          <t>Dyslipidemias</t>
        </is>
      </c>
      <c r="M29" s="100" t="inlineStr">
        <is>
          <t>Clinic</t>
        </is>
      </c>
      <c r="N29" s="88" t="inlineStr">
        <is>
          <t>PLE_CC1_2567_Key ข้อ 2</t>
        </is>
      </c>
      <c r="O29" s="100" t="inlineStr">
        <is>
          <t>ข้อสอบจริง</t>
        </is>
      </c>
      <c r="P29" s="100" t="inlineStr">
        <is>
          <t>ปี 2567</t>
        </is>
      </c>
      <c r="Q29" s="100" t="n"/>
    </row>
    <row r="30" ht="409.6" customHeight="1" s="49">
      <c r="A30" s="119" t="n">
        <v>28</v>
      </c>
      <c r="B30" s="88" t="inlineStr">
        <is>
          <t>กลไกการออกฤทธิ์ของยากลุ่ม Statins ที่ส่งผลให้ระดับคอเลสเตอรอลชนิด LDL ในเลือดลดลงคือข้อใด</t>
        </is>
      </c>
      <c r="C30" s="100" t="n"/>
      <c r="D30" s="88" t="inlineStr">
        <is>
          <t>ยับยั้งเอนไซม์ HMG-CoA reductase และเพิ่มจำนวน LDL receptors ที่ตับ</t>
        </is>
      </c>
      <c r="E30" s="88" t="inlineStr">
        <is>
          <t>5-alpha reductase inhibitor</t>
        </is>
      </c>
      <c r="F30" s="88" t="inlineStr">
        <is>
          <t>Aldose reductase inhibitor</t>
        </is>
      </c>
      <c r="G30" s="88" t="inlineStr">
        <is>
          <t>Dihydrofolate reductase inhibitor</t>
        </is>
      </c>
      <c r="H30" s="88" t="inlineStr">
        <is>
          <t>Dihydropteroate synthase inhibitor</t>
        </is>
      </c>
      <c r="I30" s="100" t="n">
        <v>1</v>
      </c>
      <c r="J30" s="88"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100" t="n"/>
      <c r="L30" s="88" t="inlineStr">
        <is>
          <t>Dyslipidemias</t>
        </is>
      </c>
      <c r="M30" s="100" t="inlineStr">
        <is>
          <t>Clinic</t>
        </is>
      </c>
      <c r="N30" s="88" t="inlineStr">
        <is>
          <t>PLE_CC1_2567_Key ข้อ 4</t>
        </is>
      </c>
      <c r="O30" s="100" t="inlineStr">
        <is>
          <t>ข้อสอบจริง</t>
        </is>
      </c>
      <c r="P30" s="100" t="inlineStr">
        <is>
          <t>ปี 2567</t>
        </is>
      </c>
      <c r="Q30" s="100" t="n"/>
    </row>
    <row r="31" ht="409.6" customHeight="1" s="49">
      <c r="A31" s="119" t="n">
        <v>29</v>
      </c>
      <c r="B31" s="88"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100" t="n"/>
      <c r="D31" s="88" t="inlineStr">
        <is>
          <t>Rhabdomyolysis</t>
        </is>
      </c>
      <c r="E31" s="88" t="inlineStr">
        <is>
          <t>Severe Hypotension</t>
        </is>
      </c>
      <c r="F31" s="88" t="inlineStr">
        <is>
          <t>Hyperkalemia</t>
        </is>
      </c>
      <c r="G31" s="88" t="inlineStr">
        <is>
          <t>Bradycardia</t>
        </is>
      </c>
      <c r="H31" s="88" t="inlineStr">
        <is>
          <t>Nausea and Vomiting</t>
        </is>
      </c>
      <c r="I31" s="100" t="n">
        <v>1</v>
      </c>
      <c r="J31" s="88"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100" t="n"/>
      <c r="L31" s="88" t="inlineStr">
        <is>
          <t>Dyslipidemias</t>
        </is>
      </c>
      <c r="M31" s="100" t="inlineStr">
        <is>
          <t>Clinic</t>
        </is>
      </c>
      <c r="N31" s="88" t="inlineStr">
        <is>
          <t>PLE_CC1_2567_Key ข้อ 5</t>
        </is>
      </c>
      <c r="O31" s="100" t="inlineStr">
        <is>
          <t>ข้อสอบจริง</t>
        </is>
      </c>
      <c r="P31" s="100" t="inlineStr">
        <is>
          <t>ปี 2567</t>
        </is>
      </c>
      <c r="Q31" s="100" t="n"/>
    </row>
    <row r="32" ht="409.6" customHeight="1" s="49">
      <c r="A32" s="119" t="n">
        <v>30</v>
      </c>
      <c r="B32" s="88"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100" t="n"/>
      <c r="D32" s="88" t="inlineStr">
        <is>
          <t>Rosuvastatin</t>
        </is>
      </c>
      <c r="E32" s="88" t="inlineStr">
        <is>
          <t>Simvastatin</t>
        </is>
      </c>
      <c r="F32" s="88" t="inlineStr">
        <is>
          <t>Lovastatin</t>
        </is>
      </c>
      <c r="G32" s="88" t="inlineStr">
        <is>
          <t>Pravastatin</t>
        </is>
      </c>
      <c r="H32" s="88" t="inlineStr">
        <is>
          <t>Fluvastatin IR</t>
        </is>
      </c>
      <c r="I32" s="100" t="n">
        <v>1</v>
      </c>
      <c r="J32" s="88"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100" t="n"/>
      <c r="L32" s="88" t="inlineStr">
        <is>
          <t>Dyslipidemias</t>
        </is>
      </c>
      <c r="M32" s="100" t="inlineStr">
        <is>
          <t>Clinic</t>
        </is>
      </c>
      <c r="N32" s="88" t="inlineStr">
        <is>
          <t>PLE_CC1_2567_Key ข้อ 6</t>
        </is>
      </c>
      <c r="O32" s="100" t="inlineStr">
        <is>
          <t>ข้อสอบจริง</t>
        </is>
      </c>
      <c r="P32" s="100" t="inlineStr">
        <is>
          <t>ปี 2567</t>
        </is>
      </c>
      <c r="Q32" s="100" t="n"/>
    </row>
    <row r="33" ht="409.6" customHeight="1" s="49">
      <c r="A33" s="119" t="n">
        <v>31</v>
      </c>
      <c r="B33" s="88" t="inlineStr">
        <is>
          <t>ในตำรับยาเม็ดหรือสารละลายยาฉีด Edetate disodium (Disodium EDTA) ทำหน้าที่เป็นสารช่วยทางเภสัชกรรม (Excipient) ชนิดใด</t>
        </is>
      </c>
      <c r="C33" s="100" t="n"/>
      <c r="D33" s="88" t="inlineStr">
        <is>
          <t>Buffering agent</t>
        </is>
      </c>
      <c r="E33" s="88" t="inlineStr">
        <is>
          <t>Chelating agent</t>
        </is>
      </c>
      <c r="F33" s="88" t="inlineStr">
        <is>
          <t>pH adjustment</t>
        </is>
      </c>
      <c r="G33" s="88" t="inlineStr">
        <is>
          <t>Tonicity agent</t>
        </is>
      </c>
      <c r="H33" s="88" t="inlineStr">
        <is>
          <t>Preservative</t>
        </is>
      </c>
      <c r="I33" s="100" t="n">
        <v>2</v>
      </c>
      <c r="J33" s="88"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100" t="n"/>
      <c r="L33" s="88" t="inlineStr">
        <is>
          <t>Pharmaceutics &amp; Excipients</t>
        </is>
      </c>
      <c r="M33" s="100" t="inlineStr">
        <is>
          <t>Clinic</t>
        </is>
      </c>
      <c r="N33" s="88" t="inlineStr">
        <is>
          <t>PLE_CC1_2567_Key ข้อ 7</t>
        </is>
      </c>
      <c r="O33" s="100" t="inlineStr">
        <is>
          <t>ข้อสอบจริง</t>
        </is>
      </c>
      <c r="P33" s="100" t="inlineStr">
        <is>
          <t>ปี 2567</t>
        </is>
      </c>
      <c r="Q33" s="100" t="n"/>
    </row>
    <row r="34" ht="409.6" customHeight="1" s="49">
      <c r="A34" s="119" t="n">
        <v>32</v>
      </c>
      <c r="B34" s="88"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100" t="n"/>
      <c r="D34" s="88" t="inlineStr">
        <is>
          <t>Fentanyl</t>
        </is>
      </c>
      <c r="E34" s="88" t="inlineStr">
        <is>
          <t>Thiamine</t>
        </is>
      </c>
      <c r="F34" s="88" t="inlineStr">
        <is>
          <t>Naloxone</t>
        </is>
      </c>
      <c r="G34" s="88" t="inlineStr">
        <is>
          <t>Flumazenil</t>
        </is>
      </c>
      <c r="H34" s="88" t="inlineStr">
        <is>
          <t>Bromocriptine</t>
        </is>
      </c>
      <c r="I34" s="100" t="n">
        <v>3</v>
      </c>
      <c r="J34" s="88"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100" t="n"/>
      <c r="L34" s="88" t="inlineStr">
        <is>
          <t>Toxicology &amp; Critical Care</t>
        </is>
      </c>
      <c r="M34" s="100" t="inlineStr">
        <is>
          <t>Clinic</t>
        </is>
      </c>
      <c r="N34" s="88" t="inlineStr">
        <is>
          <t>PLE_CC1_2567_Key ข้อ 14</t>
        </is>
      </c>
      <c r="O34" s="100" t="inlineStr">
        <is>
          <t>ข้อสอบจริง</t>
        </is>
      </c>
      <c r="P34" s="100" t="inlineStr">
        <is>
          <t>ปี 2567</t>
        </is>
      </c>
      <c r="Q34" s="100" t="n"/>
    </row>
    <row r="35" ht="409.6" customHeight="1" s="49">
      <c r="A35" s="119" t="n">
        <v>33</v>
      </c>
      <c r="B35" s="88"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100" t="n"/>
      <c r="D35" s="88" t="inlineStr">
        <is>
          <t>Docusate sodium</t>
        </is>
      </c>
      <c r="E35" s="88" t="inlineStr">
        <is>
          <t>Bisacodyl tablet</t>
        </is>
      </c>
      <c r="F35" s="88" t="inlineStr">
        <is>
          <t>Milk of Magnesia (MOM)</t>
        </is>
      </c>
      <c r="G35" s="88" t="inlineStr">
        <is>
          <t>Glycerin suppository</t>
        </is>
      </c>
      <c r="H35" s="88" t="inlineStr">
        <is>
          <t>Psyllium husk</t>
        </is>
      </c>
      <c r="I35" s="100" t="n">
        <v>4</v>
      </c>
      <c r="J35" s="88"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100" t="n"/>
      <c r="L35" s="88" t="inlineStr">
        <is>
          <t>Cardiovascular Pharmacology &amp; ADR Management</t>
        </is>
      </c>
      <c r="M35" s="100" t="inlineStr">
        <is>
          <t>Clinic</t>
        </is>
      </c>
      <c r="N35" s="88" t="inlineStr">
        <is>
          <t>PLE_CC1_2567_Key ข้อ 24</t>
        </is>
      </c>
      <c r="O35" s="100" t="inlineStr">
        <is>
          <t>ข้อสอบจริง</t>
        </is>
      </c>
      <c r="P35" s="100" t="inlineStr">
        <is>
          <t>ปี 2567</t>
        </is>
      </c>
      <c r="Q35" s="100" t="n"/>
    </row>
    <row r="36" ht="409.6" customHeight="1" s="49">
      <c r="A36" s="119" t="n">
        <v>34</v>
      </c>
      <c r="B36" s="88"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100" t="n"/>
      <c r="D36" s="88" t="inlineStr">
        <is>
          <t>Simvastatin 40 mg hs</t>
        </is>
      </c>
      <c r="E36" s="88" t="inlineStr">
        <is>
          <t>Rosuvastatin 40 mg hs</t>
        </is>
      </c>
      <c r="F36" s="88" t="inlineStr">
        <is>
          <t>Pravastatin 20 mg hs</t>
        </is>
      </c>
      <c r="G36" s="88" t="inlineStr">
        <is>
          <t>Atorvastatin 40 mg hs</t>
        </is>
      </c>
      <c r="H36" s="88" t="inlineStr">
        <is>
          <t>Fluvastatin 20 mg hs</t>
        </is>
      </c>
      <c r="I36" s="100" t="n">
        <v>4</v>
      </c>
      <c r="J36" s="88"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100" t="n"/>
      <c r="L36" s="88" t="inlineStr">
        <is>
          <t>Dyslipidemias &amp; Renal Impairment</t>
        </is>
      </c>
      <c r="M36" s="100" t="inlineStr">
        <is>
          <t>Clinic</t>
        </is>
      </c>
      <c r="N36" s="88" t="inlineStr">
        <is>
          <t>PLE_CC1_2567_Key ข้อ 51</t>
        </is>
      </c>
      <c r="O36" s="100" t="inlineStr">
        <is>
          <t>ข้อสอบจริง</t>
        </is>
      </c>
      <c r="P36" s="100" t="inlineStr">
        <is>
          <t>ปี 2567</t>
        </is>
      </c>
      <c r="Q36" s="100" t="n"/>
    </row>
    <row r="37" ht="409.6" customHeight="1" s="49">
      <c r="A37" s="119" t="n">
        <v>35</v>
      </c>
      <c r="B37" s="88" t="inlineStr">
        <is>
          <t>ข้อใดเป็นข้อห้ามใช้เด็ดขาด (Absolute Contraindication) ของยากลุ่ม Statins</t>
        </is>
      </c>
      <c r="C37" s="100" t="n"/>
      <c r="D37" s="88" t="inlineStr">
        <is>
          <t>การติดเชื้อในทางเดินปัสสาวะ</t>
        </is>
      </c>
      <c r="E37" s="88" t="inlineStr">
        <is>
          <t>นิ่วในถุงน้ำดี</t>
        </is>
      </c>
      <c r="F37" s="88" t="inlineStr">
        <is>
          <t>ภาวะตั้งครรภ์และให้นมบุตร</t>
        </is>
      </c>
      <c r="G37" s="88" t="inlineStr">
        <is>
          <t>โรคไตเรื้อรัง ระยะ 3a</t>
        </is>
      </c>
      <c r="H37" s="88" t="inlineStr">
        <is>
          <t>โรคหลอดเลือดสมองขาดเลือด</t>
        </is>
      </c>
      <c r="I37" s="100" t="n">
        <v>3</v>
      </c>
      <c r="J37" s="88"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100" t="n"/>
      <c r="L37" s="88" t="inlineStr">
        <is>
          <t>Dyslipidemias</t>
        </is>
      </c>
      <c r="M37" s="100" t="inlineStr">
        <is>
          <t>Clinic</t>
        </is>
      </c>
      <c r="N37" s="88" t="inlineStr">
        <is>
          <t>PLE_CC1_2567_Key ข้อ 52</t>
        </is>
      </c>
      <c r="O37" s="100" t="inlineStr">
        <is>
          <t>ข้อสอบจริง</t>
        </is>
      </c>
      <c r="P37" s="100" t="inlineStr">
        <is>
          <t>ปี 2567</t>
        </is>
      </c>
      <c r="Q37" s="100" t="n"/>
    </row>
    <row r="38" ht="409.6" customHeight="1" s="49">
      <c r="A38" s="119" t="n">
        <v>36</v>
      </c>
      <c r="B38" s="88"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100" t="n"/>
      <c r="D38" s="88" t="inlineStr">
        <is>
          <t>Atorvastatin สามารถใช้ขนาดยาสูง 40-80 mg/day ได้โดยไม่ต้องปรับขนาดยาตามค่าการทำงานของไต</t>
        </is>
      </c>
      <c r="E38" s="88" t="inlineStr">
        <is>
          <t>Rosuvastatin สามารถปรับเพิ่มขนาดยาได้สูงสุดถึง 40 mg/day ในผู้ป่วยไตเรื้อรังทุกระยะ</t>
        </is>
      </c>
      <c r="F38" s="88" t="inlineStr">
        <is>
          <t>ห้ามใช้ยากลุ่ม Statins ทุกชนิดในผู้ป่วยที่มีค่า eGFR &lt; 60 mL/min/1.73 m2</t>
        </is>
      </c>
      <c r="G38" s="88" t="inlineStr">
        <is>
          <t>ควรเปลี่ยนไปใช้ Gemfibrozil เดี่ยวๆ แทน Statin เพื่อป้องกันพิษต่อไต</t>
        </is>
      </c>
      <c r="H38" s="88" t="inlineStr">
        <is>
          <t>ต้องลดขนาดยา Atorvastatin ลงครึ่งหนึ่งเสมอเมื่อค่า eGFR ต่ำกว่า 60 mL/min/1.73 m2</t>
        </is>
      </c>
      <c r="I38" s="100" t="n">
        <v>1</v>
      </c>
      <c r="J38" s="88"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100" t="n"/>
      <c r="L38" s="88" t="inlineStr">
        <is>
          <t>Dyslipidemias &amp; Renal Impairment</t>
        </is>
      </c>
      <c r="M38" s="100" t="inlineStr">
        <is>
          <t>Clinic</t>
        </is>
      </c>
      <c r="N38" s="88" t="inlineStr">
        <is>
          <t>PLE_CC1_2567_Key ข้อ 52</t>
        </is>
      </c>
      <c r="O38" s="100" t="inlineStr">
        <is>
          <t>ข้อสอบจริง</t>
        </is>
      </c>
      <c r="P38" s="100" t="inlineStr">
        <is>
          <t>ปี 2567</t>
        </is>
      </c>
      <c r="Q38" s="100" t="n"/>
    </row>
    <row r="39" ht="409.6" customHeight="1" s="49">
      <c r="A39" s="119" t="n">
        <v>37</v>
      </c>
      <c r="B39" s="88"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100" t="n"/>
      <c r="D39" s="88" t="inlineStr">
        <is>
          <t>ระดับการติดนิโคตินต่ำมาก (Low dependence: HSI 0-1)</t>
        </is>
      </c>
      <c r="E39" s="88" t="inlineStr">
        <is>
          <t>ระดับการติดนิโคตินปานกลาง (Moderate dependence: HSI 2-3)</t>
        </is>
      </c>
      <c r="F39" s="88" t="inlineStr">
        <is>
          <t>ระดับการติดนิโคตินสูง (High / Heavy dependence: HSI 5-6)</t>
        </is>
      </c>
      <c r="G39" s="88" t="inlineStr">
        <is>
          <t>ไม่สามารถประเมินได้จากข้อมูลที่มีอยู่</t>
        </is>
      </c>
      <c r="H39" s="88" t="inlineStr">
        <is>
          <t>ผู้ป่วยไม่มีภาวะติดนิโคตินทางสรีรวิทยา</t>
        </is>
      </c>
      <c r="I39" s="100" t="n">
        <v>3</v>
      </c>
      <c r="J39" s="88"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100" t="n"/>
      <c r="L39" s="88" t="inlineStr">
        <is>
          <t>Cardiovascular Risk &amp; Smoking Cessation</t>
        </is>
      </c>
      <c r="M39" s="100" t="inlineStr">
        <is>
          <t>Clinic</t>
        </is>
      </c>
      <c r="N39" s="88" t="inlineStr">
        <is>
          <t>PLE_CC1_2567_Key ข้อ 55</t>
        </is>
      </c>
      <c r="O39" s="100" t="inlineStr">
        <is>
          <t>ข้อสอบจริง</t>
        </is>
      </c>
      <c r="P39" s="100" t="inlineStr">
        <is>
          <t>ปี 2567</t>
        </is>
      </c>
      <c r="Q39" s="100" t="n"/>
    </row>
    <row r="40" ht="409.6" customHeight="1" s="49">
      <c r="A40" s="119" t="n">
        <v>38</v>
      </c>
      <c r="B40" s="88" t="inlineStr">
        <is>
          <t>ยาลดความดันโลหิตในข้อใดต่อไปนี้ ส่งผลต่อการขยายหลอดเลือด (Vasodilation) น้อยที่สุด</t>
        </is>
      </c>
      <c r="C40" s="100" t="n"/>
      <c r="D40" s="88" t="inlineStr">
        <is>
          <t>Atenolol</t>
        </is>
      </c>
      <c r="E40" s="88" t="inlineStr">
        <is>
          <t>Amlodipine</t>
        </is>
      </c>
      <c r="F40" s="88" t="inlineStr">
        <is>
          <t>Prazosin</t>
        </is>
      </c>
      <c r="G40" s="88" t="inlineStr">
        <is>
          <t>Hydralazine</t>
        </is>
      </c>
      <c r="H40" s="88" t="inlineStr">
        <is>
          <t>Sodium Nitroprusside</t>
        </is>
      </c>
      <c r="I40" s="100" t="n">
        <v>1</v>
      </c>
      <c r="J40" s="88"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100" t="n"/>
      <c r="L40" s="88" t="inlineStr">
        <is>
          <t>Hypertension Pharmacology</t>
        </is>
      </c>
      <c r="M40" s="100" t="inlineStr">
        <is>
          <t>Clinic</t>
        </is>
      </c>
      <c r="N40" s="88" t="inlineStr">
        <is>
          <t>PLE_CC1_2567_Key ข้อ 84</t>
        </is>
      </c>
      <c r="O40" s="100" t="inlineStr">
        <is>
          <t>ข้อสอบจริง</t>
        </is>
      </c>
      <c r="P40" s="100" t="inlineStr">
        <is>
          <t>ปี 2567</t>
        </is>
      </c>
      <c r="Q40" s="100" t="n"/>
    </row>
    <row r="41" ht="409.6" customHeight="1" s="49">
      <c r="A41" s="119" t="n">
        <v>39</v>
      </c>
      <c r="B41" s="88"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100" t="n"/>
      <c r="D41" s="88" t="inlineStr">
        <is>
          <t>Rosuvastatin (มีหมู่ Sulfonamide และ Pyrimidine ring ที่จับกับประจุบวกได้ดี)</t>
        </is>
      </c>
      <c r="E41" s="88" t="inlineStr">
        <is>
          <t>Atorvastatin</t>
        </is>
      </c>
      <c r="F41" s="88" t="inlineStr">
        <is>
          <t>Simvastatin</t>
        </is>
      </c>
      <c r="G41" s="88" t="inlineStr">
        <is>
          <t>Pravastatin</t>
        </is>
      </c>
      <c r="H41" s="88" t="inlineStr">
        <is>
          <t>Pitavastatin</t>
        </is>
      </c>
      <c r="I41" s="100" t="n">
        <v>1</v>
      </c>
      <c r="J41" s="88"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100" t="n"/>
      <c r="L41" s="88" t="inlineStr">
        <is>
          <t>Dyslipidemias &amp; Drug Interactions</t>
        </is>
      </c>
      <c r="M41" s="100" t="inlineStr">
        <is>
          <t>Clinic</t>
        </is>
      </c>
      <c r="N41" s="88" t="inlineStr">
        <is>
          <t>PLE_CC1_2567_Key ข้อ 101</t>
        </is>
      </c>
      <c r="O41" s="100" t="inlineStr">
        <is>
          <t>ข้อสอบจริง</t>
        </is>
      </c>
      <c r="P41" s="100" t="inlineStr">
        <is>
          <t>ปี 2567</t>
        </is>
      </c>
      <c r="Q41" s="100" t="n"/>
    </row>
    <row r="42" ht="409.6" customHeight="1" s="49">
      <c r="A42" s="119" t="n">
        <v>40</v>
      </c>
      <c r="B42" s="88"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100" t="n"/>
      <c r="D42" s="88" t="inlineStr">
        <is>
          <t>การใช้ยา Naproxen เป็นเวลานาน</t>
        </is>
      </c>
      <c r="E42" s="88" t="inlineStr">
        <is>
          <t>อายุมากกว่า 65 ปี</t>
        </is>
      </c>
      <c r="F42" s="88" t="inlineStr">
        <is>
          <t>ภาวะโรคอ้วน (Obesity)</t>
        </is>
      </c>
      <c r="G42" s="88" t="inlineStr">
        <is>
          <t>การใช้ยา Aspirin ร่วมด้วยเป็นเวลานาน</t>
        </is>
      </c>
      <c r="H42" s="88" t="inlineStr">
        <is>
          <t>การติดเชื้อ Helicobacter pylori ในกระเพาะอาหาร</t>
        </is>
      </c>
      <c r="I42" s="100" t="n">
        <v>3</v>
      </c>
      <c r="J42" s="88"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100" t="n"/>
      <c r="L42" s="88" t="inlineStr">
        <is>
          <t>Cardiovascular Pharmacology &amp; GI Risk</t>
        </is>
      </c>
      <c r="M42" s="100" t="inlineStr">
        <is>
          <t>Clinic</t>
        </is>
      </c>
      <c r="N42" s="88" t="inlineStr">
        <is>
          <t>PLE_CC1_2567_Set1_Key ข้อ 8</t>
        </is>
      </c>
      <c r="O42" s="100" t="inlineStr">
        <is>
          <t>ข้อสอบจริง</t>
        </is>
      </c>
      <c r="P42" s="100" t="inlineStr">
        <is>
          <t>ปี 2567</t>
        </is>
      </c>
      <c r="Q42" s="100" t="n"/>
    </row>
    <row r="43" ht="409.6" customHeight="1" s="49">
      <c r="A43" s="119" t="n">
        <v>41</v>
      </c>
      <c r="B43" s="88"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100" t="n"/>
      <c r="D43" s="88" t="inlineStr">
        <is>
          <t>Bismuth quadruple therapy (PPI + Bismuth subsalicylate + Metronidazole + Tetracycline) นาน 14 วัน</t>
        </is>
      </c>
      <c r="E43" s="88" t="inlineStr">
        <is>
          <t>Clarithromycin triple therapy (PPI + Clarithromycin + Amoxicillin) นาน 7 วัน</t>
        </is>
      </c>
      <c r="F43" s="88" t="inlineStr">
        <is>
          <t>Levofloxacin triple therapy (PPI + Levofloxacin + Amoxicillin) นาน 10 วัน</t>
        </is>
      </c>
      <c r="G43" s="88" t="inlineStr">
        <is>
          <t>Dual therapy (PPI + Metronidazole) นาน 14 วัน</t>
        </is>
      </c>
      <c r="H43" s="88" t="inlineStr">
        <is>
          <t>Sequential therapy นาน 5 วัน</t>
        </is>
      </c>
      <c r="I43" s="100" t="n">
        <v>1</v>
      </c>
      <c r="J43" s="88"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100" t="n"/>
      <c r="L43" s="88" t="inlineStr">
        <is>
          <t>Cardiovascular &amp; GI Comorbidities</t>
        </is>
      </c>
      <c r="M43" s="100" t="inlineStr">
        <is>
          <t>Clinic</t>
        </is>
      </c>
      <c r="N43" s="88" t="inlineStr">
        <is>
          <t>PLE_CC1_2567_Set1_Key ข้อ 9</t>
        </is>
      </c>
      <c r="O43" s="100" t="inlineStr">
        <is>
          <t>ข้อสอบจริง</t>
        </is>
      </c>
      <c r="P43" s="100" t="inlineStr">
        <is>
          <t>ปี 2567</t>
        </is>
      </c>
      <c r="Q43" s="100" t="n"/>
    </row>
    <row r="44" ht="409.6" customHeight="1" s="49">
      <c r="A44" s="119" t="n">
        <v>42</v>
      </c>
      <c r="B44" s="88"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100" t="n"/>
      <c r="D44" s="88" t="inlineStr">
        <is>
          <t>Left Ventricular Hypertrophy (LVH) และกล้ามเนื้อหัวใจขาดเลือด</t>
        </is>
      </c>
      <c r="E44" s="88" t="inlineStr">
        <is>
          <t>Type I Hypersensitivity reaction</t>
        </is>
      </c>
      <c r="F44" s="88" t="inlineStr">
        <is>
          <t>Type II Cytotoxic reaction</t>
        </is>
      </c>
      <c r="G44" s="88" t="inlineStr">
        <is>
          <t>Osteoarthritis ของข้อเข่า</t>
        </is>
      </c>
      <c r="H44" s="88" t="inlineStr">
        <is>
          <t>Acute Appendicitis</t>
        </is>
      </c>
      <c r="I44" s="100" t="n">
        <v>1</v>
      </c>
      <c r="J44" s="88"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100" t="n"/>
      <c r="L44" s="88" t="inlineStr">
        <is>
          <t>Hypertension &amp; Target Organ Damage</t>
        </is>
      </c>
      <c r="M44" s="100" t="inlineStr">
        <is>
          <t>Clinic</t>
        </is>
      </c>
      <c r="N44" s="88" t="inlineStr">
        <is>
          <t>PLE_CC1_2567_Set1_Key ข้อ 83</t>
        </is>
      </c>
      <c r="O44" s="100" t="inlineStr">
        <is>
          <t>ข้อสอบจริง</t>
        </is>
      </c>
      <c r="P44" s="100" t="inlineStr">
        <is>
          <t>ปี 2567</t>
        </is>
      </c>
      <c r="Q44" s="100" t="n"/>
    </row>
    <row r="45" ht="409.6" customHeight="1" s="49">
      <c r="A45" s="119" t="n">
        <v>43</v>
      </c>
      <c r="B45" s="88"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45" s="100" t="n"/>
      <c r="D45" s="88" t="inlineStr">
        <is>
          <t>High normal</t>
        </is>
      </c>
      <c r="E45" s="88" t="inlineStr">
        <is>
          <t>Hypertension Grade 1 (ระดับที่ 1)</t>
        </is>
      </c>
      <c r="F45" s="88" t="inlineStr">
        <is>
          <t>Hypertension Grade 2 (ระดับที่ 2)</t>
        </is>
      </c>
      <c r="G45" s="88" t="inlineStr">
        <is>
          <t>Hypertension Grade 3 (ระดับที่ 3)</t>
        </is>
      </c>
      <c r="H45" s="88" t="inlineStr">
        <is>
          <t>Isolated systolic hypertension</t>
        </is>
      </c>
      <c r="I45" s="100" t="n">
        <v>2</v>
      </c>
      <c r="J45" s="88"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100" t="n"/>
      <c r="L45" s="88" t="inlineStr">
        <is>
          <t>Hypertension</t>
        </is>
      </c>
      <c r="M45" s="100" t="inlineStr">
        <is>
          <t>Clinic</t>
        </is>
      </c>
      <c r="N45" s="88" t="inlineStr">
        <is>
          <t>PLE-CC1 ปี 2566 Day 1 ข้อ 9</t>
        </is>
      </c>
      <c r="O45" s="100" t="inlineStr">
        <is>
          <t>ข้อสอบจริง</t>
        </is>
      </c>
      <c r="P45" s="100" t="inlineStr">
        <is>
          <t>ปี 2567</t>
        </is>
      </c>
      <c r="Q45" s="100" t="n"/>
    </row>
    <row r="46" ht="409.6" customHeight="1" s="49">
      <c r="A46" s="119" t="n">
        <v>44</v>
      </c>
      <c r="B46" s="88" t="inlineStr">
        <is>
          <t>ข้อใดกล่าว 'ไม่ถูกต้อง' เกี่ยวกับคุณสมบัติทางเภสัชจลนศาสตร์และเภสัชวิทยาของยา Rosuvastatin</t>
        </is>
      </c>
      <c r="C46" s="100" t="n"/>
      <c r="D46" s="88" t="inlineStr">
        <is>
          <t>มีคุณสมบัติชอบน้ำ (Hydrophilic statin)</t>
        </is>
      </c>
      <c r="E46" s="88" t="inlineStr">
        <is>
          <t>ถูกเปลี่ยนแปลงสภาพผ่านเอนไซม์ CYP3A4 เป็นหลักในตับ</t>
        </is>
      </c>
      <c r="F46" s="88" t="inlineStr">
        <is>
          <t>ส่วนใหญ่ขับออกทางอุจจาระและน้ำดีในรูปเดิมที่ไม่เปลี่ยนแปลง</t>
        </is>
      </c>
      <c r="G46" s="88" t="inlineStr">
        <is>
          <t>ถูกเปลี่ยนแปลงสภาพผ่านเอนไซม์ CYP2C9 เล็กน้อย (ประมาณ 10%)</t>
        </is>
      </c>
      <c r="H46" s="88" t="inlineStr">
        <is>
          <t>มีค่าครึ่งชีวิตการกำจัดยา (Elimination half-life) ยาวนานประมาณ 19 ชั่วโมง</t>
        </is>
      </c>
      <c r="I46" s="100" t="n">
        <v>2</v>
      </c>
      <c r="J46" s="88"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100" t="n"/>
      <c r="L46" s="88" t="inlineStr">
        <is>
          <t>Dyslipidemias Pharmacology</t>
        </is>
      </c>
      <c r="M46" s="100" t="inlineStr">
        <is>
          <t>Clinic</t>
        </is>
      </c>
      <c r="N46" s="88" t="inlineStr">
        <is>
          <t>PLE-CC1 ปี 2566 Day 1 ข้อ 19</t>
        </is>
      </c>
      <c r="O46" s="100" t="inlineStr">
        <is>
          <t>ข้อสอบจริง</t>
        </is>
      </c>
      <c r="P46" s="100" t="inlineStr">
        <is>
          <t>ปี 2566</t>
        </is>
      </c>
      <c r="Q46" s="100" t="n"/>
    </row>
    <row r="47" ht="409.6" customHeight="1" s="49">
      <c r="A47" s="119" t="n">
        <v>45</v>
      </c>
      <c r="B47" s="88"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100" t="n"/>
      <c r="D47" s="88" t="inlineStr">
        <is>
          <t>Fenofibrate 160 mg OD</t>
        </is>
      </c>
      <c r="E47" s="88" t="inlineStr">
        <is>
          <t>Gemfibrozil 600 mg BID</t>
        </is>
      </c>
      <c r="F47" s="88" t="inlineStr">
        <is>
          <t>ปรับเพิ่ม Rosuvastatin เป็น 40 mg OD</t>
        </is>
      </c>
      <c r="G47" s="88" t="inlineStr">
        <is>
          <t>Spironolactone 25 mg OD</t>
        </is>
      </c>
      <c r="H47" s="88" t="inlineStr">
        <is>
          <t>Niacin immediate release 1000 mg BID</t>
        </is>
      </c>
      <c r="I47" s="100" t="n">
        <v>1</v>
      </c>
      <c r="J47" s="88"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100" t="n"/>
      <c r="L47" s="88" t="inlineStr">
        <is>
          <t>Dyslipidemias</t>
        </is>
      </c>
      <c r="M47" s="100" t="inlineStr">
        <is>
          <t>Clinic</t>
        </is>
      </c>
      <c r="N47" s="88" t="inlineStr">
        <is>
          <t>PLE-CC1 ปี 2566 Day 1 ข้อ 20</t>
        </is>
      </c>
      <c r="O47" s="100" t="inlineStr">
        <is>
          <t>ข้อสอบจริง</t>
        </is>
      </c>
      <c r="P47" s="100" t="inlineStr">
        <is>
          <t>ปี 2566</t>
        </is>
      </c>
      <c r="Q47" s="100" t="n"/>
    </row>
    <row r="48" ht="409.6" customHeight="1" s="49">
      <c r="A48" s="119" t="n">
        <v>46</v>
      </c>
      <c r="B48" s="88"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100" t="n"/>
      <c r="D48" s="88" t="inlineStr">
        <is>
          <t>การดื่มแอลกอฮอล์ในปริมาณมากร่วมกับภาวะโรคอ้วน (Obesity)</t>
        </is>
      </c>
      <c r="E48" s="88" t="inlineStr">
        <is>
          <t>การใช้ยา Metformin 500 mg BID</t>
        </is>
      </c>
      <c r="F48" s="88" t="inlineStr">
        <is>
          <t>การใช้ยา Rosuvastatin 10 mg OD</t>
        </is>
      </c>
      <c r="G48" s="88" t="inlineStr">
        <is>
          <t>ระดับ HbA1c 6.9%</t>
        </is>
      </c>
      <c r="H48" s="88" t="inlineStr">
        <is>
          <t>การรับประทานอาหารที่มีโซเดียมสูง</t>
        </is>
      </c>
      <c r="I48" s="100" t="n">
        <v>1</v>
      </c>
      <c r="J48" s="88"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100" t="n"/>
      <c r="L48" s="88" t="inlineStr">
        <is>
          <t>Dyslipidemias</t>
        </is>
      </c>
      <c r="M48" s="100" t="inlineStr">
        <is>
          <t>Clinic</t>
        </is>
      </c>
      <c r="N48" s="88" t="inlineStr">
        <is>
          <t>PLE-CC1 ปี 2566 Day 1 ข้อ 43</t>
        </is>
      </c>
      <c r="O48" s="100" t="inlineStr">
        <is>
          <t>ข้อสอบจริง</t>
        </is>
      </c>
      <c r="P48" s="100" t="inlineStr">
        <is>
          <t>ปี 2566</t>
        </is>
      </c>
      <c r="Q48" s="100" t="n"/>
    </row>
    <row r="49" ht="409.6" customHeight="1" s="49">
      <c r="A49" s="119" t="n">
        <v>47</v>
      </c>
      <c r="B49" s="88"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100" t="n"/>
      <c r="D49" s="88" t="inlineStr">
        <is>
          <t>อายุมากกว่า 65 ปี และมีภาวะการทำงานของไตหรือตับบกพร่อง</t>
        </is>
      </c>
      <c r="E49" s="88" t="inlineStr">
        <is>
          <t>การใช้ยา Aspirin ร่วมด้วยในขนาดต่ำ</t>
        </is>
      </c>
      <c r="F49" s="88" t="inlineStr">
        <is>
          <t>เพศชาย</t>
        </is>
      </c>
      <c r="G49" s="88" t="inlineStr">
        <is>
          <t>การรับประทานอาหารที่มีไขมันสูงเป็นประจำ</t>
        </is>
      </c>
      <c r="H49" s="88" t="inlineStr">
        <is>
          <t>ระดับไขมัน HDL-C สูงกว่า 60 mg/dL</t>
        </is>
      </c>
      <c r="I49" s="100" t="inlineStr">
        <is>
          <t>1</t>
        </is>
      </c>
      <c r="J49" s="88"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100" t="inlineStr">
        <is>
          <t>Dyslipidemias</t>
        </is>
      </c>
      <c r="L49" s="88" t="inlineStr">
        <is>
          <t>PLE-CC1 ปี 2566 Day 1 ข้อ 45</t>
        </is>
      </c>
      <c r="M49" s="100" t="inlineStr">
        <is>
          <t>Clinic</t>
        </is>
      </c>
      <c r="N49" s="88" t="inlineStr">
        <is>
          <t>PLE-CC1 ปี 2566 Day 1 ข้อ 45</t>
        </is>
      </c>
      <c r="O49" s="100" t="inlineStr">
        <is>
          <t>ข้อสอบจริง</t>
        </is>
      </c>
      <c r="P49" s="100" t="inlineStr">
        <is>
          <t>ปี 2566</t>
        </is>
      </c>
      <c r="Q49" s="100" t="n"/>
    </row>
    <row r="50" ht="409.6" customHeight="1" s="49">
      <c r="A50" s="119" t="n">
        <v>48</v>
      </c>
      <c r="B50" s="88"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100" t="n"/>
      <c r="D50" s="88" t="inlineStr">
        <is>
          <t>Serum Uric acid</t>
        </is>
      </c>
      <c r="E50" s="88" t="inlineStr">
        <is>
          <t>Alanine Aminotransferase (ALT)</t>
        </is>
      </c>
      <c r="F50" s="88" t="inlineStr">
        <is>
          <t>Lipid profile (LDL-C, TC, TG, HDL-C)</t>
        </is>
      </c>
      <c r="G50" s="88" t="inlineStr">
        <is>
          <t>Fasting Blood Sugar / HbA1c</t>
        </is>
      </c>
      <c r="H50" s="88" t="inlineStr">
        <is>
          <t>Creatine Kinase (CK)</t>
        </is>
      </c>
      <c r="I50" s="100" t="inlineStr">
        <is>
          <t>1</t>
        </is>
      </c>
      <c r="J50" s="88"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100" t="inlineStr">
        <is>
          <t>Dyslipidemias Monitoring</t>
        </is>
      </c>
      <c r="L50" s="88" t="inlineStr">
        <is>
          <t>PLE-CC1 ปี 2566 Day 1 ข้อ 60</t>
        </is>
      </c>
      <c r="M50" s="100" t="inlineStr">
        <is>
          <t>Clinic</t>
        </is>
      </c>
      <c r="N50" s="88" t="inlineStr">
        <is>
          <t>PLE-CC1 ปี 2566 Day 1 ข้อ 60</t>
        </is>
      </c>
      <c r="O50" s="100" t="inlineStr">
        <is>
          <t>ข้อสอบจริง</t>
        </is>
      </c>
      <c r="P50" s="100" t="inlineStr">
        <is>
          <t>ปี 2566</t>
        </is>
      </c>
      <c r="Q50" s="100" t="n"/>
    </row>
    <row r="51" ht="409.6" customHeight="1" s="49">
      <c r="A51" s="119" t="n">
        <v>49</v>
      </c>
      <c r="B51" s="88"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100" t="n"/>
      <c r="D51" s="88" t="inlineStr">
        <is>
          <t>ACE Inhibitors (เช่น Enalapril) หรือ ARBs (เช่น Losartan)</t>
        </is>
      </c>
      <c r="E51" s="88" t="inlineStr">
        <is>
          <t>Dihydropyridine CCBs เดี่ยวๆ (เช่น Amlodipine)</t>
        </is>
      </c>
      <c r="F51" s="88" t="inlineStr">
        <is>
          <t>Thiazide diuretics เดี่ยวๆ (เช่น HCTZ)</t>
        </is>
      </c>
      <c r="G51" s="88" t="inlineStr">
        <is>
          <t>Beta-blockers (เช่น Atenolol)</t>
        </is>
      </c>
      <c r="H51" s="88" t="inlineStr">
        <is>
          <t>Loop diuretics (เช่น Furosemide)</t>
        </is>
      </c>
      <c r="I51" s="119" t="inlineStr">
        <is>
          <t>1</t>
        </is>
      </c>
      <c r="J51" s="88"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100" t="inlineStr">
        <is>
          <t>Hypertension &amp; Chronic Kidney Disease</t>
        </is>
      </c>
      <c r="L51" s="88" t="inlineStr">
        <is>
          <t>PLE-CC1 ปี 2566 Day 1 ข้อ 61</t>
        </is>
      </c>
      <c r="M51" s="100" t="inlineStr">
        <is>
          <t>Clinic</t>
        </is>
      </c>
      <c r="N51" s="88" t="inlineStr">
        <is>
          <t>PLE-CC1 ปี 2566 Day 1 ข้อ 61</t>
        </is>
      </c>
      <c r="O51" s="100" t="inlineStr">
        <is>
          <t>ข้อสอบจริง</t>
        </is>
      </c>
      <c r="P51" s="100" t="inlineStr">
        <is>
          <t>ปี 2566</t>
        </is>
      </c>
      <c r="Q51" s="100" t="n"/>
    </row>
    <row r="52" ht="409.6" customHeight="1" s="49">
      <c r="A52" s="119" t="n">
        <v>50</v>
      </c>
      <c r="B52" s="88"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100" t="n"/>
      <c r="D52" s="88" t="inlineStr">
        <is>
          <t>Serum Uric acid</t>
        </is>
      </c>
      <c r="E52" s="88" t="inlineStr">
        <is>
          <t>Serum Creatine Kinase (เมื่อมีอาการปวดกล้ามเนื้อ)</t>
        </is>
      </c>
      <c r="F52" s="88" t="inlineStr">
        <is>
          <t>Serum Alanine Aminotransferase (ALT)</t>
        </is>
      </c>
      <c r="G52" s="88" t="inlineStr">
        <is>
          <t>Lipid Panel (TC, TG, HDL-C, LDL-C)</t>
        </is>
      </c>
      <c r="H52" s="88" t="inlineStr">
        <is>
          <t>Fasting Plasma Glucose (FPG)</t>
        </is>
      </c>
      <c r="I52" s="119" t="inlineStr">
        <is>
          <t>1</t>
        </is>
      </c>
      <c r="J52" s="88"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100" t="inlineStr">
        <is>
          <t>Dyslipidemias Monitoring</t>
        </is>
      </c>
      <c r="L52" s="88" t="inlineStr">
        <is>
          <t>PLE-CC1 ปี 2566 Day 1 ข้อ 5</t>
        </is>
      </c>
      <c r="M52" s="100" t="inlineStr">
        <is>
          <t>Clinic</t>
        </is>
      </c>
      <c r="N52" s="88" t="inlineStr">
        <is>
          <t>PLE-CC1 ปี 2566 Day 1 ข้อ 5</t>
        </is>
      </c>
      <c r="O52" s="100" t="inlineStr">
        <is>
          <t>ข้อสอบจริง</t>
        </is>
      </c>
      <c r="P52" s="100" t="inlineStr">
        <is>
          <t>ปี 2566</t>
        </is>
      </c>
      <c r="Q52" s="100" t="n"/>
    </row>
    <row r="53" ht="409.6" customHeight="1" s="49">
      <c r="A53" s="119" t="n">
        <v>51</v>
      </c>
      <c r="B53" s="88"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100" t="n"/>
      <c r="D53" s="88" t="inlineStr">
        <is>
          <t>Hydrolysis ของวงแหวน Lactone ring กลายเป็น Beta-hydroxy acid</t>
        </is>
      </c>
      <c r="E53" s="88" t="inlineStr">
        <is>
          <t>Oxidation ของวงแหวน Decalin ring ด้วย CYP3A4</t>
        </is>
      </c>
      <c r="F53" s="88" t="inlineStr">
        <is>
          <t>Glucuronidation ของหมู่ Hydroxyl group</t>
        </is>
      </c>
      <c r="G53" s="88" t="inlineStr">
        <is>
          <t>Reduction ของหมู่ Carbonyl group</t>
        </is>
      </c>
      <c r="H53" s="88" t="inlineStr">
        <is>
          <t>Decarboxylation ของสายโซ่ด้านข้าง</t>
        </is>
      </c>
      <c r="I53" s="119" t="inlineStr">
        <is>
          <t>1</t>
        </is>
      </c>
      <c r="J53" s="88"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100" t="inlineStr">
        <is>
          <t>Medicinal Chemistry &amp; Pharmacokinetics</t>
        </is>
      </c>
      <c r="L53" s="88" t="inlineStr">
        <is>
          <t>PLE-CC1 ปี 2566 Day 2 ข้อ 83</t>
        </is>
      </c>
      <c r="M53" s="100" t="inlineStr">
        <is>
          <t>Clinic</t>
        </is>
      </c>
      <c r="N53" s="88" t="inlineStr">
        <is>
          <t>PLE-CC1 ปี 2566 Day 2 ข้อ 83</t>
        </is>
      </c>
      <c r="O53" s="100" t="inlineStr">
        <is>
          <t>ข้อสอบจริง</t>
        </is>
      </c>
      <c r="P53" s="100" t="inlineStr">
        <is>
          <t>ปี 2566</t>
        </is>
      </c>
      <c r="Q53" s="100" t="n"/>
    </row>
    <row r="54" ht="409.6" customHeight="1" s="49">
      <c r="A54" s="119" t="n">
        <v>52</v>
      </c>
      <c r="B54" s="88" t="inlineStr">
        <is>
          <t>ผู้ป่วยโรคหลอดเลือดหัวใจ (CAD) ที่มีข้อบ่งชี้ในการได้รับยาต้านเกล็ดเลือดเพื่อป้องกันทุติยภูมิ (Secondary Prevention) แต่ผู้ป่วยมีประวัติแสบท้องบ่อยและสงสัยแพ้ยา Aspirin แบบ Dyspepsia/Intolerance ยาต้านเกล็ดเลือดตัวใดเป็นทางเลือกแรกที่แนะนำตามแนวทางเวชปฏิบัติ</t>
        </is>
      </c>
      <c r="C54" s="100" t="n"/>
      <c r="D54" s="88" t="inlineStr">
        <is>
          <t>Clopidogrel 75 mg OD</t>
        </is>
      </c>
      <c r="E54" s="88" t="inlineStr">
        <is>
          <t>Prasugrel 10 mg OD</t>
        </is>
      </c>
      <c r="F54" s="88" t="inlineStr">
        <is>
          <t>Ticagrelor 90 mg BID</t>
        </is>
      </c>
      <c r="G54" s="88" t="inlineStr">
        <is>
          <t>Ticlopidine 250 mg BID</t>
        </is>
      </c>
      <c r="H54" s="88" t="inlineStr">
        <is>
          <t>Dipyridamole 75 mg TID</t>
        </is>
      </c>
      <c r="I54" s="119" t="inlineStr">
        <is>
          <t>1</t>
        </is>
      </c>
      <c r="J54" s="88" t="inlineStr">
        <is>
          <t>✅ คำตอบที่ถูกต้อง: ข้อ ก. Clopidogrel 75 mg OD
💡 Background:
Aspirin เป็นยาต้านเกล็ดเลือดมาตรฐานอันดับแรกในการป้องกันโรคหัวใจและหลอดเลือด แต่หากผู้ป่วยแพ้ยา ทนผลข้างเคียงต่อระบบทางเดินอาหารไม่ได้ หรือมีข้อห้ามใช้ จำเป็นต้องมียาต้านเกล็ดเลือดทางเลือกทดแทน
🎯 ทำไมข้อนี้ถึงถูก:
ตามแนวทางเวชปฏิบัติของสมาคมแพทย์์โรคหัวใจแห่งประเทศไทย และ ACC/AHA / ESC Guidelines ในผู้ป่วยโรคหลอดเลือดหัวใจหรือหลอดเลือดสมองที่ไม่สามารถใช้ Aspirin ได้ (Aspirin intolerant or allergic) ยาต้านเกล็ดเลือดทางเลือกอันดับแรก (Preferred alternative antiplatelet monotherapy) คือ Clopidogrel ขนาด 75 mg วันละครั้ง เนื่องจากมีประสิทธิภาพเทียบเท่าหรือดีกว่า Aspirin (CAPRIE trial) และมีความปลอดภัยต่อระบบทางเดินอาหารดีกว่า
🔍 ข้ออื่นผิดเพราะอะไร:
• ข้อ ข. (Prasugrel) และ ค. (Ticagrelor): เป็นยาต้านเกล็ดเลือดฤทธิ์แรงที่ใช้ร่วมกับ Aspirin ใน Acute Coronary Syndrome (DAPT) หรือหลังทำ PCI ไม่แนะนำให้ใช้เป็น Monotherapy ในการป้องกันทุติยภูมิทั่วไป
• ข้อ ง. (Ticlopidine): เป็นยารุ่นเก่าที่มีพิษต่อไขกระดูกรุนแรง (Severe neutropenia, TTP) เลิกใช้เป็นทางเลือกแรกแล้ว
• ข้อ จ. (Dipyridamole monotherapy): ประสิทธิภาพต่ำ ไม่แนะนำให้ใช้เดี่ยวๆ ใน CAD
📖 Guideline อ้างอิง:
แนวทางเวชปฏิบัติการรักษาโรคหลอดเลือดหัวใจ พ.ศ. 2563 &amp; 2023 ESC Guidelines for the Management of Acute Coronary Syndromes
📌 จุดจำก่อนสอบ:
• Aspirin Allergy Alternative: Clopidogrel 75 mg OD เป็น First-line substitute เสมอทั้งใน CAD และ Ischemic Stroke
• Clopidogrel Resistance: ต้องผ่านการกระตุ้นโดยเอนไซม์ CYP2C19 ในตับ หากผู้ป่วยเป็น Poor Metabolizer (2, 3) อาจทำให้ประสิทธิภาพลดลง</t>
        </is>
      </c>
      <c r="K54" s="100" t="inlineStr">
        <is>
          <t>Coronary artery disease &amp; Antiplatelets</t>
        </is>
      </c>
      <c r="L54" s="88" t="inlineStr">
        <is>
          <t>PLE_CC1_2565_Day1_Key ข้อ 7</t>
        </is>
      </c>
      <c r="M54" s="100" t="inlineStr">
        <is>
          <t>Clinic</t>
        </is>
      </c>
      <c r="N54" s="88" t="inlineStr">
        <is>
          <t>PLE_CC1_2565_Day1_Key ข้อ 7</t>
        </is>
      </c>
      <c r="O54" s="100" t="inlineStr">
        <is>
          <t>ข้อสอบจริง</t>
        </is>
      </c>
      <c r="P54" s="100" t="inlineStr">
        <is>
          <t>ปี 2566</t>
        </is>
      </c>
      <c r="Q54" s="100" t="n"/>
    </row>
    <row r="55" ht="409.6" customHeight="1" s="49">
      <c r="A55" s="119" t="n">
        <v>53</v>
      </c>
      <c r="B55" s="88" t="inlineStr">
        <is>
          <t>ผู้ป่วยชายอายุ 56 ปี มีโรคประจำตัวเป็นเบาหวาน (DM), ความดันโลหิตสูง (HTN), และโรคไตเรื้อรัง (CKD) เป้าหมายความดันโลหิต (Target Blood Pressure) ที่แนะนำตามแนวทางการรักษาโรคความดันโลหิตสูงในเวชปฏิบัติทั่วไป พ.ศ. 2562 ของสมาคมความดันโลหิตสูงแห่งประเทศไทย คือเท่าใด</t>
        </is>
      </c>
      <c r="C55" s="100" t="n"/>
      <c r="D55" s="88" t="inlineStr">
        <is>
          <t>&lt; 130/80 mmHg (หากผู้ป่วยทนต่อการรักษาได้ดี)</t>
        </is>
      </c>
      <c r="E55" s="88" t="inlineStr">
        <is>
          <t>&lt; 140/90 mmHg สำหรับผู้ป่วยทุกราย</t>
        </is>
      </c>
      <c r="F55" s="88" t="inlineStr">
        <is>
          <t>&lt; 150/90 mmHg</t>
        </is>
      </c>
      <c r="G55" s="88" t="inlineStr">
        <is>
          <t>&lt; 120/70 mmHg ในผู้ป่วยเบาหวานทุกราย</t>
        </is>
      </c>
      <c r="H55" s="88" t="inlineStr">
        <is>
          <t>&lt; 160/100 mmHg</t>
        </is>
      </c>
      <c r="I55" s="119" t="inlineStr">
        <is>
          <t>1</t>
        </is>
      </c>
      <c r="J55" s="88" t="inlineStr">
        <is>
          <t>✅ คำตอบที่ถูกต้อง: ข้อ ก. &lt; 130/80 mmHg (หากผู้ป่วยทนต่อการรักษาได้ดี)
💡 Background:
เป้าหมายความดันโลหิตในผู้ป่วยกลุ่มความเสี่ยงสูงที่มีโรคร่วม เช่น เบาหวาน หรือโรคไตเรื้อรัง มุ่งเน้นการลดอัตราการเกิดโรคหัวใจ หลอดเลือดสมอง และชะลอการเสื่อมของไต
🎯 ทำไมข้อนี้ถึงถูก:
ตามแนวทางการรักษาโรคความดันโลหิตสูงในเวชปฏิบัติทั่วไป พ.ศ. 2562 (สมาคมความดันโลหิตสูงแห่งประเทศไทย) และ KDIGO 2024 ผู้ป่วยความดันโลหิตสูงที่มีโรคร่วมเป็น โรคเบาหวาน (DM) หรือ โรคไตเรื้อรัง (CKD) จัดเป็นกลุ่มความเสี่ยงสูงมาก เป้าหมายความดันโลหิตแนะนำให้ควบคุมให้น้อยกว่า 130/80 mmHg (โดย systolic BP อยู่ในช่วง 120-129 mmHg) หากผู้ป่วยทนต่อยาได้โดยไม่มีผลข้างเคียงจากความดันตกขณะเปลี่ยนท่า (Orthostatic hypotension)
🔍 ข้ออื่นผิดเพราะอะไร:
• ข้อ ข. (&lt; 140/90 mmHg): เป็นเป้าหมายขั้นต่ำทั่วไป หรือเป้าหมายเดิมของ JNC 8 แต่ในกลุ่ม DM/CKD แนวทางปัจจุบันตั้งเป้าที่เข้มงวดกว่าคือ &lt; 130/80 mmHg
• ข้อ ค. (&lt; 150/90 mmHg): เป็นเกณฑ์เดิมสำหรับผู้สูงอายุสุขภาพเปราะบาง
• ข้อ ง. (&lt; 120/70 mmHg): ต่ำเกินไป เสี่ยงต่อภาวะไตวายเฉียบพลันและ cerebral hypoperfusion
• ข้อ จ.: เป็นระดับที่ไม่ได้ควบคุมความดันโลหิต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BP in CKD
📌 จุดจำก่อนสอบ:
• Thai HTN 2562/2567 Targets: เป้าหมายทั่วไปคือ &lt; 140/90 mmHg แต่หากมี DM, CKD, หรือ High CV Risk เป้าหมายแนะนำคือ &lt; 130/80 mmHg
• Lower Limit: ไม่ควรลด Systolic BP ต่ำกว่า 120 mmHg หรือ Diastolic BP ต่ำกว่า 70 mmHg ในผู้ป่วยสูงอายุและผู้ป่วย CAD</t>
        </is>
      </c>
      <c r="K55" s="100" t="inlineStr">
        <is>
          <t>Hypertension Targets</t>
        </is>
      </c>
      <c r="L55" s="88" t="inlineStr">
        <is>
          <t>PLE_CC1_2565_Day1_Key ข้อ 3</t>
        </is>
      </c>
      <c r="M55" s="100" t="inlineStr">
        <is>
          <t>Clinic</t>
        </is>
      </c>
      <c r="N55" s="88" t="inlineStr">
        <is>
          <t>PLE_CC1_2565_Day1_Key ข้อ 3</t>
        </is>
      </c>
      <c r="O55" s="100" t="inlineStr">
        <is>
          <t>ข้อสอบจริง</t>
        </is>
      </c>
      <c r="P55" s="100" t="inlineStr">
        <is>
          <t>ปี 2566</t>
        </is>
      </c>
      <c r="Q55" s="100" t="n"/>
    </row>
    <row r="56" ht="409.6" customHeight="1" s="49">
      <c r="A56" s="119" t="n">
        <v>54</v>
      </c>
      <c r="B56" s="88" t="inlineStr">
        <is>
          <t>ผู้ป่วยชายอายุ 50 ปี โรคประจำตัว HTN, DM, CKD stage 3 (eGFR 50 mL/min/1.73 m2) ความดันโลหิต 142/90 mmHg, HbA1c 8.3% ยาเดิมได้แก่ Metformin 500 mg 2x2, Pioglitazone 30 mg 1x1, Carvedilol 6.25 mg 1x2, Rosuvastatin 10 mg 1x1 hs เพื่อการควบคุมความดันโลหิตและชะลอการเสื่อมของไตเพิ่มเติม ควรเลือกปรับเพิ่มยาใดเหมาะสมที่สุด</t>
        </is>
      </c>
      <c r="C56" s="100" t="n"/>
      <c r="D56" s="88" t="inlineStr">
        <is>
          <t>Enalapril 5-10 mg OD หรือ Losartan 50 mg OD</t>
        </is>
      </c>
      <c r="E56" s="88" t="inlineStr">
        <is>
          <t>Spironolactone 25 mg OD</t>
        </is>
      </c>
      <c r="F56" s="88" t="inlineStr">
        <is>
          <t>เพิ่ม Carvedilol เป็น 25 mg 1x2 ทันที</t>
        </is>
      </c>
      <c r="G56" s="88" t="inlineStr">
        <is>
          <t>Hydrochlorothiazide 25 mg OD</t>
        </is>
      </c>
      <c r="H56" s="88" t="inlineStr">
        <is>
          <t>Diltiazem 60 mg TID</t>
        </is>
      </c>
      <c r="I56" s="119" t="inlineStr">
        <is>
          <t>1</t>
        </is>
      </c>
      <c r="J56" s="88" t="inlineStr">
        <is>
          <t>✅ คำตอบที่ถูกต้อง: ข้อ ก. Enalapril 5-10 mg OD หรือ Losartan 50 mg OD
💡 Background:
ผู้ป่วยรายนี้มีโรคร่วมสำคัญคือ DM ร่วมกับ CKD stage 3 และความดันโลหิตยังเกินเป้าหมาย (142/90 mmHg โดยเป้าหมายคือ &lt; 130/80 mmHg) และปัจจุบันผู้ป่วยยังไม่ได้รับยาลดความดันกลุ่มหลักที่มีผลคุ้มครองไต (Renoprotective)
🎯 ทำไมข้อนี้ถึงถูก:
ตามแนวทางเวชปฏิบัติของสมาคมความดันโลหิตสูงแห่งประเทศไทย, สมาคมโรคไตแห่งประเทศไทย และ KDIGO 2024 ผู้ป่วยเบาหวานที่มีโรคไตเรื้อรัง (Diabetic Kidney Disease) ต้องมี ACEI (เช่น Enalapril) หรือ ARB (เช่น Losartan) เป็นแกนหลักของการรักษาความดันโลหิตสูง เพื่อลด intraglomerular pressure ชะลอการเสื่อมของไต และลดโปรตีนรั่วในปัสสาวะ
🔍 ข้ออื่นผิดเพราะอะไร:
• ข้อ ข. (Spironolactone): เสี่ยงต่อภาวะ Hyperkalemia รุนแรงใน CKD stage 3 หากยังไม่ได้ใช้ first-line
• ข้อ ค. (เพิ่ม Carvedilol ทันที): ไม่ควรปรับเพิ่มขนาดยา Beta-blocker ก้าวกระโดด และ Beta-blocker ไม่มี renal protective effect เด่นเท่า ACEI/ARB
• ข้อ ง. (HCTZ): ประสิทธิภาพลดความดันและขับปัสสาวะลดลงใน CKD stage 3 และไม่ช่วยชะลอการเสื่อมของไตเท่า ACEI
• ข้อ จ. (Diltiazem): Non-DHP CCB กดการบีบตัวของหัวใจและการนำไฟฟ้า ไม่ใช่ first-line เมื่อใช้ร่วมกับ Carvedilol จะเสี่ยง severe bradycardia และ AV block
📖 Guideline อ้างอิง:
KDIGO 2024 Clinical Practice Guideline for the Management of CKD &amp; แนวทางการรักษาโรคความดันโลหิตสูง พ.ศ. 2562
📌 จุดจำก่อนสอบ:
• First-line in DM + CKD HTN: ACEI หรือ ARB ต้องเป็นแกนหลักเสมอ
• Combination Caution: ห้ามจับคู่ Beta-blocker ร่วมกับ Non-DHP CCB (Verapamil, Diltiazem) เพราะเสริมฤทธิ์กดหัวใจรุนแรง</t>
        </is>
      </c>
      <c r="K56" s="100" t="inlineStr">
        <is>
          <t>Hypertension &amp; Diabetic Nephropathy</t>
        </is>
      </c>
      <c r="L56" s="88" t="inlineStr">
        <is>
          <t>PLE_CC1_2565_Day1_Key ข้อ 22</t>
        </is>
      </c>
      <c r="M56" s="100" t="inlineStr">
        <is>
          <t>Clinic</t>
        </is>
      </c>
      <c r="N56" s="88" t="inlineStr">
        <is>
          <t>PLE_CC1_2565_Day1_Key ข้อ 22</t>
        </is>
      </c>
      <c r="O56" s="100" t="inlineStr">
        <is>
          <t>ข้อสอบจริง</t>
        </is>
      </c>
      <c r="P56" s="100" t="inlineStr">
        <is>
          <t>ปี 2566</t>
        </is>
      </c>
      <c r="Q56" s="100" t="n"/>
    </row>
    <row r="57" ht="409.6" customHeight="1" s="49">
      <c r="A57" s="119" t="n">
        <v>55</v>
      </c>
      <c r="B57" s="88" t="inlineStr">
        <is>
          <t>SE ที่พบน้อยที่สุดของ statin คืออะไร Moderate intensity High intensity High intensity High intensity Ref. แนวทางเวชปIJKการLJดภาวะไข,นNดปกKในเ/อดเOอPองQนโรคSวใจและหลอดเ/อด พ.ศ. 2567 Simvastatin</t>
        </is>
      </c>
      <c r="C57" s="100" t="n"/>
      <c r="D57" s="88" t="inlineStr">
        <is>
          <t>Increase liver enzyme</t>
        </is>
      </c>
      <c r="E57" s="88" t="inlineStr">
        <is>
          <t>Rhabdomyolysis</t>
        </is>
      </c>
      <c r="F57" s="88" t="inlineStr">
        <is>
          <t>Arthralgia</t>
        </is>
      </c>
      <c r="G57" s="88" t="inlineStr">
        <is>
          <t>New onset diabetes Atorvastatin PLE-CC1 Preparation 2565 Ref. Micromedex</t>
        </is>
      </c>
      <c r="H57" s="88" t="inlineStr">
        <is>
          <t>Headache</t>
        </is>
      </c>
      <c r="I57" s="119" t="inlineStr">
        <is>
          <t>1</t>
        </is>
      </c>
      <c r="J57" s="88" t="inlineStr">
        <is>
          <t>✅ คำตอบที่ถูกต้อง: ข้อ ก. Increase liver enzyme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การเลือก Dyslipidemia / HTN เป็นคำตอบที่ถูกต้องและสอดคล้องกับ evidence-based guidelines ของภาวะ Dyslipidemias โดยมี clinical efficacy สูงสุดในการรักษาและมี safety profile ที่เหมาะสม
🔍 ข้ออื่นผิดเพราะอะไร:
• ข้อ ข. (Rhabdomyolysis): ภาวะกล้ามเนื้อสลาย (Rhabdomyolysis) เป็นอาการข้างเคียงที่รุนแรงแต่พบได้น้อยมาก มักพบในผู้ที่ใช้ยาขนาดสูงหรือมีปัจจัยเสี่ยงอื่นร่วมด้วย
• ข้อ ค. (Arthralgia): อาการปวดข้อและปวดกล้ามเนื้อ (Myalgia/Arthralgia) เป็นอาการข้างเคียงที่พบได้บ่อยที่สุดจากการใช้ยากลุ่ม Statin ทำให้ผู้ป่วยบางรายทนยาไม่ได้
• ข้อ ง. (New onset diabetes Atorvastatin PLE-CC1 Preparation 2565 Ref. Micromedex): การเกิดเบาหวานรายใหม่พบได้ในผู้ที่ใช้ Statin ขนาดสูง แต่ไม่ใช่ความเสี่ยงที่พบได้น้อยที่สุดเมื่อเทียบกับผลข้างเคียงที่รุนแรงอื่นๆ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57" s="100" t="n"/>
      <c r="L57" s="88" t="inlineStr">
        <is>
          <t>Dyslipidemias</t>
        </is>
      </c>
      <c r="M57" s="100" t="inlineStr">
        <is>
          <t>Clinic</t>
        </is>
      </c>
      <c r="N57" s="88" t="inlineStr">
        <is>
          <t>PLE_CC1_2565_Day2_Key ข้อ 3</t>
        </is>
      </c>
      <c r="O57" s="100" t="inlineStr">
        <is>
          <t>ข้อสอบจริง</t>
        </is>
      </c>
      <c r="P57" s="100" t="inlineStr">
        <is>
          <t>ปี 2565</t>
        </is>
      </c>
      <c r="Q57" s="100" t="n"/>
    </row>
    <row r="58" ht="409.6" customHeight="1" s="49">
      <c r="A58" s="119" t="n">
        <v>56</v>
      </c>
      <c r="B58" s="88" t="inlineStr">
        <is>
          <t>ข้อใดไม่ถูกต้องเกี่ยวกับยา Omeprazole Clopidogrel อาย CYP2C19 ในการเน active drug +ง-น ไ/ควรใ23วม5บ Omeprazole 7งเน CYP2C19 inhibitor</t>
        </is>
      </c>
      <c r="C58" s="100" t="n"/>
      <c r="D58" s="88" t="inlineStr">
        <is>
          <t>1.ไม่ควรใช้ร่วมกับยา Clopidogrel</t>
        </is>
      </c>
      <c r="E58" s="88" t="inlineStr">
        <is>
          <t>2.เพิ่มความเสี่ยงการเกิดกระดูกหัก</t>
        </is>
      </c>
      <c r="F58" s="88" t="inlineStr">
        <is>
          <t>3.ลดการดูดซึม Vitamin B12 และเหล็ก</t>
        </is>
      </c>
      <c r="G58" s="88" t="inlineStr">
        <is>
          <t>4.เพิ่มความเสี่ยงติดเชื้อ Clostridioides difficile</t>
        </is>
      </c>
      <c r="H58" s="88" t="inlineStr">
        <is>
          <t>5.เคี้ยวให้ละเอียดก่อนรับประทาน</t>
        </is>
      </c>
      <c r="I58" s="119" t="inlineStr">
        <is>
          <t>1</t>
        </is>
      </c>
      <c r="J58" s="88" t="inlineStr">
        <is>
          <t>✅ คำตอบที่ถูกต้อง: ข้อ ก. 1.ไม่ควรใช้ร่วมกับยา Clopidogrel
💡 Background:
การบริบาลผู้ป่วยในกลุ่มโรค Coronary artery disease มุ่งเน้นการควบคุมโรคและลดความเสี่ยงต่อภาวะแทรกซ้อนด้วย evidence-based pharmacotherapy
🎯 ทำไมข้อนี้ถึงถูก:
Dyslipidemia / HTN การเลือก Dyslipidemia / HTN เป็นคำตอบที่ถูกต้องและสอดคล้องกับ evidence-based guidelines ของภาวะ Coronary artery disease โดยมี clinical efficacy สูงสุดในการรักษาและมี safety profile ที่เหมาะสม
🔍 ข้ออื่นผิดเพราะอะไร:
• ข้อ ข. (2.เพิ่มความเสี่ยงการเกิดกระดูกหัก): ยา PPIs อาจเพิ่มความเสี่ยงกระดูกหักเมื่อใช้ในระยะยาวเนื่องจากลดการดูดซึมแคลเซียม แต่ไม่ใช่ข้อห้ามใช้ที่รุนแรงเท่ากับปฏิกิริยาระหว่างยากับ Clopidogrel
• ข้อ ค. (3.ลดการดูดซึม Vitamin B12 และเหล็ก): ยากลุ่มนี้ลดความเป็นกรดในกระเพาะอาหารส่งผลให้ลดการดูดซึมธาตุเหล็กและวิตามินบี 12 ได้จริงเมื่อใช้ต่อเนื่องระยะยาว แต่ไม่ใช่ข้อที่ผิดในบริบทนี้
• ข้อ ง. (4.เพิ่มความเสี่ยงติดเชื้อ Clostridioides difficile): การลดกรดในกระเพาะอาหารจากยา PPIs ทำให้ความเสี่ยงต่อการติดเชื้อ Clostridioides difficile ในทางเดินอาหารเพิ่มขึ้นได้จริง
• ข้อ จ. (5.เคี้ยวให้ละเอียดก่อนรับประทาน): ยา Omeprazole ส่วนใหญ่อยู่ในรูปแบบ Enteric-coated เพื่อป้องกันการถูกทำลายด้วยกรด จึงห้ามเคี้ยวหรือบดให้ละเอียดก่อนรับประทาน
📖 Guideline อ้างอิง:
แนวทางเวชปฏิบัติการรักษาโรคความดันโลหิตสูงและหัวใจล้มเหลว พ.ศ. 2562 (สมาคมแพทย์์โรคหัวใจแห่งประเทศไทย)
📌 จุดจำก่อนสอบ:
• Evidence-Based Selection: ยึดหลักแนวทางเวชปฏิบัติมาตรฐานของภาวะ Coronary artery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8" s="100" t="n"/>
      <c r="L58" s="88" t="inlineStr">
        <is>
          <t>Coronary artery disease</t>
        </is>
      </c>
      <c r="M58" s="100" t="inlineStr">
        <is>
          <t>Clinic</t>
        </is>
      </c>
      <c r="N58" s="88" t="inlineStr">
        <is>
          <t>PLE_CC1_2565_Day2_Key ข้อ 29</t>
        </is>
      </c>
      <c r="O58" s="100" t="inlineStr">
        <is>
          <t>ข้อสอบจริง</t>
        </is>
      </c>
      <c r="P58" s="100" t="inlineStr">
        <is>
          <t>ปี 2565</t>
        </is>
      </c>
      <c r="Q58" s="100" t="n"/>
    </row>
    <row r="59" ht="409.6" customHeight="1" s="49">
      <c r="A59" s="119" t="n">
        <v>57</v>
      </c>
      <c r="B59" s="88" t="inlineStr">
        <is>
          <t>มีการศึกษาการใช้ enalapril แล้วทำให้เกิด AKI โดยพบว่าเกิด 200 ใน 1000 คน กำหนด sensitivity =80%, specificity = 60%, positive predictive value = 40%, negative predictive value = 25% ถามว่าจะเกิด AKI จาก enalapril จริง ๆ กี่คน</t>
        </is>
      </c>
      <c r="C59" s="100" t="n"/>
      <c r="D59" s="88" t="inlineStr">
        <is>
          <t>50 คน</t>
        </is>
      </c>
      <c r="E59" s="88" t="inlineStr">
        <is>
          <t>80 คน</t>
        </is>
      </c>
      <c r="F59" s="88" t="inlineStr">
        <is>
          <t>133 คน</t>
        </is>
      </c>
      <c r="G59" s="88" t="inlineStr">
        <is>
          <t>160 คน</t>
        </is>
      </c>
      <c r="H59" s="88" t="inlineStr">
        <is>
          <t>180 คน</t>
        </is>
      </c>
      <c r="I59" s="119" t="n">
        <v>2</v>
      </c>
      <c r="J59" s="88" t="inlineStr">
        <is>
          <t>✅ คำตอบที่ถูกต้อง: ข้อ ข. 80 คน
💡 Background:
ภาวะไตวายเฉียบพลัน (Acute Kidney Injury: AKI) จากยา Enalapril เกิดจากการยับยั้ง Angiotensin Converting Enzyme ทำให้ขาด Angiotensin II ส่งผลให้หลอดเลือดแดง Efferent arteriole ขยายตัว ความดันภายในโกลเมอรูลัสลดลงและ GFR ลดลง การประเมินทางระบาดวิทยาคลินิกใช้ค่า Positive Predictive Value (PPV) เพื่อทำนายการเกิดโรคจริงในกลุ่มที่ผลตรวจเป็นบวก
🎯 ทำไมข้อนี้ถึงถูก:
จากโจทย์ กำหนดให้พบผู้ที่ตรวจพบหรือสงสัยการเกิด AKI ทั้งหมด 200 คนในประชากร 1,000 คน และกำหนดค่า Positive Predictive Value (PPV) เท่ากับ 40% ซึ่งตามนิยามทางสถิติคลินิก PPV คือสัดส่วนของผู้ที่เป็นโรคจริงในบรรดาผู้ที่ผลการตรวจเป็นบวกทั้งหมด ดังนั้น จำนวนผู้ป่วยที่เกิด AKI จริงจาก enalapril คำนวณได้จาก 200 x 40% = 80 คน
🔍 ข้ออื่นผิดเพราะอะไร:
• ข้อ ก.: 50 คน เป็นตัวเลขที่เกิดจากการคำนวณสัดส่วนผิดพลาด โดยไม่ได้นำค่า PPV 40% มาคูณกับจำนวนประชากรที่พบผลบวก 200 คนโดยตรง
• ข้อ ค.: 133 คน เกิดจากการนำตัวเลขไปคำนวณสลับกับค่า Sensitivity หรือ Specificity ผิดวิธีทางสถิติศาสตร์คลินิก
• ข้อ ง.: 160 คน เป็นค่าที่เกิดจากการนำ 200 ไปคูณกับ Sensitivity 80% ซึ่งไม่ถูกต้องเนื่องจาก 200 คนคือกลุ่มที่ผลการตรวจคัดกรองระบุว่าเกิดเหตุการณ์ ไม่ใช่จำนวนผู้ที่เป็นโรคจริงทั้งหมดตั้งแต่ต้น
• ข้อ จ.: 180 คน เกิดจากการนำผลบวกไปคำนวณหักลบด้วยสัดส่วนความคลาดเคลื่อนที่ไม่สอดคล้องกับค่าทำนายผลบวก (PPV)
📖 Guideline อ้างอิง:
KDIGO Clinical Practice Guideline for Acute Kidney Injury 2012 และ หลักการระบาดวิทยาคลินิกและการประเมินการตรวจวินิจฉัย (Clinical Epidemiology &amp; Diagnostic Tests)
📌 จุดจำก่อนสอบ:
• Positive Predictive Value (PPV) คือ ความน่าจะเป็นที่ผู้ป่วยจะเป็นโรคจริงเมื่อผลการตรวจทดสอบเป็นบวก คำนวณจาก True Positive หารด้วยผลบวกทั้งหมด
• เมื่อโจทย์กำหนดกลุ่มที่ตรวจพบ 200 คน และ PPV 40% การหาจำนวนที่เป็นโรคจริงให้นำผลบวกมาคูณกับ PPV ได้ทันที (200 x 0.40 = 80 คน)</t>
        </is>
      </c>
      <c r="K59" s="100" t="n"/>
      <c r="L59" s="88" t="inlineStr">
        <is>
          <t>Hypertension</t>
        </is>
      </c>
      <c r="M59" s="100" t="inlineStr">
        <is>
          <t>Clinic</t>
        </is>
      </c>
      <c r="N59" s="88" t="inlineStr">
        <is>
          <t>PLE_CC1_2564_All_Key ข้อ 17</t>
        </is>
      </c>
      <c r="O59" s="100" t="inlineStr">
        <is>
          <t>ข้อสอบจริง</t>
        </is>
      </c>
      <c r="P59" s="100" t="inlineStr">
        <is>
          <t>ปี 2565</t>
        </is>
      </c>
      <c r="Q59" s="100" t="n"/>
    </row>
    <row r="60" ht="409.6" customHeight="1" s="49">
      <c r="A60" s="119" t="n">
        <v>58</v>
      </c>
      <c r="B60" s="88" t="inlineStr">
        <is>
          <t>148/95 เป็น HTN ระดับไหนตาม Thai guideline</t>
        </is>
      </c>
      <c r="C60" s="100" t="n"/>
      <c r="D60" s="88" t="inlineStr">
        <is>
          <t>ความดันโลหิตปกติ (Normal blood pressure)</t>
        </is>
      </c>
      <c r="E60" s="88" t="inlineStr">
        <is>
          <t>ความดันโลหิตสูงระดับ 1 (Stage 1 Hypertension)</t>
        </is>
      </c>
      <c r="F60" s="88" t="inlineStr">
        <is>
          <t>ความดันโลหิตสูงระดับ 2 (Stage 2 Hypertension)</t>
        </is>
      </c>
      <c r="G60" s="88" t="inlineStr">
        <is>
          <t>ความดันโลหิตสูงชนิด Isolated Systolic Hypertension</t>
        </is>
      </c>
      <c r="H60" s="88" t="inlineStr">
        <is>
          <t>ความดันโลหิตสูงชนิด Masked Hypertension</t>
        </is>
      </c>
      <c r="I60" s="119" t="n">
        <v>2</v>
      </c>
      <c r="J60" s="88" t="inlineStr">
        <is>
          <t>✅ คำตอบที่ถูกต้อง: ข้อ ข. ความดันโลหิตสูงระดับ 1 (Stage 1 Hypertension)
💡 Background:
การจัดระดับความรุนแรงของโรคความดันโลหิตสูงมีความสำคัญอย่างยิ่งต่อการประเมินความเสี่ยงต่อระบบหัวใจและหลอดเลือด รวมถึงการตัดสินใจเริ่มให้ยาลดความดันโลหิตและการปรับเปลี่ยนพฤติกรรมชีวิต โดยแบ่งตามระดับ Systolic Blood Pressure (SBP) และ Diastolic Blood Pressure (DBP)
🎯 ทำไมข้อนี้ถึงถูก:
ตามแนวทางการรักษาโรคความดันโลหิตสูงในเวชปฏิบัติทั่วไปของสมาคมความดันโลหิตสูงแห่งประเทศไทย กำหนดให้ความดันโลหิตสูงระดับที่ 1 (Stage 1 Hypertension) มีค่า SBP อยู่ระหว่าง 140-159 mmHg และ/หรือ DBP อยู่ระหว่าง 90-99 mmHg ดังนั้น ค่าความดันโลหิต 148/95 mmHg จึงจัดอยู่ในเกณฑ์ความดันโลหิตสูงระดับที่ 1 อย่างชัดเจน
🔍 ข้ออื่นผิดเพราะอะไร:
• ข้อ ก.: ความดันโลหิตปกติ (Normal blood pressure) ตามเกณฑ์คือ SBP น้อยกว่า 120 mmHg และ DBP น้อยกว่า 80 mmHg ซึ่งต่ำกว่าค่าของผู้ป่วยรายนี้มาก
• ข้อ ค.: ความดันโลหิตสูงระดับ 2 (Stage 2 Hypertension) จะต้องมี SBP ตั้งแต่ 160-179 mmHg และ/หรือ DBP ตั้งแต่ 100-109 mmHg ขึ้นไป
• ข้อ ง.: Isolated Systolic Hypertension นิยามเมื่อ SBP มีค่าตั้งแต่ 140 mmHg ขึ้นไป แต่ DBP ต้องมีค่าน้อยกว่า 90 mmHg ซึ่งในผู้ป่วยรายนี้มีค่า DBP เท่ากับ 95 mmHg
• ข้อ จ.: Masked Hypertension คือภาวะที่วัดความดันโลหิตที่สถานพยาบาลได้ค่าปกติ แต่วัดที่บ้านหรือติดเครื่องตรวจ 24 ชั่วโมงพบว่ามีความดันโลหิตสูง ไม่ใช่ระดับการแบ่งขั้นตามตัวเลขความดันโลหิต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Stage 1 HTN ตาม Thai Guideline 2562 คือ SBP 140-159 และ/หรือ DBP 90-99 mmHg
• Stage 2 HTN คือ SBP 160-179 และ/หรือ DBP 100-109 mmHg หากตัวใดตัวหนึ่งสูงกว่าให้จัดตามระดับที่รุนแรงกว่า</t>
        </is>
      </c>
      <c r="K60" s="100" t="n"/>
      <c r="L60" s="88" t="inlineStr">
        <is>
          <t>Hypertension</t>
        </is>
      </c>
      <c r="M60" s="100" t="inlineStr">
        <is>
          <t>Clinic</t>
        </is>
      </c>
      <c r="N60" s="88" t="inlineStr">
        <is>
          <t>PLE_CC1_2564_All_Key ข้อ 18</t>
        </is>
      </c>
      <c r="O60" s="100" t="inlineStr">
        <is>
          <t>ข้อสอบจริง</t>
        </is>
      </c>
      <c r="P60" s="100" t="inlineStr">
        <is>
          <t>ปี 2565</t>
        </is>
      </c>
      <c r="Q60" s="100" t="n"/>
    </row>
    <row r="61" ht="409.6" customHeight="1" s="49">
      <c r="A61" s="119" t="n">
        <v>59</v>
      </c>
      <c r="B61" s="88" t="inlineStr">
        <is>
          <t>อะไรที่ไม่ใช่คำแนะนำในผู้ป่วยความดันสูง</t>
        </is>
      </c>
      <c r="C61" s="100" t="n"/>
      <c r="D61" s="88" t="inlineStr">
        <is>
          <t>ลดน้ำหนักให้อยู่ในเกณฑ์เหมาะสม (BMI 18.5 - 22.9 kg/m²)</t>
        </is>
      </c>
      <c r="E61" s="88" t="inlineStr">
        <is>
          <t>ออกกำลังกายแบบแอโรบิกสม่ำเสมออย่างน้อย 150 นาที/สัปดาห์</t>
        </is>
      </c>
      <c r="F61" s="88" t="inlineStr">
        <is>
          <t>งดสูบบุหรี่และหลีกเลี่ยงควันบุหรี่มือสอง</t>
        </is>
      </c>
      <c r="G61" s="88" t="inlineStr">
        <is>
          <t>จำกัดการดื่มเครื่องดื่มแอลกอฮอล์</t>
        </is>
      </c>
      <c r="H61" s="88" t="inlineStr">
        <is>
          <t>งดรับประทานอาหารที่มีโพแทสเซียมสูง (งดผักและผลไม้ทุกชนิด)</t>
        </is>
      </c>
      <c r="I61" s="119" t="n">
        <v>5</v>
      </c>
      <c r="J61" s="88" t="inlineStr">
        <is>
          <t>✅ คำตอบที่ถูกต้อง: ข้อ จ. งดรับประทานอาหารที่มีโพแทสเซียมสูง (งดผักและผลไม้ทุกชนิด)
💡 Background:
การปรับเปลี่ยนพฤติกรรมชีวิต (Lifestyle Modification) เป็นหัวใจสำคัญในการควบคุมระดับความดันโลหิตในผู้ป่วยทุกราย โดยครอบคลุมทั้งการควบคุมน้ำหนัก การจำกัดปริมาณโซเดียม การออกกำลังกาย และการปรับรูปแบบการรับประทานอาหารตามหลัก DASH Diet
🎯 ทำไมข้อนี้ถึงถูก:
การงดรับประทานอาหารที่มีโพแทสเซียมสูงหรือการงดผักและผลไม้ทุกชนิดไม่ใช่คำแนะนำที่ถูกต้อง เนื่องจากอาหารที่มีโพแทสเซียมสูง เช่น ผักและผลไม้สด มีคุณสมบัติช่วยลดความดันโลหิตและส่งเสริมสุขภาพหลอดเลือดตามแนวทาง DASH Diet ยกเว้นเฉพาะในกรณีที่ผู้ป่วยมีภาวะไตเรื้อรังระยะรุนแรงหรือมีภาวะโพแทสเซียมในเลือดสูงอยู่ก่อนแล้วเท่านั้น
🔍 ข้ออื่นผิดเพราะอะไร:
• ข้อ ก.: การลดน้ำหนักให้อยู่ในเกณฑ์เหมาะสมโดยมีค่าดัชนีมวลกาย (BMI) อยู่ระหว่าง 18.5 - 22.9 kg/m² เป็นคำแนะนำมาตรฐานที่สามารถลดความดันโลหิตได้ประมาณ 5-20 mmHg ต่อน้ำหนักที่ลดลง 10 กิโลกรัม
• ข้อ ข.: การออกกำลังกายแบบแอโรบิกสม่ำเสมออย่างน้อย 150 นาทีต่อสัปดาห์ เช่น เดินเร็ว วิ่งเหยาะๆ หรือว่ายน้ำ เป็นคำแนะนำหลักในการลดความดันโลหิตและเสริมสร้างสมรรถภาพหัวใจ
• ข้อ ค.: การงดสูบบุหรี่และหลีกเลี่ยงควันบุหรี่มือสอง เป็นคำแนะนำสำคัญอย่างยิ่งในการป้องกันภาวะกล้ามเนื้อหัวใจตายเฉียบพลันและโรคหลอดเลือดสมองในผู้ป่วยความดันโลหิตสูง
• ข้อ ง.: การจำกัดการดื่มเครื่องดื่มแอลกอฮอล์ไม่เกิน 2 standard drinks ต่อวันในเพศชาย และไม่เกิน 1 standard drink ต่อวันในเพศหญิง ช่วยควบคุมระดับความดันโลหิตได้ดีขึ้น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DASH Diet เน้นรับประทานผัก ผลไม้ ธัญพืชไม่ขัดสี เพื่อเพิ่มโพแทสเซียมและแมกนีเซียมที่มีส่วนช่วยลดความดันโลหิต
• โพแทสเซียมช่วยต้านผลของโซเดียม จึงห้ามงดผักผลไม้โดยไม่มีข้อบ่งชี้ เช่น Severe CKD หรือ Hyperkalemia</t>
        </is>
      </c>
      <c r="K61" s="100" t="n"/>
      <c r="L61" s="88" t="inlineStr">
        <is>
          <t>Hypertension</t>
        </is>
      </c>
      <c r="M61" s="100" t="inlineStr">
        <is>
          <t>Clinic</t>
        </is>
      </c>
      <c r="N61" s="88" t="inlineStr">
        <is>
          <t>PLE_CC1_2564_All_Key ข้อ 19</t>
        </is>
      </c>
      <c r="O61" s="100" t="inlineStr">
        <is>
          <t>ข้อสอบจริง</t>
        </is>
      </c>
      <c r="P61" s="100" t="inlineStr">
        <is>
          <t>ปี 2565</t>
        </is>
      </c>
      <c r="Q61" s="100" t="n"/>
    </row>
    <row r="62" ht="409.6" customHeight="1" s="49">
      <c r="A62" s="119" t="n">
        <v>60</v>
      </c>
      <c r="B62" s="88" t="inlineStr">
        <is>
          <t>ชาย อายุประมาณ 30-50 BMI 27 เป็น prediabetic, พ่อเป็นโรคหลอดเลือดหัวใจตีบ 3 เส้น, แม่เป็น DM type 2 ควรตรวจอะไรเพิ่ม?</t>
        </is>
      </c>
      <c r="C62" s="100" t="n"/>
      <c r="D62" s="88" t="inlineStr">
        <is>
          <t>exercise induced asthma</t>
        </is>
      </c>
      <c r="E62" s="88" t="inlineStr">
        <is>
          <t>urinalysis</t>
        </is>
      </c>
      <c r="F62" s="88" t="inlineStr">
        <is>
          <t>renal function</t>
        </is>
      </c>
      <c r="G62" s="88" t="inlineStr">
        <is>
          <t>lipid profile e)-</t>
        </is>
      </c>
      <c r="H62" s="88" t="inlineStr">
        <is>
          <t>Electrocardiogram (EKG)</t>
        </is>
      </c>
      <c r="I62" s="119" t="inlineStr">
        <is>
          <t>1</t>
        </is>
      </c>
      <c r="J62" s="88" t="inlineStr">
        <is>
          <t>✅ คำตอบที่ถูกต้อง: ข้อ ก. exercise induced asthma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Dyslipidemia / HTN https://www.uptodate.com/contents/atherosclerotic-cardiovascular-disease-risk-assessment-for-primary-prevention-in-adults-our-approach#H1 ..............................................................................................................................................................................................................
🔍 ข้ออื่นผิดเพราะอะไร:
• ข้อ ข. (urinalysis): การตรวจปัสสาวะ (Urinalysis) มีประโยชน์ในการประเมินการทำงานของไตและโปรตีนรั่ว แต่ในผู้ป่วยที่มีความเสี่ยงโรคหลอดเลือดหัวใจสูงระดับไขมันเป็นเป้าหมายหลักมากกว่า
• ข้อ ค. (renal function): การประเมินการทำงานของไตมีความสำคัญในผู้ป่วยเบาหวานและความดัน แต่การมีประวัติครอบครัวเป็นโรคหลอดเลือดหัวใจตีบทำให้ Lipid profile มีความเร่งด่วนในการประเมินความเสี่ยง ASCVD
• ข้อ ง. (lipid profile e)-): ผู้ป่วยรายนี้มีความเสี่ยงสูงต่อโรคหลอดเลือดหัวใจจากประวัติครอบครัวและภาวะอ้วน จึงควรได้รับการตรวจ Lipid profile เพื่อประเมินและเริ่มการรักษาทันที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2" s="100" t="n"/>
      <c r="L62" s="88" t="inlineStr">
        <is>
          <t>Coronary artery disease</t>
        </is>
      </c>
      <c r="M62" s="100" t="inlineStr">
        <is>
          <t>Clinic</t>
        </is>
      </c>
      <c r="N62" s="88" t="inlineStr">
        <is>
          <t>PLE_CC1_2564_All_Key ข้อ 24</t>
        </is>
      </c>
      <c r="O62" s="100" t="inlineStr">
        <is>
          <t>ข้อสอบจริง</t>
        </is>
      </c>
      <c r="P62" s="100" t="inlineStr">
        <is>
          <t>ปี 2565</t>
        </is>
      </c>
      <c r="Q62" s="100" t="n"/>
    </row>
    <row r="63" ht="409.6" customHeight="1" s="49">
      <c r="A63" s="119" t="n">
        <v>61</v>
      </c>
      <c r="B63" s="88" t="inlineStr">
        <is>
          <t>ผู้ป่วยควรได้รับยาใดเพื่อลดความดันโลหิต</t>
        </is>
      </c>
      <c r="C63" s="100" t="n"/>
      <c r="D63" s="88" t="inlineStr">
        <is>
          <t>Bisoprolol</t>
        </is>
      </c>
      <c r="E63" s="88" t="inlineStr">
        <is>
          <t>Doxazosin</t>
        </is>
      </c>
      <c r="F63" s="88" t="inlineStr">
        <is>
          <t>Losartan</t>
        </is>
      </c>
      <c r="G63" s="88" t="inlineStr">
        <is>
          <t>Spironolactone</t>
        </is>
      </c>
      <c r="H63" s="88" t="inlineStr">
        <is>
          <t>Diltiazem</t>
        </is>
      </c>
      <c r="I63" s="119" t="inlineStr">
        <is>
          <t>1</t>
        </is>
      </c>
      <c r="J63" s="88"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63" s="100" t="n"/>
      <c r="L63" s="88" t="inlineStr">
        <is>
          <t>Hypertension</t>
        </is>
      </c>
      <c r="M63" s="100" t="inlineStr">
        <is>
          <t>Clinic</t>
        </is>
      </c>
      <c r="N63" s="88" t="inlineStr">
        <is>
          <t>ข้อ 56 (PLE_CC1_2562_Key.md)</t>
        </is>
      </c>
      <c r="O63" s="100" t="inlineStr">
        <is>
          <t>ข้อสอบจริง</t>
        </is>
      </c>
      <c r="P63" s="100" t="inlineStr">
        <is>
          <t>ปี 2564</t>
        </is>
      </c>
      <c r="Q63" s="100" t="n"/>
    </row>
    <row r="64" ht="409.6" customHeight="1" s="49">
      <c r="A64" s="119" t="n">
        <v>62</v>
      </c>
      <c r="B64" s="88" t="inlineStr">
        <is>
          <t>ยาใดที่สามารถป้องกันโรคหัวใจและหลอดเลือดได้ในผู้ป่วยรายนี้  .De ASCVD Pantiplatletdeprimary prophylaxis X</t>
        </is>
      </c>
      <c r="C64" s="100" t="n"/>
      <c r="D64" s="88" t="inlineStr">
        <is>
          <t>Aspirin 81 mg OD hs</t>
        </is>
      </c>
      <c r="E64" s="88" t="inlineStr">
        <is>
          <t>Simvastatin 10 mg OD hs</t>
        </is>
      </c>
      <c r="F64" s="88" t="inlineStr">
        <is>
          <t>Clopidogrel 75 mg OD</t>
        </is>
      </c>
      <c r="G64" s="88" t="inlineStr">
        <is>
          <t>Ezetimibe 10 mg 1 tab po pc</t>
        </is>
      </c>
      <c r="H64" s="88" t="inlineStr">
        <is>
          <t>Fenofibrate 160 mg 1 tab po pc</t>
        </is>
      </c>
      <c r="I64" s="119" t="inlineStr">
        <is>
          <t>1</t>
        </is>
      </c>
      <c r="J64" s="88"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64" s="100" t="n"/>
      <c r="L64" s="88" t="inlineStr">
        <is>
          <t>Hypertension</t>
        </is>
      </c>
      <c r="M64" s="100" t="inlineStr">
        <is>
          <t>Clinic</t>
        </is>
      </c>
      <c r="N64" s="88" t="inlineStr">
        <is>
          <t>ข้อ 57 (PLE_CC1_2562_Key.md)</t>
        </is>
      </c>
      <c r="O64" s="100" t="inlineStr">
        <is>
          <t>ข้อสอบจริง</t>
        </is>
      </c>
      <c r="P64" s="100" t="inlineStr">
        <is>
          <t>ปี 2564</t>
        </is>
      </c>
      <c r="Q64" s="100" t="n"/>
    </row>
    <row r="65" ht="409.6" customHeight="1" s="49">
      <c r="A65" s="119" t="n">
        <v>63</v>
      </c>
      <c r="B65" s="88" t="inlineStr">
        <is>
          <t>พฤติกรรมใดที่ควรปรับเปลี่ยนในผู้ป่วยรายนี้น้อยที่สุด n.nise , MI gowt sim-ger HE ton . dem . beer =</t>
        </is>
      </c>
      <c r="C65" s="100" t="n"/>
      <c r="D65" s="88" t="inlineStr">
        <is>
          <t>ลดน้ำหนัก</t>
        </is>
      </c>
      <c r="E65" s="88" t="inlineStr">
        <is>
          <t>ลดอาหารเค็ม</t>
        </is>
      </c>
      <c r="F65" s="88" t="inlineStr">
        <is>
          <t>งดดื่มแอลกอฮอล์</t>
        </is>
      </c>
      <c r="G65" s="88" t="inlineStr">
        <is>
          <t>งดการสูบบุหรี่</t>
        </is>
      </c>
      <c r="H65" s="88"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65" s="119" t="inlineStr">
        <is>
          <t>1</t>
        </is>
      </c>
      <c r="J65" s="88"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65" s="100" t="n"/>
      <c r="L65" s="88" t="inlineStr">
        <is>
          <t>Hypertension</t>
        </is>
      </c>
      <c r="M65" s="100" t="inlineStr">
        <is>
          <t>Clinic</t>
        </is>
      </c>
      <c r="N65" s="88" t="inlineStr">
        <is>
          <t>ข้อ 70 (PLE_CC1_2562_Key.md)</t>
        </is>
      </c>
      <c r="O65" s="100" t="inlineStr">
        <is>
          <t>ข้อสอบจริง</t>
        </is>
      </c>
      <c r="P65" s="100" t="inlineStr">
        <is>
          <t>ปี 2564</t>
        </is>
      </c>
      <c r="Q65" s="100" t="n"/>
    </row>
    <row r="66" ht="409.6" customHeight="1" s="49">
      <c r="A66" s="119" t="n">
        <v>64</v>
      </c>
      <c r="B66" s="88" t="inlineStr">
        <is>
          <t>ระดับความดันที่เปEนเปFาหมายในผู้ป่วยรายนี้เปEนเท!าใดตาม ACC guideline 2017</t>
        </is>
      </c>
      <c r="C66" s="100" t="n"/>
      <c r="D66" s="88" t="inlineStr">
        <is>
          <t>130/80 mmHg</t>
        </is>
      </c>
      <c r="E66" s="88" t="inlineStr">
        <is>
          <t>140/90 mmHg</t>
        </is>
      </c>
      <c r="F66" s="88" t="inlineStr">
        <is>
          <t>130/90 mmHg</t>
        </is>
      </c>
      <c r="G66" s="88" t="inlineStr">
        <is>
          <t>150/90 mmHg</t>
        </is>
      </c>
      <c r="H66" s="88" t="inlineStr">
        <is>
          <t>140/80 mmHg</t>
        </is>
      </c>
      <c r="I66" s="119" t="inlineStr">
        <is>
          <t>1</t>
        </is>
      </c>
      <c r="J66" s="88"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66" s="100" t="n"/>
      <c r="L66" s="88" t="inlineStr">
        <is>
          <t>Hypertension</t>
        </is>
      </c>
      <c r="M66" s="100" t="inlineStr">
        <is>
          <t>Clinic</t>
        </is>
      </c>
      <c r="N66" s="88" t="inlineStr">
        <is>
          <t>ข้อ 1 (PLE_CC1_2561_Key.md)</t>
        </is>
      </c>
      <c r="O66" s="100" t="inlineStr">
        <is>
          <t>ข้อสอบจริง</t>
        </is>
      </c>
      <c r="P66" s="100" t="inlineStr">
        <is>
          <t>ปี 2564</t>
        </is>
      </c>
      <c r="Q66" s="100" t="n"/>
    </row>
    <row r="67" ht="409.6" customHeight="1" s="49">
      <c r="A67" s="119" t="n">
        <v>65</v>
      </c>
      <c r="B67" s="88" t="inlineStr">
        <is>
          <t>ควรจัดการอย!างไรเมื่อภายหลังที่ไดรับยาไป 3 เดือนผู้ป่วยเกิด hyperkalemia</t>
        </is>
      </c>
      <c r="C67" s="100" t="n"/>
      <c r="D67" s="88" t="inlineStr">
        <is>
          <t>กินแบบเดิม</t>
        </is>
      </c>
      <c r="E67" s="88" t="inlineStr">
        <is>
          <t>เพิ่มยา HCTZ</t>
        </is>
      </c>
      <c r="F67" s="88" t="inlineStr">
        <is>
          <t>เพิ่มยา spironolactone</t>
        </is>
      </c>
      <c r="G67" s="88" t="inlineStr">
        <is>
          <t>หยุดยา enalapril</t>
        </is>
      </c>
      <c r="H67" s="88" t="inlineStr">
        <is>
          <t>เพิ่มขนาดยา enalapril</t>
        </is>
      </c>
      <c r="I67" s="119" t="inlineStr">
        <is>
          <t>1</t>
        </is>
      </c>
      <c r="J67" s="88"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67" s="100" t="n"/>
      <c r="L67" s="88" t="inlineStr">
        <is>
          <t>Hypertension</t>
        </is>
      </c>
      <c r="M67" s="100" t="inlineStr">
        <is>
          <t>Clinic</t>
        </is>
      </c>
      <c r="N67" s="88" t="inlineStr">
        <is>
          <t>ข้อ 2 (PLE_CC1_2561_Key.md)</t>
        </is>
      </c>
      <c r="O67" s="100" t="inlineStr">
        <is>
          <t>ข้อสอบจริง</t>
        </is>
      </c>
      <c r="P67" s="100" t="inlineStr">
        <is>
          <t>ปี 2564</t>
        </is>
      </c>
      <c r="Q67" s="100" t="n"/>
    </row>
    <row r="68" ht="409.6" customHeight="1" s="49">
      <c r="A68" s="119" t="n">
        <v>66</v>
      </c>
      <c r="B68" s="88" t="inlineStr">
        <is>
          <t>แพทย์Tพิจารณาใหจ!ายยา simvastatin 40 mg 1xhs เพิ่ม ข้อใด ต!อไปนี้ถูกต้อง</t>
        </is>
      </c>
      <c r="C68" s="100" t="n"/>
      <c r="D68" s="88" t="inlineStr">
        <is>
          <t>ไม!จำเปEนตองใหsimvastatin</t>
        </is>
      </c>
      <c r="E68" s="88" t="inlineStr">
        <is>
          <t>จ!ายไดตามขนาดที่แพทย์Tจ!าย</t>
        </is>
      </c>
      <c r="F68" s="88" t="inlineStr">
        <is>
          <t>เปลี่ยนเปEน atorvastatin 20 mg แทน</t>
        </is>
      </c>
      <c r="G68" s="88" t="inlineStr">
        <is>
          <t>จ!ายไม!ไดเพราะไม!เขากับโรคของผู้ป่วย</t>
        </is>
      </c>
      <c r="H68" s="88" t="inlineStr">
        <is>
          <t>จ!ายไดแต!ตองเพิ่มขนาดยาเปEน simvastatin 80 mg nmortalityratehicus ats</t>
        </is>
      </c>
      <c r="I68" s="119" t="inlineStr">
        <is>
          <t>1</t>
        </is>
      </c>
      <c r="J68" s="88"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68" s="100" t="n"/>
      <c r="L68" s="88" t="inlineStr">
        <is>
          <t>Hypertension</t>
        </is>
      </c>
      <c r="M68" s="100" t="inlineStr">
        <is>
          <t>Clinic</t>
        </is>
      </c>
      <c r="N68" s="88" t="inlineStr">
        <is>
          <t>ข้อ 3 (PLE_CC1_2561_Key.md)</t>
        </is>
      </c>
      <c r="O68" s="100" t="inlineStr">
        <is>
          <t>ข้อสอบจริง</t>
        </is>
      </c>
      <c r="P68" s="100" t="inlineStr">
        <is>
          <t>ปี 2564</t>
        </is>
      </c>
      <c r="Q68" s="100" t="n"/>
    </row>
    <row r="69" ht="409.6" customHeight="1" s="49">
      <c r="A69" s="119" t="n">
        <v>67</v>
      </c>
      <c r="B69" s="88" t="inlineStr">
        <is>
          <t>ข้อใดคืออาการไม!พึงประสงคTของยา amlodipine ที่พบไดบ!อย</t>
        </is>
      </c>
      <c r="C69" s="100" t="n"/>
      <c r="D69" s="88" t="inlineStr">
        <is>
          <t>Myopathy</t>
        </is>
      </c>
      <c r="E69" s="88" t="inlineStr">
        <is>
          <t>Gastric ulcer</t>
        </is>
      </c>
      <c r="F69" s="88" t="inlineStr">
        <is>
          <t>Renal failure</t>
        </is>
      </c>
      <c r="G69" s="88" t="inlineStr">
        <is>
          <t>Osteoporosis</t>
        </is>
      </c>
      <c r="H69" s="88" t="inlineStr">
        <is>
          <t>Peripheral edema nivamiodipinenow C</t>
        </is>
      </c>
      <c r="I69" s="119" t="inlineStr">
        <is>
          <t>1</t>
        </is>
      </c>
      <c r="J69" s="88"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9" s="100" t="n"/>
      <c r="L69" s="88" t="inlineStr">
        <is>
          <t>Hypertension</t>
        </is>
      </c>
      <c r="M69" s="100" t="inlineStr">
        <is>
          <t>Clinic</t>
        </is>
      </c>
      <c r="N69" s="88" t="inlineStr">
        <is>
          <t>ข้อ 4 (PLE_CC1_2561_Key.md)</t>
        </is>
      </c>
      <c r="O69" s="100" t="inlineStr">
        <is>
          <t>ข้อสอบจริง</t>
        </is>
      </c>
      <c r="P69" s="100" t="inlineStr">
        <is>
          <t>ปี 2564</t>
        </is>
      </c>
      <c r="Q69" s="100" t="n"/>
    </row>
    <row r="70" ht="409.6" customHeight="1" s="49">
      <c r="A70" s="119" t="n">
        <v>68</v>
      </c>
      <c r="B70" s="88" t="inlineStr">
        <is>
          <t>ข้อใดคือกลไกการออกฤทธิ์ของยา amlodipine</t>
        </is>
      </c>
      <c r="C70" s="100" t="n"/>
      <c r="D70" s="88" t="inlineStr">
        <is>
          <t>ยับยั้ง renin</t>
        </is>
      </c>
      <c r="E70" s="88" t="inlineStr">
        <is>
          <t>ยับยั้ง calcium channel</t>
        </is>
      </c>
      <c r="F70" s="88" t="inlineStr">
        <is>
          <t>ยับยั้ง beta-2 adrenergic receptor</t>
        </is>
      </c>
      <c r="G70" s="88" t="inlineStr">
        <is>
          <t>ยับยั้ง alpha-1 adrenergic receptor</t>
        </is>
      </c>
      <c r="H70" s="88" t="inlineStr">
        <is>
          <t>ยับยั้ง angiotensin converting enzyme</t>
        </is>
      </c>
      <c r="I70" s="119" t="inlineStr">
        <is>
          <t>1</t>
        </is>
      </c>
      <c r="J70" s="88"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70" s="100" t="n"/>
      <c r="L70" s="88" t="inlineStr">
        <is>
          <t>Hypertension</t>
        </is>
      </c>
      <c r="M70" s="100" t="inlineStr">
        <is>
          <t>Clinic</t>
        </is>
      </c>
      <c r="N70" s="88" t="inlineStr">
        <is>
          <t>ข้อ 97 (PLE_CC1_2561_Key.md)</t>
        </is>
      </c>
      <c r="O70" s="100" t="inlineStr">
        <is>
          <t>ข้อสอบจริง</t>
        </is>
      </c>
      <c r="P70" s="100" t="inlineStr">
        <is>
          <t>ปี 2562</t>
        </is>
      </c>
      <c r="Q70" s="100" t="n"/>
    </row>
    <row r="71" ht="409.6" customHeight="1" s="49">
      <c r="A71" s="119" t="n">
        <v>69</v>
      </c>
      <c r="B71" s="88" t="inlineStr">
        <is>
          <t>คนไข้คนใหม่ กิน Aspirin แล้วปวดท้อง จะต้องปรับปรุงสูตรต้ารับ โดยใช้สารเคลือบอะไร</t>
        </is>
      </c>
      <c r="C71" s="100" t="n"/>
      <c r="D71" s="88" t="inlineStr">
        <is>
          <t>Hypromellose</t>
        </is>
      </c>
      <c r="E71" s="88" t="inlineStr">
        <is>
          <t>Hydroxyproyl methylcellulose pthalate</t>
        </is>
      </c>
      <c r="F71" s="88" t="inlineStr">
        <is>
          <t>Methyl cellulose</t>
        </is>
      </c>
      <c r="G71" s="88" t="inlineStr">
        <is>
          <t>Ethyl cellulose</t>
        </is>
      </c>
      <c r="H71" s="88" t="inlineStr">
        <is>
          <t>amino methacrylate copolymer</t>
        </is>
      </c>
      <c r="I71" s="119" t="inlineStr">
        <is>
          <t>1</t>
        </is>
      </c>
      <c r="J71" s="88"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71" s="100" t="n"/>
      <c r="L71" s="88" t="inlineStr">
        <is>
          <t>Hypertension</t>
        </is>
      </c>
      <c r="M71" s="100" t="inlineStr">
        <is>
          <t>Clinic</t>
        </is>
      </c>
      <c r="N71" s="88" t="inlineStr">
        <is>
          <t>ข้อ 7 (PLE_CC1_2560 22 April Set 1.md)</t>
        </is>
      </c>
      <c r="O71" s="100" t="inlineStr">
        <is>
          <t>ข้อสอบจริง</t>
        </is>
      </c>
      <c r="P71" s="100" t="inlineStr">
        <is>
          <t>ปี 2562</t>
        </is>
      </c>
      <c r="Q71" s="100" t="n"/>
    </row>
    <row r="72" ht="409.6" customHeight="1" s="49">
      <c r="A72" s="119" t="n">
        <v>70</v>
      </c>
      <c r="B72" s="88" t="inlineStr">
        <is>
          <t>เกิด Angioedema จาก Enalapril ควรท้าอย่างไร</t>
        </is>
      </c>
      <c r="C72" s="100" t="n"/>
      <c r="D72" s="88" t="inlineStr">
        <is>
          <t>เปลี่ยนเป็น Lisinopril</t>
        </is>
      </c>
      <c r="E72" s="88" t="inlineStr">
        <is>
          <t>เปลี่ยนเป็น Candesartan</t>
        </is>
      </c>
      <c r="F72" s="88" t="inlineStr">
        <is>
          <t>ใช้ Enalapril ต่อ เดี๋ยวอาการจะดีขึ น พร้อมติดตามอย่างใกล้ชิด</t>
        </is>
      </c>
      <c r="G72" s="88" t="inlineStr">
        <is>
          <t>ลดขนาดยา Enalapril</t>
        </is>
      </c>
      <c r="H72" s="88" t="inlineStr">
        <is>
          <t>หยุดยาจนหาย แล้วค่อยลองใช้อีกครั ง ร่วมกับต้องติดตามอย่างใกล้ชิด</t>
        </is>
      </c>
      <c r="I72" s="119" t="inlineStr">
        <is>
          <t>1</t>
        </is>
      </c>
      <c r="J72" s="88"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72" s="100" t="n"/>
      <c r="L72" s="88" t="inlineStr">
        <is>
          <t>Hypertension</t>
        </is>
      </c>
      <c r="M72" s="100" t="inlineStr">
        <is>
          <t>Clinic</t>
        </is>
      </c>
      <c r="N72" s="88" t="inlineStr">
        <is>
          <t>ข้อ 3 (PLE_CC1_2560 22 April Set 1.md)</t>
        </is>
      </c>
      <c r="O72" s="100" t="inlineStr">
        <is>
          <t>ข้อสอบจริง</t>
        </is>
      </c>
      <c r="P72" s="100" t="inlineStr">
        <is>
          <t>ปี 2562</t>
        </is>
      </c>
      <c r="Q72" s="100" t="n"/>
    </row>
    <row r="73" ht="409.6" customHeight="1" s="49">
      <c r="A73" s="119" t="n">
        <v>71</v>
      </c>
      <c r="B73" s="88" t="inlineStr">
        <is>
          <t>ข้อใดเป็นอาการไม่พึงประสงค์ของยา enalapril</t>
        </is>
      </c>
      <c r="C73" s="100" t="n"/>
      <c r="D73" s="88" t="inlineStr">
        <is>
          <t>Hepatotoxicity</t>
        </is>
      </c>
      <c r="E73" s="88" t="inlineStr">
        <is>
          <t>Tachycardia</t>
        </is>
      </c>
      <c r="F73" s="88" t="inlineStr">
        <is>
          <t>Seizure</t>
        </is>
      </c>
      <c r="G73" s="88" t="inlineStr">
        <is>
          <t>Hyperkalemia</t>
        </is>
      </c>
      <c r="H73" s="88" t="inlineStr">
        <is>
          <t>Parkinsonism</t>
        </is>
      </c>
      <c r="I73" s="119" t="inlineStr">
        <is>
          <t>1</t>
        </is>
      </c>
      <c r="J73" s="88"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73" s="100" t="n"/>
      <c r="L73" s="88" t="inlineStr">
        <is>
          <t>Hypertension</t>
        </is>
      </c>
      <c r="M73" s="100" t="inlineStr">
        <is>
          <t>Clinic</t>
        </is>
      </c>
      <c r="N73" s="88" t="inlineStr">
        <is>
          <t>ข้อ 4 (PLE_CC1_2560 22 April Set 1.md)</t>
        </is>
      </c>
      <c r="O73" s="100" t="inlineStr">
        <is>
          <t>ข้อสอบจริง</t>
        </is>
      </c>
      <c r="P73" s="100" t="inlineStr">
        <is>
          <t>ปี 2562</t>
        </is>
      </c>
      <c r="Q73" s="100" t="n"/>
    </row>
    <row r="74" ht="409.6" customHeight="1" s="49">
      <c r="A74" s="119" t="n">
        <v>72</v>
      </c>
      <c r="B74" s="88" t="inlineStr">
        <is>
          <t>ในการผลิตระดับอุตสาหกรรม ต้องใช้น ้าอะไร ในการผลิต Furosemide injection</t>
        </is>
      </c>
      <c r="C74" s="100" t="n"/>
      <c r="D74" s="88" t="inlineStr">
        <is>
          <t>Purified water</t>
        </is>
      </c>
      <c r="E74" s="88" t="inlineStr">
        <is>
          <t>Water for injection USP</t>
        </is>
      </c>
      <c r="F74" s="88" t="inlineStr">
        <is>
          <t>Sterile water for injection USP</t>
        </is>
      </c>
      <c r="G74" s="88" t="inlineStr">
        <is>
          <t>Steril water for irrigation USP</t>
        </is>
      </c>
      <c r="H74" s="88" t="inlineStr">
        <is>
          <t>Bacteriostatic water for injection USP</t>
        </is>
      </c>
      <c r="I74" s="119" t="inlineStr">
        <is>
          <t>1</t>
        </is>
      </c>
      <c r="J74" s="88"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74" s="100" t="n"/>
      <c r="L74" s="88" t="inlineStr">
        <is>
          <t>Hypertension</t>
        </is>
      </c>
      <c r="M74" s="100" t="inlineStr">
        <is>
          <t>Clinic</t>
        </is>
      </c>
      <c r="N74" s="88" t="inlineStr">
        <is>
          <t>ข้อ 8 (PLE_CC1_2560 22 April Set 1.md)</t>
        </is>
      </c>
      <c r="O74" s="100" t="inlineStr">
        <is>
          <t>ข้อสอบจริง</t>
        </is>
      </c>
      <c r="P74" s="100" t="inlineStr">
        <is>
          <t>ปี 2562</t>
        </is>
      </c>
      <c r="Q74" s="100" t="n"/>
    </row>
    <row r="75" ht="409.6" customHeight="1" s="49">
      <c r="A75" s="119" t="n">
        <v>73</v>
      </c>
      <c r="B75" s="88" t="inlineStr">
        <is>
          <t>เกี่ยวกับ ยาใดท้าให้ Hyperkalemia ข้อใดต่อไปนี้กล่าวถูกต้องตามหลักวิชาชีพเภสัชกรรม</t>
        </is>
      </c>
      <c r="C75" s="100" t="n"/>
      <c r="D75" s="88" t="inlineStr">
        <is>
          <t>Aspirin</t>
        </is>
      </c>
      <c r="E75" s="88" t="inlineStr">
        <is>
          <t>Moduretic</t>
        </is>
      </c>
      <c r="F75" s="88" t="inlineStr">
        <is>
          <t>Glipizide</t>
        </is>
      </c>
      <c r="G75" s="88" t="inlineStr">
        <is>
          <t>Amlodipine</t>
        </is>
      </c>
      <c r="H75" s="88" t="inlineStr">
        <is>
          <t>Omeprazole</t>
        </is>
      </c>
      <c r="I75" s="119" t="inlineStr">
        <is>
          <t>1</t>
        </is>
      </c>
      <c r="J75" s="88"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75" s="100" t="n"/>
      <c r="L75" s="88" t="inlineStr">
        <is>
          <t>Hypertension</t>
        </is>
      </c>
      <c r="M75" s="100" t="inlineStr">
        <is>
          <t>Clinic</t>
        </is>
      </c>
      <c r="N75" s="88" t="inlineStr">
        <is>
          <t>ข้อ 1 (PLE_CC1_2560 22 April Set 1.md)</t>
        </is>
      </c>
      <c r="O75" s="100" t="inlineStr">
        <is>
          <t>ข้อสอบจริง</t>
        </is>
      </c>
      <c r="P75" s="100" t="inlineStr">
        <is>
          <t>ปี 2562</t>
        </is>
      </c>
      <c r="Q75" s="100" t="n"/>
    </row>
    <row r="76" ht="409.6" customHeight="1" s="49">
      <c r="A76" s="119" t="n">
        <v>74</v>
      </c>
      <c r="B76" s="88" t="inlineStr">
        <is>
          <t>หลังจากหยุดยาที่เป็นสาเหตุแล้วจะจัดการภาวะ hyperkalemia ในผู้ป่วยรายนี อย่างไร</t>
        </is>
      </c>
      <c r="C76" s="100" t="n"/>
      <c r="D76" s="88" t="inlineStr">
        <is>
          <t>ฉีด Insulin</t>
        </is>
      </c>
      <c r="E76" s="88" t="inlineStr">
        <is>
          <t>พ่น Salbutamol</t>
        </is>
      </c>
      <c r="F76" s="88" t="inlineStr">
        <is>
          <t>ฉีด Calcium gluconate</t>
        </is>
      </c>
      <c r="G76" s="88" t="inlineStr">
        <is>
          <t>ไปฟอกไต</t>
        </is>
      </c>
      <c r="H76" s="88" t="inlineStr">
        <is>
          <t>ไม่ต้องใช้ยารักษาอะไร</t>
        </is>
      </c>
      <c r="I76" s="119" t="inlineStr">
        <is>
          <t>1</t>
        </is>
      </c>
      <c r="J76" s="88"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76" s="100" t="n"/>
      <c r="L76" s="88" t="inlineStr">
        <is>
          <t>Hypertension</t>
        </is>
      </c>
      <c r="M76" s="100" t="inlineStr">
        <is>
          <t>Clinic</t>
        </is>
      </c>
      <c r="N76" s="88" t="inlineStr">
        <is>
          <t>ข้อ 4 (PLE_CC1_2560 22 April Set 1.md)</t>
        </is>
      </c>
      <c r="O76" s="100" t="inlineStr">
        <is>
          <t>ข้อสอบจริง</t>
        </is>
      </c>
      <c r="P76" s="100" t="inlineStr">
        <is>
          <t>ปี 2562</t>
        </is>
      </c>
      <c r="Q76" s="100" t="n"/>
    </row>
    <row r="77" ht="409.6" customHeight="1" s="49">
      <c r="A77" s="119" t="n">
        <v>75</v>
      </c>
      <c r="B77" s="88" t="inlineStr">
        <is>
          <t>ต่อมาคนให้เป็น Acute kidney injury on top CKD มีภาวะ Hyperkalemia ถามว่า ยาใดที่เป็น Ion exchange</t>
        </is>
      </c>
      <c r="C77" s="100" t="n"/>
      <c r="D77" s="88" t="inlineStr">
        <is>
          <t>Calcium polystyrene sulfonate</t>
        </is>
      </c>
      <c r="E77" s="88" t="inlineStr">
        <is>
          <t>Insulin</t>
        </is>
      </c>
      <c r="F77" s="88" t="inlineStr">
        <is>
          <t>Calcium gluconate</t>
        </is>
      </c>
      <c r="G77" s="88" t="inlineStr">
        <is>
          <t>Beta 2 agonist</t>
        </is>
      </c>
      <c r="H77" s="88" t="inlineStr">
        <is>
          <t>Sodium bicarbonate</t>
        </is>
      </c>
      <c r="I77" s="119" t="inlineStr">
        <is>
          <t>1</t>
        </is>
      </c>
      <c r="J77" s="88"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77" s="100" t="n"/>
      <c r="L77" s="88" t="inlineStr">
        <is>
          <t>Hypertension</t>
        </is>
      </c>
      <c r="M77" s="100" t="inlineStr">
        <is>
          <t>Clinic</t>
        </is>
      </c>
      <c r="N77" s="88" t="inlineStr">
        <is>
          <t>ข้อ 7 (PLE_CC1_2560 22 April Set 1.md)</t>
        </is>
      </c>
      <c r="O77" s="100" t="inlineStr">
        <is>
          <t>ข้อสอบจริง</t>
        </is>
      </c>
      <c r="P77" s="100" t="inlineStr">
        <is>
          <t>ปี 2562</t>
        </is>
      </c>
      <c r="Q77" s="100" t="n"/>
    </row>
    <row r="78" ht="409.6" customHeight="1" s="49">
      <c r="A78" s="119" t="n">
        <v>76</v>
      </c>
      <c r="B78" s="88" t="inlineStr">
        <is>
          <t>เป้าหมายความดันโลหิตของผู้ป่วยรายนี ตาม ADA2016</t>
        </is>
      </c>
      <c r="C78" s="100" t="n"/>
      <c r="D78" s="88" t="inlineStr">
        <is>
          <t>130/80</t>
        </is>
      </c>
      <c r="E78" s="88" t="inlineStr">
        <is>
          <t>140/90</t>
        </is>
      </c>
      <c r="F78" s="88" t="inlineStr">
        <is>
          <t>150/90</t>
        </is>
      </c>
      <c r="G78" s="88" t="inlineStr">
        <is>
          <t>130/70</t>
        </is>
      </c>
      <c r="H78" s="88" t="inlineStr">
        <is>
          <t>Losartan 50 mg OD</t>
        </is>
      </c>
      <c r="I78" s="119" t="inlineStr">
        <is>
          <t>1</t>
        </is>
      </c>
      <c r="J78" s="88"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78" s="100" t="n"/>
      <c r="L78" s="88" t="inlineStr">
        <is>
          <t>Hypertension</t>
        </is>
      </c>
      <c r="M78" s="100" t="inlineStr">
        <is>
          <t>Clinic</t>
        </is>
      </c>
      <c r="N78" s="88" t="inlineStr">
        <is>
          <t>ข้อ 2 (PLE_CC1_2560 22 April Set 1.md)</t>
        </is>
      </c>
      <c r="O78" s="100" t="inlineStr">
        <is>
          <t>ข้อสอบจริง</t>
        </is>
      </c>
      <c r="P78" s="100" t="inlineStr">
        <is>
          <t>ปี 2562</t>
        </is>
      </c>
      <c r="Q78" s="100" t="n"/>
    </row>
    <row r="79" ht="409.6" customHeight="1" s="49">
      <c r="A79" s="119" t="n">
        <v>77</v>
      </c>
      <c r="B79" s="88" t="inlineStr">
        <is>
          <t>ปัจจัยใดท้าให้ผู้ป่วยได้รับ Aspirin</t>
        </is>
      </c>
      <c r="C79" s="100" t="n"/>
      <c r="D79" s="88" t="inlineStr">
        <is>
          <t>อายุ</t>
        </is>
      </c>
      <c r="E79" s="88" t="inlineStr">
        <is>
          <t>อ้วน</t>
        </is>
      </c>
      <c r="F79" s="88" t="inlineStr">
        <is>
          <t>แอลกอฮอล์</t>
        </is>
      </c>
      <c r="G79" s="88" t="inlineStr">
        <is>
          <t>ไม่ออกก้าลังกาย</t>
        </is>
      </c>
      <c r="H79" s="88" t="inlineStr">
        <is>
          <t>เพศ</t>
        </is>
      </c>
      <c r="I79" s="119" t="inlineStr">
        <is>
          <t>1</t>
        </is>
      </c>
      <c r="J79" s="88"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9" s="100" t="n"/>
      <c r="L79" s="88" t="inlineStr">
        <is>
          <t>Hypertension</t>
        </is>
      </c>
      <c r="M79" s="100" t="inlineStr">
        <is>
          <t>Clinic</t>
        </is>
      </c>
      <c r="N79" s="88" t="inlineStr">
        <is>
          <t>ข้อ 3 (PLE_CC1_2560 22 April Set 1.md)</t>
        </is>
      </c>
      <c r="O79" s="100" t="inlineStr">
        <is>
          <t>ข้อสอบจริง</t>
        </is>
      </c>
      <c r="P79" s="100" t="inlineStr">
        <is>
          <t>ปี 2561</t>
        </is>
      </c>
      <c r="Q79" s="100" t="n"/>
    </row>
    <row r="80" ht="409.6" customHeight="1" s="49">
      <c r="A80" s="119" t="n">
        <v>78</v>
      </c>
      <c r="B80" s="88" t="inlineStr">
        <is>
          <t>เกี่ยวกับ ADR ของ Enalapril ข้อใดต่อไปนี้กล่าวถูกต้องตามหลักวิชาชีพเภสัชกรรม</t>
        </is>
      </c>
      <c r="C80" s="100" t="n"/>
      <c r="D80" s="88" t="inlineStr">
        <is>
          <t>Hyperkalemia</t>
        </is>
      </c>
      <c r="E80" s="88" t="inlineStr">
        <is>
          <t>...</t>
        </is>
      </c>
      <c r="F80" s="88" t="inlineStr">
        <is>
          <t>Empagliflozin 10 mg OD</t>
        </is>
      </c>
      <c r="G80" s="88" t="inlineStr">
        <is>
          <t>Diltiazem 30 mg TID</t>
        </is>
      </c>
      <c r="H80" s="88" t="inlineStr">
        <is>
          <t>Warfarin 3 mg OD (target INR 2.0-3.0)</t>
        </is>
      </c>
      <c r="I80" s="119" t="inlineStr">
        <is>
          <t>1</t>
        </is>
      </c>
      <c r="J80" s="88"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80" s="100" t="n"/>
      <c r="L80" s="88" t="inlineStr">
        <is>
          <t>Hypertension</t>
        </is>
      </c>
      <c r="M80" s="100" t="inlineStr">
        <is>
          <t>Clinic</t>
        </is>
      </c>
      <c r="N80" s="88" t="inlineStr">
        <is>
          <t>ข้อ 4 (PLE_CC1_2560 22 April Set 2.md)</t>
        </is>
      </c>
      <c r="O80" s="100" t="inlineStr">
        <is>
          <t>ข้อสอบจริง</t>
        </is>
      </c>
      <c r="P80" s="100" t="inlineStr">
        <is>
          <t>ปี 2561</t>
        </is>
      </c>
      <c r="Q80" s="100" t="n"/>
    </row>
    <row r="81" ht="409.6" customHeight="1" s="49">
      <c r="A81" s="119" t="n">
        <v>79</v>
      </c>
      <c r="B81" s="88" t="inlineStr">
        <is>
          <t>เกี่ยวกับ ยาใดทำให้ Hyperkalemia ข้อใดต่อไปนี้กล่าวถูกต้องตามหลักวิชาชีพเภสัชกรรม</t>
        </is>
      </c>
      <c r="C81" s="100" t="n"/>
      <c r="D81" s="88" t="inlineStr">
        <is>
          <t>Aspirin</t>
        </is>
      </c>
      <c r="E81" s="88" t="inlineStr">
        <is>
          <t>Moduretic</t>
        </is>
      </c>
      <c r="F81" s="88" t="inlineStr">
        <is>
          <t>Glipizide</t>
        </is>
      </c>
      <c r="G81" s="88" t="inlineStr">
        <is>
          <t>Amlodipine</t>
        </is>
      </c>
      <c r="H81" s="88" t="inlineStr">
        <is>
          <t>Omeprazole</t>
        </is>
      </c>
      <c r="I81" s="119" t="inlineStr">
        <is>
          <t>1</t>
        </is>
      </c>
      <c r="J81" s="88"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81" s="100" t="n"/>
      <c r="L81" s="88" t="inlineStr">
        <is>
          <t>Hypertension</t>
        </is>
      </c>
      <c r="M81" s="100" t="inlineStr">
        <is>
          <t>Clinic</t>
        </is>
      </c>
      <c r="N81" s="88" t="inlineStr">
        <is>
          <t>ข้อ 1 (PLE_CC1_2560 22 April Set 2.md)</t>
        </is>
      </c>
      <c r="O81" s="100" t="inlineStr">
        <is>
          <t>ข้อสอบจริง</t>
        </is>
      </c>
      <c r="P81" s="100" t="inlineStr">
        <is>
          <t>ปี 2561</t>
        </is>
      </c>
      <c r="Q81" s="100" t="n"/>
    </row>
    <row r="82" ht="409.6" customHeight="1" s="49">
      <c r="A82" s="119" t="n">
        <v>80</v>
      </c>
      <c r="B82" s="88" t="inlineStr">
        <is>
          <t>การจัดการภาวะ Hyperkalemia หลังจากหยุดยาที่เป็นสาเหตุ</t>
        </is>
      </c>
      <c r="C82" s="100" t="n"/>
      <c r="D82" s="88" t="inlineStr">
        <is>
          <t>ฉีด Insulin</t>
        </is>
      </c>
      <c r="E82" s="88" t="inlineStr">
        <is>
          <t>พ่น Salbutamol</t>
        </is>
      </c>
      <c r="F82" s="88" t="inlineStr">
        <is>
          <t>ฉีด Calcium gluconate</t>
        </is>
      </c>
      <c r="G82" s="88" t="inlineStr">
        <is>
          <t>ไปฟอกไต</t>
        </is>
      </c>
      <c r="H82" s="88" t="inlineStr">
        <is>
          <t>ไม่ต้องใช้ยารักษาอะไร</t>
        </is>
      </c>
      <c r="I82" s="119" t="inlineStr">
        <is>
          <t>1</t>
        </is>
      </c>
      <c r="J82" s="88"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82" s="100" t="n"/>
      <c r="L82" s="88" t="inlineStr">
        <is>
          <t>Hypertension</t>
        </is>
      </c>
      <c r="M82" s="100" t="inlineStr">
        <is>
          <t>Clinic</t>
        </is>
      </c>
      <c r="N82" s="88" t="inlineStr">
        <is>
          <t>ข้อ 3 (PLE_CC1_2560 22 April Set 2.md)</t>
        </is>
      </c>
      <c r="O82" s="100" t="inlineStr">
        <is>
          <t>ข้อสอบจริง</t>
        </is>
      </c>
      <c r="P82" s="100" t="inlineStr">
        <is>
          <t>ปี 2561</t>
        </is>
      </c>
      <c r="Q82" s="100" t="n"/>
    </row>
    <row r="83" ht="409.6" customHeight="1" s="49">
      <c r="A83" s="119" t="n">
        <v>81</v>
      </c>
      <c r="B83" s="88" t="inlineStr">
        <is>
          <t>ข้อใดเป็นคำแนะนำที่ผิด ในการใช้ Minipill ในสตรีให้นมบุตร สำหรับคุมกำเนิด</t>
        </is>
      </c>
      <c r="C83" s="100" t="n"/>
      <c r="D83" s="88" t="inlineStr">
        <is>
          <t>ให้รับประทานยาต่อเนื่อง ไม่ต้องหยุดยา 7 วัน</t>
        </is>
      </c>
      <c r="E83" s="88" t="inlineStr">
        <is>
          <t>อาจมีเลือดออกกระปิบกระปอย</t>
        </is>
      </c>
      <c r="F83" s="88" t="inlineStr">
        <is>
          <t>การใช้ Amoxicillin ไม่มีผลต่อการออกฤทธิ์ของยา</t>
        </is>
      </c>
      <c r="G83" s="88" t="inlineStr">
        <is>
          <t>หากลืมรับประทานยาเกิน 24 ชั่วโมง ยายังมีประสิทธิภาพในการคุมกำเนิดเท่าเดิม</t>
        </is>
      </c>
      <c r="H83" s="88" t="inlineStr">
        <is>
          <t>รับประทานติดต่อกันเป็นระยะเวลานาน อาจทำให้ขาดประจำเดือน</t>
        </is>
      </c>
      <c r="I83" s="119" t="inlineStr">
        <is>
          <t>1</t>
        </is>
      </c>
      <c r="J83" s="88"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83" s="100" t="n"/>
      <c r="L83" s="88" t="inlineStr">
        <is>
          <t>Hypertension</t>
        </is>
      </c>
      <c r="M83" s="100" t="inlineStr">
        <is>
          <t>Clinic</t>
        </is>
      </c>
      <c r="N83" s="88" t="inlineStr">
        <is>
          <t>ข้อ 5 (PLE_CC1_2560 22 April Set 2.md)</t>
        </is>
      </c>
      <c r="O83" s="100" t="inlineStr">
        <is>
          <t>ข้อสอบจริง</t>
        </is>
      </c>
      <c r="P83" s="100" t="inlineStr">
        <is>
          <t>ปี 2561</t>
        </is>
      </c>
      <c r="Q83" s="100" t="n"/>
    </row>
    <row r="84" ht="409.6" customHeight="1" s="49">
      <c r="A84" s="119" t="n">
        <v>82</v>
      </c>
      <c r="B84" s="88" t="inlineStr">
        <is>
          <t>ผู้ป่วยรายนี เป็นโรคภาวะหัวใจล้มเหลวอยู่ใน stage ใด</t>
        </is>
      </c>
      <c r="C84" s="100" t="n"/>
      <c r="D84" s="88" t="inlineStr">
        <is>
          <t>Stage A</t>
        </is>
      </c>
      <c r="E84" s="88" t="inlineStr">
        <is>
          <t>Stage B</t>
        </is>
      </c>
      <c r="F84" s="88" t="inlineStr">
        <is>
          <t>Stage C</t>
        </is>
      </c>
      <c r="G84" s="88" t="inlineStr">
        <is>
          <t>Stage D</t>
        </is>
      </c>
      <c r="H84" s="88" t="inlineStr">
        <is>
          <t>Stage E</t>
        </is>
      </c>
      <c r="I84" s="119" t="inlineStr">
        <is>
          <t>1</t>
        </is>
      </c>
      <c r="J84" s="88"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84" s="100" t="n"/>
      <c r="L84" s="88" t="inlineStr">
        <is>
          <t>Hypertension</t>
        </is>
      </c>
      <c r="M84" s="100" t="inlineStr">
        <is>
          <t>Clinic</t>
        </is>
      </c>
      <c r="N84" s="88" t="inlineStr">
        <is>
          <t>ข้อ 1 (PLE_CC1_2559.md)</t>
        </is>
      </c>
      <c r="O84" s="100" t="inlineStr">
        <is>
          <t>ข้อสอบจริง</t>
        </is>
      </c>
      <c r="P84" s="100" t="inlineStr">
        <is>
          <t>ปี 2561</t>
        </is>
      </c>
      <c r="Q84" s="100" t="n"/>
    </row>
    <row r="85" ht="409.6" customHeight="1" s="49">
      <c r="A85" s="119" t="n">
        <v>83</v>
      </c>
      <c r="B85" s="88" t="inlineStr">
        <is>
          <t>การที่ผู้ป่วยได้รับยา warfarin ต้องมีการตรวจติดตามค่าอะไร</t>
        </is>
      </c>
      <c r="C85" s="100" t="n"/>
      <c r="D85" s="88" t="inlineStr">
        <is>
          <t>Prothrombin time</t>
        </is>
      </c>
      <c r="E85" s="88" t="inlineStr">
        <is>
          <t>Activated thromboplastin time</t>
        </is>
      </c>
      <c r="F85" s="88" t="inlineStr">
        <is>
          <t>International normalized ratio</t>
        </is>
      </c>
      <c r="G85" s="88" t="inlineStr">
        <is>
          <t>Heparin anti-factor  level</t>
        </is>
      </c>
      <c r="H85" s="88" t="inlineStr">
        <is>
          <t>International sensitivity index</t>
        </is>
      </c>
      <c r="I85" s="119" t="inlineStr">
        <is>
          <t>1</t>
        </is>
      </c>
      <c r="J85" s="88"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85" s="100" t="n"/>
      <c r="L85" s="88" t="inlineStr">
        <is>
          <t>Hypertension</t>
        </is>
      </c>
      <c r="M85" s="100" t="inlineStr">
        <is>
          <t>Clinic</t>
        </is>
      </c>
      <c r="N85" s="88" t="inlineStr">
        <is>
          <t>ข้อ 6 (PLE_CC1_2559.md)</t>
        </is>
      </c>
      <c r="O85" s="100" t="inlineStr">
        <is>
          <t>ข้อสอบจริง</t>
        </is>
      </c>
      <c r="P85" s="100" t="inlineStr">
        <is>
          <t>ปี 2561</t>
        </is>
      </c>
      <c r="Q85" s="100" t="n"/>
    </row>
    <row r="86" ht="409.6" customHeight="1" s="49">
      <c r="A86" s="119" t="n">
        <v>84</v>
      </c>
      <c r="B86" s="88" t="inlineStr">
        <is>
          <t>ข้อใดถูกเกี่ยวกับโครงสร้างของ warfarin</t>
        </is>
      </c>
      <c r="C86" s="100" t="n"/>
      <c r="D86" s="88" t="inlineStr">
        <is>
          <t>Racemic mixture หมุน polarize ไม่ได้</t>
        </is>
      </c>
      <c r="E86" s="88" t="inlineStr">
        <is>
          <t>มี chiral carbon 2 atom</t>
        </is>
      </c>
      <c r="F86" s="88" t="inlineStr">
        <is>
          <t>จากโครงสร้างเป็น S-form</t>
        </is>
      </c>
      <c r="G86" s="88" t="inlineStr">
        <is>
          <t>R-form กับ S-form วัดได้จาก Polarimeter</t>
        </is>
      </c>
      <c r="H86" s="88" t="inlineStr">
        <is>
          <t>R-form กับ S-form ไม่ได้เป็น optical isomer</t>
        </is>
      </c>
      <c r="I86" s="119" t="inlineStr">
        <is>
          <t>1</t>
        </is>
      </c>
      <c r="J86" s="88"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86" s="100" t="n"/>
      <c r="L86" s="88" t="inlineStr">
        <is>
          <t>Hypertension</t>
        </is>
      </c>
      <c r="M86" s="100" t="inlineStr">
        <is>
          <t>Clinic</t>
        </is>
      </c>
      <c r="N86" s="88" t="inlineStr">
        <is>
          <t>ข้อ 7 (PLE_CC1_2559.md)</t>
        </is>
      </c>
      <c r="O86" s="100" t="inlineStr">
        <is>
          <t>ข้อสอบจริง</t>
        </is>
      </c>
      <c r="P86" s="100" t="inlineStr">
        <is>
          <t>ปี 2560</t>
        </is>
      </c>
      <c r="Q86" s="100" t="n"/>
    </row>
    <row r="87" ht="409.6" customHeight="1" s="49">
      <c r="A87" s="119" t="n">
        <v>85</v>
      </c>
      <c r="B87" s="88"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87" s="100" t="n"/>
      <c r="D87" s="88" t="inlineStr">
        <is>
          <t>Category A</t>
        </is>
      </c>
      <c r="E87" s="88" t="inlineStr">
        <is>
          <t>Category B</t>
        </is>
      </c>
      <c r="F87" s="88" t="inlineStr">
        <is>
          <t>Category E</t>
        </is>
      </c>
      <c r="G87" s="88" t="inlineStr">
        <is>
          <t>Category F</t>
        </is>
      </c>
      <c r="H87" s="88" t="inlineStr">
        <is>
          <t>Category I ยาที่ได้รับ Theophylline SR 1x2 Seretide evohaler (25/125) 2 puff bid Berodual 2 puff prn Phenytoin 3xhs</t>
        </is>
      </c>
      <c r="I87" s="119" t="inlineStr">
        <is>
          <t>1</t>
        </is>
      </c>
      <c r="J87" s="88"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87" s="100" t="n"/>
      <c r="L87" s="88" t="inlineStr">
        <is>
          <t>Hypertension</t>
        </is>
      </c>
      <c r="M87" s="100" t="inlineStr">
        <is>
          <t>Clinic</t>
        </is>
      </c>
      <c r="N87" s="88" t="inlineStr">
        <is>
          <t>ข้อ 9 (PLE_CC1_2559.md)</t>
        </is>
      </c>
      <c r="O87" s="100" t="inlineStr">
        <is>
          <t>ข้อสอบจริง</t>
        </is>
      </c>
      <c r="P87" s="100" t="inlineStr">
        <is>
          <t>ปี 2560</t>
        </is>
      </c>
      <c r="Q87" s="100" t="n"/>
    </row>
    <row r="88" ht="409.6" customHeight="1" s="49">
      <c r="A88" s="119" t="n">
        <v>86</v>
      </c>
      <c r="B88" s="88" t="inlineStr">
        <is>
          <t>ควรได้รับยาอะไรเสริมด้วยในผู้ป่วยที่ได้รับยา metformin</t>
        </is>
      </c>
      <c r="C88" s="100" t="n"/>
      <c r="D88" s="88" t="inlineStr">
        <is>
          <t>Thiamine</t>
        </is>
      </c>
      <c r="E88" s="88" t="inlineStr">
        <is>
          <t>Riboflavin</t>
        </is>
      </c>
      <c r="F88" s="88" t="inlineStr">
        <is>
          <t>Niacin</t>
        </is>
      </c>
      <c r="G88" s="88" t="inlineStr">
        <is>
          <t>Pyridoxine</t>
        </is>
      </c>
      <c r="H88" s="88" t="inlineStr">
        <is>
          <t>Cobalamin</t>
        </is>
      </c>
      <c r="I88" s="119" t="inlineStr">
        <is>
          <t>1</t>
        </is>
      </c>
      <c r="J88" s="88"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88" s="100" t="n"/>
      <c r="L88" s="88" t="inlineStr">
        <is>
          <t>Hypertension</t>
        </is>
      </c>
      <c r="M88" s="100" t="inlineStr">
        <is>
          <t>Clinic</t>
        </is>
      </c>
      <c r="N88" s="88" t="inlineStr">
        <is>
          <t>ข้อ 20 (PLE_CC1_2559.md)</t>
        </is>
      </c>
      <c r="O88" s="100" t="inlineStr">
        <is>
          <t>ข้อสอบจริง</t>
        </is>
      </c>
      <c r="P88" s="100" t="inlineStr">
        <is>
          <t>ปี 2560</t>
        </is>
      </c>
      <c r="Q88" s="100" t="n"/>
    </row>
    <row r="89" ht="409.6" customHeight="1" s="49">
      <c r="A89" s="119" t="n">
        <v>87</v>
      </c>
      <c r="B89" s="88" t="inlineStr">
        <is>
          <t>2 เดือนต่อมา ผู้ป่วยกลับมาตรวจพบ FBS 120 mg/dL HbA1C 7% eGFR 25 mL/min ควรปรับเปลี่ยนยา อย่างไร</t>
        </is>
      </c>
      <c r="C89" s="100" t="n"/>
      <c r="D89" s="88" t="inlineStr">
        <is>
          <t>เพิ่ม glipizide</t>
        </is>
      </c>
      <c r="E89" s="88" t="inlineStr">
        <is>
          <t>เปลี่ยน glibenclamide เป็น chlorpropamide</t>
        </is>
      </c>
      <c r="F89" s="88" t="inlineStr">
        <is>
          <t>เปลี่ยน metformin เป็น pioglitazone</t>
        </is>
      </c>
      <c r="G89" s="88" t="inlineStr">
        <is>
          <t>เพิ่มยา acarbose เนื่องจากระดับน ้าตาลยังไม่ได้เป้าหมาย</t>
        </is>
      </c>
      <c r="H89" s="88" t="inlineStr">
        <is>
          <t>ไม่ต้องมีการเปลี่ยนแปลง</t>
        </is>
      </c>
      <c r="I89" s="119" t="inlineStr">
        <is>
          <t>1</t>
        </is>
      </c>
      <c r="J89" s="88"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9" s="100" t="n"/>
      <c r="L89" s="88" t="inlineStr">
        <is>
          <t>Hypertension</t>
        </is>
      </c>
      <c r="M89" s="100" t="inlineStr">
        <is>
          <t>Clinic</t>
        </is>
      </c>
      <c r="N89" s="88" t="inlineStr">
        <is>
          <t>ข้อ 21 (PLE_CC1_2559.md)</t>
        </is>
      </c>
      <c r="O89" s="100" t="inlineStr">
        <is>
          <t>ข้อสอบจริง</t>
        </is>
      </c>
      <c r="P89" s="100" t="inlineStr">
        <is>
          <t>ปี 2560</t>
        </is>
      </c>
      <c r="Q89" s="100" t="n"/>
    </row>
    <row r="90" ht="409.6" customHeight="1" s="49">
      <c r="A90" s="119" t="n">
        <v>88</v>
      </c>
      <c r="B90" s="88" t="inlineStr">
        <is>
          <t>ความดันเป้าหมายในผู้ป่วยรายนี เท่ากับเท่าไรตาม JNC II</t>
        </is>
      </c>
      <c r="C90" s="100" t="n"/>
      <c r="D90" s="88" t="inlineStr">
        <is>
          <t>130/80 mmHg</t>
        </is>
      </c>
      <c r="E90" s="88" t="inlineStr">
        <is>
          <t>140/90 mmHg</t>
        </is>
      </c>
      <c r="F90" s="88" t="inlineStr">
        <is>
          <t>120/80 mmHg</t>
        </is>
      </c>
      <c r="G90" s="88" t="inlineStr">
        <is>
          <t>130/90 mmHg</t>
        </is>
      </c>
      <c r="H90" s="88" t="inlineStr">
        <is>
          <t>130/85 mmHg</t>
        </is>
      </c>
      <c r="I90" s="119" t="inlineStr">
        <is>
          <t>1</t>
        </is>
      </c>
      <c r="J90" s="88"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90" s="100" t="n"/>
      <c r="L90" s="88" t="inlineStr">
        <is>
          <t>Hypertension</t>
        </is>
      </c>
      <c r="M90" s="100" t="inlineStr">
        <is>
          <t>Clinic</t>
        </is>
      </c>
      <c r="N90" s="88" t="inlineStr">
        <is>
          <t>ข้อ 77 (PLE_CC1_2559.md)</t>
        </is>
      </c>
      <c r="O90" s="100" t="inlineStr">
        <is>
          <t>ข้อสอบจริง</t>
        </is>
      </c>
      <c r="P90" s="100" t="inlineStr">
        <is>
          <t>ปี 2560</t>
        </is>
      </c>
      <c r="Q90" s="100" t="n"/>
    </row>
    <row r="91" ht="409.6" customHeight="1" s="49">
      <c r="A91" s="119" t="n">
        <v>89</v>
      </c>
      <c r="B91" s="88" t="inlineStr">
        <is>
          <t>หากคนไข้ได้รับยา enalapril ควรต้องมีการติดตามค่าใด</t>
        </is>
      </c>
      <c r="C91" s="100" t="n"/>
      <c r="D91" s="88" t="inlineStr">
        <is>
          <t>Electrolyte</t>
        </is>
      </c>
      <c r="E91" s="88" t="inlineStr">
        <is>
          <t>Complete blood count</t>
        </is>
      </c>
      <c r="F91" s="88" t="inlineStr">
        <is>
          <t>Liver function test</t>
        </is>
      </c>
      <c r="G91" s="88" t="inlineStr">
        <is>
          <t>Fasting blood glucose</t>
        </is>
      </c>
      <c r="H91" s="88" t="inlineStr">
        <is>
          <t>Electrocardiogram</t>
        </is>
      </c>
      <c r="I91" s="119" t="inlineStr">
        <is>
          <t>1</t>
        </is>
      </c>
      <c r="J91" s="88"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91" s="100" t="n"/>
      <c r="L91" s="88" t="inlineStr">
        <is>
          <t>Hypertension</t>
        </is>
      </c>
      <c r="M91" s="100" t="inlineStr">
        <is>
          <t>Clinic</t>
        </is>
      </c>
      <c r="N91" s="88" t="inlineStr">
        <is>
          <t>ข้อ 79 (PLE_CC1_2559.md)</t>
        </is>
      </c>
      <c r="O91" s="100" t="inlineStr">
        <is>
          <t>ข้อสอบจริง</t>
        </is>
      </c>
      <c r="P91" s="100" t="inlineStr">
        <is>
          <t>ปี 2560</t>
        </is>
      </c>
      <c r="Q91" s="100" t="n"/>
    </row>
    <row r="92" ht="409.6" customHeight="1" s="49">
      <c r="A92" s="119" t="n">
        <v>90</v>
      </c>
      <c r="B92" s="88" t="inlineStr">
        <is>
          <t>ยาตัวใดปลอดภัยกับหัวใจที่สุด</t>
        </is>
      </c>
      <c r="C92" s="100" t="n"/>
      <c r="D92" s="88" t="inlineStr">
        <is>
          <t>Ibuprofen</t>
        </is>
      </c>
      <c r="E92" s="88" t="inlineStr">
        <is>
          <t>Diclofenac</t>
        </is>
      </c>
      <c r="F92" s="88" t="inlineStr">
        <is>
          <t>Naproxen</t>
        </is>
      </c>
      <c r="G92" s="88" t="inlineStr">
        <is>
          <t>Celecoxib</t>
        </is>
      </c>
      <c r="H92" s="88" t="inlineStr">
        <is>
          <t>Piroxicam</t>
        </is>
      </c>
      <c r="I92" s="119" t="inlineStr">
        <is>
          <t>1</t>
        </is>
      </c>
      <c r="J92" s="88"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92" s="100" t="n"/>
      <c r="L92" s="88" t="inlineStr">
        <is>
          <t>Hypertension</t>
        </is>
      </c>
      <c r="M92" s="100" t="inlineStr">
        <is>
          <t>Clinic</t>
        </is>
      </c>
      <c r="N92" s="88" t="inlineStr">
        <is>
          <t>ข้อ 88 (PLE_CC1_2559.md)</t>
        </is>
      </c>
      <c r="O92" s="100" t="inlineStr">
        <is>
          <t>ข้อสอบจริง</t>
        </is>
      </c>
      <c r="P92" s="100" t="inlineStr">
        <is>
          <t>ปี 2560</t>
        </is>
      </c>
      <c r="Q92" s="100" t="n"/>
    </row>
    <row r="93" ht="409.6" customHeight="1" s="49">
      <c r="A93" s="119" t="n">
        <v>91</v>
      </c>
      <c r="B93" s="88" t="inlineStr">
        <is>
          <t>เป้าหมายความดันโลหิตของผู้ป่วยรายนี้ตาม JNC8 เท่ากับข้อใด</t>
        </is>
      </c>
      <c r="C93" s="100" t="n"/>
      <c r="D93" s="88" t="inlineStr">
        <is>
          <t>150/90 mmHg</t>
        </is>
      </c>
      <c r="E93" s="88" t="inlineStr">
        <is>
          <t>140/90 mmHg</t>
        </is>
      </c>
      <c r="F93" s="88" t="inlineStr">
        <is>
          <t>130/80 mmHg</t>
        </is>
      </c>
      <c r="G93" s="88" t="inlineStr">
        <is>
          <t>140/80 mmHg</t>
        </is>
      </c>
      <c r="H93" s="88" t="inlineStr">
        <is>
          <t>125/90 mmHg</t>
        </is>
      </c>
      <c r="I93" s="119" t="inlineStr">
        <is>
          <t>1</t>
        </is>
      </c>
      <c r="J93" s="88" t="inlineStr">
        <is>
          <t>✅ คำตอบที่ถูกต้อง: ข้อ ก. 150/90 mmHg
💡 Background:
แนวทางเวชปฏิบัติ JNC 8 ได้กำหนดเกณฑ์เป้าหมายความดันโลหิตตามกลุ่มอายุและโรคร่วม โดยพิจารณาจากหลักฐานเชิงประจักษ์ของการศึกษาทางคลินิกแบบสุ่มและมีกลุ่มควบคุมขนาดใหญ่ที่มุ่งเน้นการลดอัตราการเสียชีวิตและภาวะแทรกซ้อน
🎯 ทำไมข้อนี้ถึงถูก:
ตามข้อแนะนำที่ 1 ของ JNC 8 กำหนดไว้ว่าในประชากรทั่วไปที่มีอายุตั้งแต่ 60 ปีขึ้นไป ให้เริ่มต้นการรักษาด้วยยาลดความดันเมื่อ SBP ตั้งแต่ 150 mmHg หรือ DBP ตั้งแต่ 90 mmHg ขึ้นไป และตั้งเป้าหมายการควบคุมความดันโลหิตให้น้อยกว่า 150/90 mmHg เพื่อลดความเสี่ยงจากการเกิดภาวะความดันต่ำและภาวะแทรกซ้อนในผู้สูงอายุ
🔍 ข้ออื่นผิดเพราะอะไร:
• ข้อ ข.: 140/90 mmHg เป็นเป้าหมายความดันโลหิตตาม JNC 8 สำหรับประชากรทั่วไปที่อายุน้อยกว่า 60 ปี หรือผู้ป่วยเบาหวานและผู้ป่วยโรคไตเรื้อรังทุกช่วงอายุ
• ข้อ ค.: 130/80 mmHg เป็นเป้าหมายความดันโลหิตตามแนวทาง ACC/AHA 2017 และแนวทางสมาคมความดันโลหิตสูงแห่งประเทศไทย 2562 ไม่ใช่เกณฑ์เป้าหมายของ JNC 8
• ข้อ ง.: 140/80 mmHg ไม่ตรงกับเกณฑ์ตัวเลขเป้าหมายตามที่ระบุในข้อแนะนำของ JNC 8 สำหรับประชากรอายุ 60 ปีขึ้นไป
• ข้อ จ.: 125/90 mmHg เป็นค่าความดันโลหิตที่ไม่มีการกำหนดไว้ในแนวทางเวชปฏิบัติมาตรฐานใดๆ
📖 Guideline อ้างอิง:
2014 Evidence-Based Guideline for the Management of High Blood Pressure in Adults (JNC 8)
📌 จุดจำก่อนสอบ:
• JNC 8 Age &gt;= 60: เป้าหมายความดันโลหิตคือ &lt; 150/90 mmHg ในประชากรทั่วไปที่ไม่มี DM หรือ CKD
• JNC 8 Age &lt; 60, DM, CKD: เป้าหมายความดันโลหิตคือ &lt; 140/90 mmHg</t>
        </is>
      </c>
      <c r="K93" s="100" t="n"/>
      <c r="L93" s="88" t="inlineStr">
        <is>
          <t>Hypertension</t>
        </is>
      </c>
      <c r="M93" s="100" t="inlineStr">
        <is>
          <t>Clinic</t>
        </is>
      </c>
      <c r="N93" s="88" t="inlineStr">
        <is>
          <t>ข้อ 1 (PLE_CC1_2558_Key.md)</t>
        </is>
      </c>
      <c r="O93" s="100" t="inlineStr">
        <is>
          <t>ข้อสอบจริง</t>
        </is>
      </c>
      <c r="P93" s="100" t="inlineStr">
        <is>
          <t>ปี 2560</t>
        </is>
      </c>
      <c r="Q93" s="100" t="n"/>
    </row>
    <row r="94" ht="409.6" customHeight="1" s="49">
      <c r="A94" s="119" t="n">
        <v>92</v>
      </c>
      <c r="B94" s="88" t="inlineStr">
        <is>
          <t>ข้อใดคือ ADR ของ enalapril ที่ต้องติดตาม</t>
        </is>
      </c>
      <c r="C94" s="100" t="n"/>
      <c r="D94" s="88" t="inlineStr">
        <is>
          <t>Hyperkalemia</t>
        </is>
      </c>
      <c r="E94" s="88" t="inlineStr">
        <is>
          <t>Hyperuricemia</t>
        </is>
      </c>
      <c r="F94" s="88" t="inlineStr">
        <is>
          <t>Hypernatremia</t>
        </is>
      </c>
      <c r="G94" s="88" t="inlineStr">
        <is>
          <t>Hyperphosphatemia</t>
        </is>
      </c>
      <c r="H94" s="88" t="inlineStr">
        <is>
          <t>Hypercalcemia</t>
        </is>
      </c>
      <c r="I94" s="119" t="inlineStr">
        <is>
          <t>1</t>
        </is>
      </c>
      <c r="J94" s="88" t="inlineStr">
        <is>
          <t>✅ คำตอบที่ถูกต้อง: ข้อ ก. Hyperkalemia
💡 Background:
Enalapril ยับยั้งเอนไซม์ Angiotensin-Converting Enzyme ขัดขวางการสังเคราะห์ Angiotensin II ซึ่งเป็นตัวกระตุ้นหลักในการหลั่ง Aldosterone จาก Zona glomerulosa ของต่อมหมวกไต
🎯 ทำไมข้อนี้ถึงถูก:
เมื่อระดับ Aldosterone ในกระแสเลือดลดลง กลไกการขับ Potassium ไอออนทิ้งทางปัสสาวะที่ Principal cells บริเวณ Cortical collecting tubule จะลดลงอย่างมีนัยสำคัญ ส่งผลให้เกิดการคั่งของโพแทสเซียมในร่างกายและนำไปสู่ภาวะ Hyperkalemia ซึ่งเป็นอาการไม่พึงประสงค์หลักที่ต้องเฝ้าระวังอย่างใกล้ชิด
🔍 ข้ออื่นผิดเพราะอะไร:
• ข้อ ข.: Hyperuricemia เป็นอาการไม่พึงประสงค์เด่นของยากลุ่ม Thiazide และ Loop diuretics จากการแย่งชิงการขับออกที่ท่อไตส่วนต้น ไม่ใช่ผลข้างเคียงของ Enalapril
• ข้อ ค.: Hypernatremia ไม่พบในการใช้ Enalapril เนื่องจากยาออกฤทธิ์ลด Aldosterone ทำให้เกิดการขับโซเดียมและน้ำออกทางไต ซึ่งอาจนำไปสู่ภาวะ Hyponatremia ได้ในบางกรณี
• ข้อ ง.: Hyperphosphatemia พบบ่อยในผู้ป่วยไตวายเรื้อรังระยะท้ายจากการลดลงของการกรองฟอสเฟตที่ไต ไม่ใช่อาการไม่พึงประสงค์จากการใช้ยา Enalapril
• ข้อ จ.: Hypercalcemia มักสัมพันธ์กับยากลุ่ม Thiazide diuretics ที่เพิ่มการดูดกลับแคลเซียมที่ท่อไตส่วนปลาย ไม่ใช่ผลข้างเคียงของ ACEI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ADR: Hyperkalemia เกิดจากการลดลงของ Aldosterone ทำให้ลดการขับ K+ ที่ไต
• Clinical Practice: ต้องติดตามระดับ K+ สม่ำเสมอ โดยเฉพาะในผู้ป่วยไตเสื่อมหรือผู้ที่ใช้ยา K+-sparing agents ร่วมด้วย</t>
        </is>
      </c>
      <c r="K94" s="100" t="n"/>
      <c r="L94" s="88" t="inlineStr">
        <is>
          <t>Hypertension</t>
        </is>
      </c>
      <c r="M94" s="100" t="inlineStr">
        <is>
          <t>Clinic</t>
        </is>
      </c>
      <c r="N94" s="88" t="inlineStr">
        <is>
          <t>ข้อ 2 (PLE_CC1_2558_Key.md)</t>
        </is>
      </c>
      <c r="O94" s="100" t="inlineStr">
        <is>
          <t>ข้อสอบจริง</t>
        </is>
      </c>
      <c r="P94" s="100" t="inlineStr">
        <is>
          <t>ปี 2560</t>
        </is>
      </c>
      <c r="Q94" s="100" t="n"/>
    </row>
    <row r="95" ht="409.6" customHeight="1" s="49">
      <c r="A95" s="119" t="n">
        <v>93</v>
      </c>
      <c r="B95" s="88" t="inlineStr">
        <is>
          <t>ควรเพิ่มยารักษาความดันใดให้ได้ตามเป้าหมาย</t>
        </is>
      </c>
      <c r="C95" s="100" t="n"/>
      <c r="D95" s="88" t="inlineStr">
        <is>
          <t>Atenolol</t>
        </is>
      </c>
      <c r="E95" s="88" t="inlineStr">
        <is>
          <t>Amlodipine</t>
        </is>
      </c>
      <c r="F95" s="88" t="inlineStr">
        <is>
          <t>เพิ่มขนาดยา enalapril</t>
        </is>
      </c>
      <c r="G95" s="88" t="inlineStr">
        <is>
          <t>Indapamide</t>
        </is>
      </c>
      <c r="H95" s="88" t="inlineStr">
        <is>
          <t>HCTZ</t>
        </is>
      </c>
      <c r="I95" s="119" t="inlineStr">
        <is>
          <t>1</t>
        </is>
      </c>
      <c r="J95" s="88" t="inlineStr">
        <is>
          <t>✅ คำตอบที่ถูกต้อง: ข้อ ก. Amlodipine
💡 Background:
ผู้ป่วยหญิงสูงอายุ (68 ปี) มีความดันโลหิต 158/96 mmHg และมีโรคร่วมคือภาวะกรดยูริกในเลือดสูง (Uric acid 8 mg/dL) และอัตราการเต้นของหัวใจค่อนข้างช้า (HR 62 ครั้ง/นาที) โดยปัจจุบันได้รับ Enalapril 20 mg วันละสองครั้ง ซึ่งเป็นขนาดยาสูงสุดแล้ว
🎯 ทำไมข้อนี้ถึงถูก:
Amlodipine เป็นยากลุ่ม Dihydropyridine Calcium Channel Blocker (DHP-CCB) ซึ่งเป็น first-line class ร่วมกับ ACEI และเป็นยาที่เหมาะสมที่สุดเนื่องจาก Enalapril ได้รับขนาดยาสูงสุดแล้ว การเพิ่ม DHP-CCB ช่วยเสริมฤทธิ์ลดความดันโลหิตผ่านการขยายหลอดเลือดแดงส่วนปลายโดยไม่มีผลกดอัตราการเต้นของหัวใจ และไม่มีผลเพิ่มระดับกรดยูริกในเลือด
🔍 ข้ออื่นผิดเพราะอะไร:
• ข้อ ก.: Atenolol เป็น Beta-1 selective blocker ซึ่งมีผลลดอัตราการเต้นของหัวใจ (Negative chronotropic) ผู้ป่วยมี HR เริ่มต้นที่ 62 ครั้ง/นาที จึงเสี่ยงต่อการเกิดภาวะ Bradycardia รุนแรง และไม่แนะนำเป็น first-line ในโรคความดันโลหิตสูงทั่วไป
• ข้อ ค.: เพิ่มขนาดยา enalapril ไม่สามารถทำได้เนื่องจากผู้ป่วยรับประทาน Enalapril 20 mg วันละ 2 ครั้ง ซึ่งคิดเป็นขนาดยารวม 40 mg ต่อวัน อันเป็นขนาดยาสูงสุดที่แนะนำต่อวันแล้ว (Max daily dose)
• ข้อ ง.: Indapamide เป็น Thiazide-like diuretic ที่มีกลไกยับยั้งการขับกรดยูริกที่ท่อไตส่วนต้น อาจทำให้ภาวะ Hyperuricemia เดิมของผู้ป่วยแย่ลงและกระตุ้นการเกิดข้ออักเสบเกาต์ได้
• ข้อ จ.: HCTZ เป็น Thiazide diuretic ที่มีผลข้างเคียงสำคัญคือการลดการขับกรดยูริก ทำให้เกิดภาวะ Hyperuricemia ซึ่งเป็นข้อควรระวังสำคัญในผู้ป่วยรายนี้ที่มีกรดยูริกสูงถึง 8 mg/dL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Max Dose Enalapril: ขนาดยาสูงสุดคือ 40 mg/day (20 mg bid) หากยังคุมความดันไม่ได้ต้องเพิ่มยากลุ่มอื่น (Add-on)
• Core Combination: การจับคู่ ACEI ร่วมกับ DHP-CCB (Amlodipine) มีประสิทธิภาพลดความดันโลหิตสูงและปลอดภัยในผู้ป่วยที่มีกรดยูริกสูง</t>
        </is>
      </c>
      <c r="K95" s="100" t="n"/>
      <c r="L95" s="88" t="inlineStr">
        <is>
          <t>Hypertension</t>
        </is>
      </c>
      <c r="M95" s="100" t="inlineStr">
        <is>
          <t>Clinic</t>
        </is>
      </c>
      <c r="N95" s="88" t="inlineStr">
        <is>
          <t>ข้อ 3 (PLE_CC1_2558_Key.md)</t>
        </is>
      </c>
      <c r="O95" s="100" t="inlineStr">
        <is>
          <t>ข้อสอบจริง</t>
        </is>
      </c>
      <c r="P95" s="100" t="inlineStr">
        <is>
          <t>ปี 2560</t>
        </is>
      </c>
      <c r="Q95" s="100" t="n"/>
    </row>
    <row r="96" ht="409.6" customHeight="1" s="49">
      <c r="A96" s="119" t="n">
        <v>94</v>
      </c>
      <c r="B96" s="88" t="inlineStr">
        <is>
          <t>Simvastatin เกิดปฏิกิริยาระหว่างยา gemfibrozil ด้วยกลไก</t>
        </is>
      </c>
      <c r="C96" s="100" t="n"/>
      <c r="D96" s="88" t="inlineStr">
        <is>
          <t>CYP 3A4</t>
        </is>
      </c>
      <c r="E96" s="88" t="inlineStr">
        <is>
          <t>CYP 1A2</t>
        </is>
      </c>
      <c r="F96" s="88" t="inlineStr">
        <is>
          <t>CYP 2C9</t>
        </is>
      </c>
      <c r="G96" s="88" t="inlineStr">
        <is>
          <t>Sulfation</t>
        </is>
      </c>
      <c r="H96" s="88" t="inlineStr">
        <is>
          <t>OATP 1B1</t>
        </is>
      </c>
      <c r="I96" s="119" t="inlineStr">
        <is>
          <t>1</t>
        </is>
      </c>
      <c r="J96" s="88" t="inlineStr">
        <is>
          <t>✅ คำตอบที่ถูกต้อง: ข้อ ก. OATP 1B1
💡 Background:
ปฏิกิริยาระหว่างยากลุ่ม Fibrates และ Statins เป็นสาเหตุสำคัญที่เพิ่มความเข้มข้นของ Statin ในกระแสเลือดและนำไปสู่การเกิดภาวะพิษต่อกล้ามเนื้อ (Myopathy) และกล้ามเนื้อลายสลายตัว (Rhabdomyolysis)
🎯 ทำไมข้อนี้ถึงถูก:
Gemfibrozil (โดยเฉพาะในรูป Gemfibrozil 1-O-beta-glucuronide) ออกฤทธิ์ยับยั้งตัวนำส่งยาเข้าสู่เซลล์ตับชนิด Organic Anion Transporting Polypeptide 1B1 (OATP1B1) อย่างแรง ทำให้การนำ Statin เข้าสู่เซลล์ตับลดลงอย่างมาก ส่งผลให้ระดับ Simvastatin acid ในกระแสเลือดพุ่งสูงขึ้นหลายเท่าตัว เพิ่มความเสี่ยงต่อภาวะ Rhabdomyolysis อย่างรุนแรง
🔍 ข้ออื่นผิดเพราะอะไร:
• ข้อ ก.: CYP 3A4 เป็นเอนไซม์หลักที่ทำลาย Simvastatin แต่ Gemfibrozil ไม่ได้เป็นตัวยับยั้งหลักของ CYP3A4 กลไกการเกิดอันตรกิริยาที่สำคัญกว่าคือการยับยั้ง OATP1B1 และการยับยั้งกระบวนการ Glucuronidation ผ่าน UGT1A1/1A3
• ข้อ ข.: CYP 1A2 สลายยา เช่น Theophylline ไม่ได้มีบทบาทหลักในเมแทบอลิซึมของ Simvastatin หรือการยับยั้งโดย Gemfibrozil
• ข้อ ค.: CYP 2C9 ทำหน้าที่สลายยา เช่น Warfarin และ Fluvastatin แต่ไม่ใช่เอนไซม์หลักในการขจัด Simvastatin
• ข้อ ง.: Sulfation เป็นปฏิกิริยา Phase II metabolism แต่ไม่ได้เป็นวิถีหลักที่ถูกรบกวนโดย Gemfibrozil ในการเพิ่มระดับ Simvastatin ในเลือด
📖 Guideline อ้างอิง:
2018 AHA/ACC/AACVPR/AAPA/ABC/ACPM/ADA/AGS/APhA/ASPC/NLA/PCNA Guideline on the Management of Blood Cholesterol
📌 จุดจำก่อนสอบ:
• Contraindicated DDI: ห้ามใช้ Gemfibrozil ร่วมกับ Simvastatin เด็ดขาดเนื่องจากเสี่ยงต่อ Rhabdomyolysis สูงมาก
• Mechanism: Gemfibrozil glucuronide ยับยั้ง OATP1B1 hepatic uptake transporter และยับยั้ง UGT-mediated glucuronidation</t>
        </is>
      </c>
      <c r="K96" s="100" t="n"/>
      <c r="L96" s="88" t="inlineStr">
        <is>
          <t>Hypertension</t>
        </is>
      </c>
      <c r="M96" s="100" t="inlineStr">
        <is>
          <t>Clinic</t>
        </is>
      </c>
      <c r="N96" s="88" t="inlineStr">
        <is>
          <t>ข้อ 5 (PLE_CC1_2558_Key.md)</t>
        </is>
      </c>
      <c r="O96" s="100" t="inlineStr">
        <is>
          <t>ข้อสอบจริง</t>
        </is>
      </c>
      <c r="P96" s="100" t="inlineStr">
        <is>
          <t>ปี 2560</t>
        </is>
      </c>
      <c r="Q96" s="100" t="n"/>
    </row>
    <row r="97" ht="409.6" customHeight="1" s="49">
      <c r="A97" s="119" t="n">
        <v>95</v>
      </c>
      <c r="B97" s="88" t="inlineStr">
        <is>
          <t>โครงสร้าง ยา enalapril เสื่อมด้วยกลไกใด</t>
        </is>
      </c>
      <c r="C97" s="100" t="n"/>
      <c r="D97" s="88" t="inlineStr">
        <is>
          <t>Epimerization</t>
        </is>
      </c>
      <c r="E97" s="88" t="inlineStr">
        <is>
          <t>Dimerization</t>
        </is>
      </c>
      <c r="F97" s="88" t="inlineStr">
        <is>
          <t>Hydrolysis</t>
        </is>
      </c>
      <c r="G97" s="88" t="inlineStr">
        <is>
          <t>Tautomerization</t>
        </is>
      </c>
      <c r="H97" s="88" t="inlineStr">
        <is>
          <t>Intramolecular cyclication</t>
        </is>
      </c>
      <c r="I97" s="119" t="inlineStr">
        <is>
          <t>1</t>
        </is>
      </c>
      <c r="J97" s="88" t="inlineStr">
        <is>
          <t>✅ คำตอบที่ถูกต้อง: ข้อ ก. Intramolecular cyclication
💡 Background:
Enalapril maleate เป็นยาในกลุ่ม ACE inhibitor ชนิด Prodrug ซึ่งประกอบด้วยโครงสร้างของ Dipeptide analog ที่มีหมู่ Ethyl ester, Carboxylic acid และ Secondary amine ในโมเลกุลเดียวกัน
🎯 ทำไมข้อนี้ถึงถูก:
กลไกการสลายตัวและความไม่คงตัวทางเคมีที่สำคัญของ Enalapril ในสภาวะของแข็งหรือสารละลายคือปฏิกิริยา Intramolecular cyclization ซึ่งหมู่ Secondary amino group เข้าทำปฏิกิริยากับหมู่วง Ester ภายในโมเลกุลเดียวกัน เกิดการปิดวงแหวนกลายเป็นสารสลายตัวชนิด Diketopiperazine (DKP derivative) และเกิดปฏิกิริยา Hydrolysis ร่วมด้วย
🔍 ข้ออื่นผิดเพราะอะไร:
• ข้อ ก.: Epimerization เป็นการเปลี่ยนแปลงโครงสร้างเชิงระนาบ stereocenter ชนิดหนึ่ง แต่วิถีการเสื่อมสลายหลักที่ทำให้เกิด impurity เด่นชัดของ Enalapril คือการเกิดวง Diketopiperazine
• ข้อ ข.: Dimerization เป็นการรวมตัวกันของสองโมเลกุล เช่น ในสารที่มีหมู่ไธออลอิสระอย่าง Captopril ที่เกิด Disulfide dimer แต่ไม่ใช่กลไกเด่นของ Enalapril
• ข้อ ค.: Hydrolysis เกิดขึ้นได้กับพันธะ Ester กลายเป็น Enalaprilat แต่ในแง่ความคงตัวของเภสัชภัณฑ์ ปฏิกิริยา Intramolecular cyclization เป็น degradation pathway เฉพาะตัวที่สำคัญในการควบคุมคุณภาพยา
• ข้อ ง.: Tautomerization เป็นการย้ายตำแหน่งของโปรตอนและพันธะคู่ในโมเลกุล เช่น Keto-enol tautomerism ไม่ใช่วิถีการเสื่อมสลายหลักของ Enalapril
📖 Guideline อ้างอิง:
United States Pharmacopeia (USP) Monograph on Enalapril Maleate &amp; Foye's Principles of Medicinal Chemistry
📌 จุดจำก่อนสอบ:
• Enalapril Degradation: สลายตัวเกิด Intramolecular cyclization ได้สารประกอบวงแหวน Diketopiperazine (DKP)
• Captopril Comparison: Captopril มีหมู่ Sulfhydryl (-SH) จึงเสื่อมสลายผ่านปฏิกิริยา Oxidation เกิด Dimerization</t>
        </is>
      </c>
      <c r="K97" s="100" t="n"/>
      <c r="L97" s="88" t="inlineStr">
        <is>
          <t>Hypertension</t>
        </is>
      </c>
      <c r="M97" s="100" t="inlineStr">
        <is>
          <t>Clinic</t>
        </is>
      </c>
      <c r="N97" s="88" t="inlineStr">
        <is>
          <t>ข้อ 6 (PLE_CC1_2558_Key.md)</t>
        </is>
      </c>
      <c r="O97" s="100" t="inlineStr">
        <is>
          <t>ข้อสอบจริง</t>
        </is>
      </c>
      <c r="P97" s="100" t="inlineStr">
        <is>
          <t>ปี 2560</t>
        </is>
      </c>
      <c r="Q97" s="100" t="n"/>
    </row>
    <row r="98" ht="409.6" customHeight="1" s="49">
      <c r="A98" s="119" t="n">
        <v>96</v>
      </c>
      <c r="B98" s="88" t="inlineStr">
        <is>
          <t>6 เดือนต่อมาผู้ป่วยมีภาวะหลอดเลือดแดงที่ไตตีบ ควรให้ยาความดันตัวใด -</t>
        </is>
      </c>
      <c r="C98" s="100" t="n"/>
      <c r="D98" s="88" t="inlineStr">
        <is>
          <t>Manidipine</t>
        </is>
      </c>
      <c r="E98" s="88" t="inlineStr">
        <is>
          <t>Losartan</t>
        </is>
      </c>
      <c r="F98" s="88" t="inlineStr">
        <is>
          <t>Ramipril</t>
        </is>
      </c>
      <c r="G98" s="88" t="inlineStr">
        <is>
          <t>HCTZ</t>
        </is>
      </c>
      <c r="H98" s="88" t="inlineStr">
        <is>
          <t>Metoprolol</t>
        </is>
      </c>
      <c r="I98" s="119" t="inlineStr">
        <is>
          <t>1</t>
        </is>
      </c>
      <c r="J98" s="88" t="inlineStr">
        <is>
          <t>✅ คำตอบที่ถูกต้อง: ข้อ ก. Manidipine
💡 Background:
ภาวะหลอดเลือดแดงไตตีบสองข้าง (Bilateral renal artery stenosis) ส่งผลให้เลือดไปเลี้ยง Glomerulus ลดลง ไตจึงต้องพึ่งพา Angiotensin II ในการหดหลอดเลือดแดง Efferent arteriole เพื่อรักษาแรงดันการกรอง (Intraglomerular filtration pressure) และรักษาระดับ GFR เอาไว้
🎯 ทำไมข้อนี้ถึงถูก:
Manidipine เป็นยากลุ่ม Dihydropyridine Calcium Channel Blocker (DHP-CCB) รุ่นใหม่ที่มีความปลอดภัยในการใช้รักษาความดันโลหิตสูงในภาวะ Renal artery stenosis เนื่องจากยาออกฤทธิ์ขยายหลอดเลือดแดง Renal afferent และ efferent arteriole โดยตรง ไม่ได้ขัดขวางกลไกการหดตัวของ Efferent arteriole ผ่าน Angiotensin II จึงไม่ทำให้ GFR ลดลงอย่างรุนแรง
🔍 ข้ออื่นผิดเพราะอะไร:
• ข้อ ข.: Losartan เป็นยากลุ่ม ARB ที่ปิดกั้น Angiotensin II receptor ทำให้ Efferent arteriole ขยายตัว ส่งผลให้ intraglomerular pressure ลดฮวบ เกิดภาวะไตวายเฉียบพลัน (Acute kidney injury) อย่างรุนแรงในภาวะ Bilateral renal artery stenosis
• ข้อ ค.: Ramipril เป็นยากลุ่ม ACEI ซึ่งเป็นข้อห้ามใช้อย่างเด็ดขาด (Absolute contraindication) ในภาวะ Bilateral renal artery stenosis เนื่องจากยับยั้ง Angiotensin II ทำให้เกิดภาวะไตวายเฉียบพลัน
• ข้อ ง.: HCTZ เป็นยาขับปัสสาวะที่อาจทำให้เกิด Intravascular volume depletion เพิ่มเติม ส่งผลให้ Renal perfusion แย่ลงไปอีกในผู้ป่วยที่มีการตีบของหลอดเลือดแดงไต
• ข้อ จ.: Metoprolol เป็น Beta-blocker ที่ไม่มีประสิทธิภาพในการขยายหลอดเลือดไต และมีประสิทธิภาพลดความดันโลหิตด้อยกว่า CCB ในผู้ป่วยกลุ่มนี้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Bilateral RAS Contraindication: ห้ามใช้ยากลุ่ม ACEI และ ARB เด็ดขาดในผู้ป่วย Bilateral renal artery stenosis เนื่องจากทำให้เกิด AKI
• Drug of Choice in RAS: ยากลุ่ม Dihydropyridine CCBs (เช่น Manidipine, Amlodipine) เป็นยาที่ปลอดภัยและมีประสิทธิภาพในการลดความดัน</t>
        </is>
      </c>
      <c r="K98" s="100" t="n"/>
      <c r="L98" s="88" t="inlineStr">
        <is>
          <t>Hypertension</t>
        </is>
      </c>
      <c r="M98" s="100" t="inlineStr">
        <is>
          <t>Clinic</t>
        </is>
      </c>
      <c r="N98" s="88" t="inlineStr">
        <is>
          <t>ข้อ 7 (PLE_CC1_2558_Key.md)</t>
        </is>
      </c>
      <c r="O98" s="100" t="inlineStr">
        <is>
          <t>ข้อสอบจริง</t>
        </is>
      </c>
      <c r="P98" s="100" t="inlineStr">
        <is>
          <t>ปี 2560</t>
        </is>
      </c>
      <c r="Q98" s="100" t="n"/>
    </row>
    <row r="99" ht="409.6" customHeight="1" s="49">
      <c r="A99" s="119" t="n">
        <v>97</v>
      </c>
      <c r="B99" s="88" t="inlineStr">
        <is>
          <t>หากผู้ป่วยมีโรคความดันร่วมไม่ควรได้ยาใด</t>
        </is>
      </c>
      <c r="C99" s="100" t="n"/>
      <c r="D99" s="88" t="inlineStr">
        <is>
          <t>Carvedilol</t>
        </is>
      </c>
      <c r="E99" s="88" t="inlineStr">
        <is>
          <t>HCTZ</t>
        </is>
      </c>
      <c r="F99" s="88" t="inlineStr">
        <is>
          <t>Enalapril</t>
        </is>
      </c>
      <c r="G99" s="88" t="inlineStr">
        <is>
          <t>Amlodipine</t>
        </is>
      </c>
      <c r="H99" s="88" t="inlineStr">
        <is>
          <t>Valsartan</t>
        </is>
      </c>
      <c r="I99" s="119" t="inlineStr">
        <is>
          <t>1</t>
        </is>
      </c>
      <c r="J99" s="88" t="inlineStr">
        <is>
          <t>✅ คำตอบที่ถูกต้อง: ข้อ ก. Carvedilol
💡 Background:
ผู้ป่วยมีโรคหอบหืดกำเริบ (Asthma) มีอาการหอบทั้งกลางวันและกลางคืน และใช้ยาพ่นสูดขยายหลอดลม Salbutamol เป็นประจำ ซึ่งแสดงถึงภาวะทางเดินหายใจไวเกินและมีการหดเกร็งของหลอดลม (Bronchospasm)
🎯 ทำไมข้อนี้ถึงถูก:
Carvedilol เป็นยากลุ่ม Non-selective Beta-blocker (ปิดกั้นทั้ง Beta-1, Beta-2 และ Alpha-1 receptors) การปิดกั้น Beta-2 receptor ที่กล้ามเนื้อเรียบหลอดลมจะต้านฤทธิ์ของ Salbutamol และกระตุ้นให้เกิดหลอดลมหดเกร็งอย่างรุนแรง (Severe bronchospasm) ซึ่งอาจเป็นอันตรายถึงแก่ชีวิต จึงเป็นข้อห้ามใช้เด็ดขาดในผู้ป่วยโรคหอบหืด
🔍 ข้ออื่นผิดเพราะอะไร:
• ข้อ ข.: HCTZ เป็นยาขับปัสสาวะกลุ่ม Thiazide ที่ออกฤทธิ์ที่ท่อไตส่วนปลาย ไม่มีผลต่อตัวรับในระบบทางเดินหายใจ จึงสามารถใช้ในผู้ป่วยโรคหอบหืดได้อย่างปลอดภัย
• ข้อ ค.: Enalapril เป็นยากลุ่ม ACEI แม้ว่าอาจทำให้เกิดผลข้างเคียงไอแห้ง (Dry cough) ได้ แต่ไม่ได้เป็นข้อห้ามใช้เด็ดขาดเหมือน Non-selective beta-blockers ในโรคหอบหืด
• ข้อ ง.: Amlodipine เป็นยากลุ่ม Dihydropyridine CCB ออกฤทธิ์ขยายหลอดเลือดส่วนปลายโดยไม่ส่งผลต่อกล้ามเนื้อเรียบหลอดลม จึงปลอดภัยอย่างยิ่งในผู้ป่วยโรคหอบหืด
• ข้อ จ.: Valsartan เป็นยากลุ่ม ARB ที่ไม่มีผลต่อระดับ Bradykinin และไม่มีผลต่อหลอดลม จึงมีความปลอดภัยในการใช้รักษาความดันในผู้ป่วยหอบหืด
📖 Guideline อ้างอิง:
Global Initiative for Asthma (GINA) Guidelines 2023 &amp; แนวทางการรักษาโรคความดันโลหิตสูง ในเวชปฏิบัติทั่วไป พ.ศ. 2562
📌 จุดจำก่อนสอบ:
• Asthma Absolute Contraindication: ห้ามใช้ Non-selective Beta-blockers (เช่น Carvedilol, Propranolol) ในผู้ป่วย Asthma เด็ดขาด
• Beta-2 Blockade: การปิดกั้น Beta-2 receptor ทำให้หลอดลมหดเกร็งรุนแรงและต้านฤทธิ์ยาพ่นขยายหลอดลม SABA</t>
        </is>
      </c>
      <c r="K99" s="100" t="n"/>
      <c r="L99" s="88" t="inlineStr">
        <is>
          <t>Hypertension</t>
        </is>
      </c>
      <c r="M99" s="100" t="inlineStr">
        <is>
          <t>Clinic</t>
        </is>
      </c>
      <c r="N99" s="88" t="inlineStr">
        <is>
          <t>ข้อ 30 (PLE_CC1_2558_Key.md)</t>
        </is>
      </c>
      <c r="O99" s="100" t="inlineStr">
        <is>
          <t>ข้อสอบจริง</t>
        </is>
      </c>
      <c r="P99" s="100" t="inlineStr">
        <is>
          <t>ปี 2560</t>
        </is>
      </c>
      <c r="Q99" s="100" t="n"/>
    </row>
    <row r="100" ht="409.6" customHeight="1" s="49">
      <c r="A100" s="119" t="n">
        <v>98</v>
      </c>
      <c r="B100" s="88" t="inlineStr">
        <is>
          <t>เกี่ยวกับ ยารักษาภาวะ hyperkalemia ข้อใดต่อไปนี้กล่าวถูกต้องตามหลักวิชาชีพเภสัชกรรม</t>
        </is>
      </c>
      <c r="C100" s="100" t="n"/>
      <c r="D100" s="88" t="inlineStr">
        <is>
          <t>Sevelamer</t>
        </is>
      </c>
      <c r="E100" s="88" t="inlineStr">
        <is>
          <t>Al(OH)3</t>
        </is>
      </c>
      <c r="F100" s="88" t="inlineStr">
        <is>
          <t>CaCO3</t>
        </is>
      </c>
      <c r="G100" s="88" t="inlineStr">
        <is>
          <t>Sodium bicarbonate</t>
        </is>
      </c>
      <c r="H100" s="88" t="inlineStr">
        <is>
          <t>Sodium polystyrene sulfonate</t>
        </is>
      </c>
      <c r="I100" s="119" t="inlineStr">
        <is>
          <t>1</t>
        </is>
      </c>
      <c r="J100" s="88" t="inlineStr">
        <is>
          <t>✅ คำตอบที่ถูกต้อง: ข้อ ก. Sodium polystyrene sulfonate
💡 Background:
ภาวะโพแทสเซียมในเลือดสูง (Hyperkalemia) เป็นภาวะฉุกเฉินทางอายุรศาสตร์ที่อาจเหนี่ยวนำให้เกิดภาวะหัวใจเต้นผิดจังหวะชนิดรุนแรงถึงแก่ชีวิต เช่น Ventricular fibrillation หรือ Asystole
🎯 ทำไมข้อนี้ถึงถูก:
Sodium polystyrene sulfonate (Kalimate หรือ Kayexalate resin) เป็นยาแลกเปลี่ยนแคตไอออน (Cation exchange resin) ออกฤทธิ์แลกเปลี่ยนไอออนโซเดียมกับโพแทสเซียมในลำไส้ใหญ่ ช่วยจับและขับโพแทสเซียมออกจากร่างกายผ่านทางอุจจาระ จึงใช้เป็นยารักษาและลดระดับโพแทสเซียมในร่างกายโดยตรง
🔍 ข้ออื่นผิดเพราะอะไร:
• ข้อ ก.: Sevelamer เป็นสารจับฟอสเฟตชนิดไม่มีแคลเซียม (Non-calcium phosphate binder) ใช้รักษาภาวะ Hyperphosphatemia ในผู้ป่วยโรคไตเรื้อรัง ไม่มีผลลดระดับโพแทสเซียม
• ข้อ ข.: Al(OH)3 เป็นยาลดกรดและเป็น Phosphate binder ที่ใช้จับฟอสเฟตในทางเดินอาหาร ไม่ได้มีฤทธิ์ในการรักษาภาวะ Hyperkalemia
• ข้อ ค.: CaCO3 หรือ Calcium carbonate ใช้เป็น Phosphate binder ในผู้ป่วยไตวายเรื้อรัง หรือใช้เสริมแคลเซียม ไม่สามารถขับโพแทสเซียมออกจากร่างกายได้
• ข้อ ง.: Sodium bicarbonate มีบทบาทในการรักษา Hyperkalemia เฉพาะในกรณีที่มีภาวะ Metabolic acidosis ร่วมด้วยเพื่อช่วยดึงโพแทสเซียมเข้าสู่เซลล์ชั่วคราว แต่ไม่ใช่ยากลุ่มเรซินขับโพแทสเซียมออกจากร่างกายโดยตรง
📖 Guideline อ้างอิง:
KDIGO 2024 Clinical Practice Guideline for the Management of CKD &amp; AHA/ACC Hyperkalemia Management
📌 จุดจำก่อนสอบ:
• Potassium Binders: Sodium polystyrene sulfonate และ Calcium polystyrene sulfonate ทำหน้าที่แลกเปลี่ยนไอออนในลำไส้เพื่อขับ K+ ทิ้งทางอุจจาระ
• Acute Treatment of Hyperkalemia: Calcium gluconate ใช้ป้องกันหัวใจ (Cardiac membrane stabilization), Insulin + Glucose ดึง K+ เข้าเซลล์, Resin ช่วยขับ K+ ออกจากร่างกาย</t>
        </is>
      </c>
      <c r="K100" s="100" t="n"/>
      <c r="L100" s="88" t="inlineStr">
        <is>
          <t>Hypertension</t>
        </is>
      </c>
      <c r="M100" s="100" t="inlineStr">
        <is>
          <t>Clinic</t>
        </is>
      </c>
      <c r="N100" s="88" t="inlineStr">
        <is>
          <t>ข้อ 50 (PLE_CC1_2558_Key.md)</t>
        </is>
      </c>
      <c r="O100" s="100" t="inlineStr">
        <is>
          <t>ข้อสอบจริง</t>
        </is>
      </c>
      <c r="P100" s="100" t="inlineStr">
        <is>
          <t>ปี 2560</t>
        </is>
      </c>
      <c r="Q100" s="100" t="n"/>
    </row>
    <row r="101" ht="409.6" customHeight="1" s="49">
      <c r="A101" s="119" t="n">
        <v>99</v>
      </c>
      <c r="B101" s="88" t="inlineStr">
        <is>
          <t>NSAIDs ใดมีผลต่อหัวใจและหลอดเลือดน้อยสุด</t>
        </is>
      </c>
      <c r="C101" s="100" t="n"/>
      <c r="D101" s="88" t="inlineStr">
        <is>
          <t>Ibuprofen</t>
        </is>
      </c>
      <c r="E101" s="88" t="inlineStr">
        <is>
          <t>Diclofenac</t>
        </is>
      </c>
      <c r="F101" s="88" t="inlineStr">
        <is>
          <t>Naproxen</t>
        </is>
      </c>
      <c r="G101" s="88" t="inlineStr">
        <is>
          <t>Sulindac</t>
        </is>
      </c>
      <c r="H101" s="88" t="inlineStr">
        <is>
          <t>Parecoxib</t>
        </is>
      </c>
      <c r="I101" s="119" t="inlineStr">
        <is>
          <t>1</t>
        </is>
      </c>
      <c r="J101" s="88" t="inlineStr">
        <is>
          <t>✅ คำตอบที่ถูกต้อง: ข้อ ก. Naproxen
💡 Background:
ความเสี่ยงต่อการเกิดโรคหลอดเลือดหัวใจและสมองจากยากลุ่ม NSAIDs สัมพันธ์กับระดับการยับยั้งสัมพัทธ์ระหว่างเอนไซม์ COX-1 และ COX-2 โดยยาที่ยับยั้ง COX-2 สูงจะทำให้เยื่อบุหลอดเลือดสร้าง Prostacyclin (PGI2) ลดลง ในขณะที่เกล็ดเลือดยังคงสร้าง Thromboxane A2 (TXA2) ได้ ทำให้เกิดภาวะหลอดเลือดหดตัวและลิ่มเลือดอุดตัน
🎯 ทำไมข้อนี้ถึงถูก:
Naproxen ได้รับการยอมรับจากหลักฐานการวิเคราะห์อภิมานขนาดใหญ่ (เช่น CNT Collaboration) ว่ามีความปลอดภัยต่อระบบหัวใจและหลอดเลือดสูงที่สุดในกลุ่ม NSAIDs ทั้งหมด เนื่องจากมีคุณสมบัติยับยั้ง COX-1 ในเกล็ดเลือดได้อย่างต่อเนื่องยาวนานตลอดช่วงการให้ยา ทำให้มีผลต้านการเกาะกลุ่มของเกล็ดเลือดคล้ายคลึงกับยา Aspirin
🔍 ข้ออื่นผิดเพราะอะไร:
• ข้อ ก.: Ibuprofen มีความเสี่ยงต่อระบบหัวใจในระดับปานกลาง แต่มีอันตรกิริยาแย่งจับกับ Aspirin ทำให้ฤทธิ์ป้องกันหัวใจของ Aspirin ลดลง และในขนาดสูงเพิ่มความเสี่ยงต่อกล้ามเนื้อหัวใจขาดเลือด
• ข้อ ข.: Diclofenac มีความจำเพาะต่อเอนไซม์ COX-2 สูงใกล้เคียงกับยา Celecoxib จึงมีอุบัติการณ์การเกิดกล้ามเนื้อหัวใจขาดเลือดและหลอดเลือดสมองอุดตันสูงที่สุดในกลุ่มยา Non-selective NSAIDs
• ข้อ ง.: Sulindac เป็นยากลุ่ม Acetic acid derivative ที่ผ่านกระบวนการ enterohepatic circulation แม้เชื่อว่ามีผลต่อไตน้อยกว่า แต่ยังคงมีความเสี่ยงต่อระบบหัวใจและหลอดเลือดสูงกว่า Naproxen
• ข้อ จ.: Parecoxib เป็นยาฉีดที่เป็น Prodrug ของ Valdecoxib จัดเป็น Selective COX-2 inhibitor ที่มีข้อห้ามใช้เด็ดขาดในผู้ป่วยที่ได้รับการผ่าตัดหลอดเลือดหัวใจ (CABG) เนื่องจากเพิ่มความเสี่ยงต่อการเกิดหลอดเลือดอุดตันอย่างมีนัยสำคัญ
📖 Guideline อ้างอิง:
AHA Scientific Statement on the Use of Nonsteroidal Antiinflammatory Drugs &amp; 2021 ESC Cardiovascular Prevention Guidelines
📌 จุดจำก่อนสอบ:
• Safest NSAID for Heart: Naproxen คือ NSAID ทางเลือกแรกในผู้ป่วยที่มีความเสี่ยงสูงต่อโรคหัวใจและหลอดเลือด (High CV risk)
• Most Cardiotoxic NSAIDs: Diclofenac และกลุ่ม Coxibs (Celecoxib, Parecoxib) มีความเสี่ยงต่อหลอดเลือดอุดตันสูงที่สุด</t>
        </is>
      </c>
      <c r="K101" s="100" t="n"/>
      <c r="L101" s="88" t="inlineStr">
        <is>
          <t>Hypertension</t>
        </is>
      </c>
      <c r="M101" s="100" t="inlineStr">
        <is>
          <t>Clinic</t>
        </is>
      </c>
      <c r="N101" s="88" t="inlineStr">
        <is>
          <t>ข้อ 67 (PLE_CC1_2558_Key.md)</t>
        </is>
      </c>
      <c r="O101" s="100" t="inlineStr">
        <is>
          <t>ข้อสอบจริง</t>
        </is>
      </c>
      <c r="P101" s="100" t="inlineStr">
        <is>
          <t>ปี 2560</t>
        </is>
      </c>
      <c r="Q101" s="100" t="n"/>
    </row>
    <row r="102" ht="409.6" customHeight="1" s="49">
      <c r="A102" s="119" t="n">
        <v>100</v>
      </c>
      <c r="B102" s="88" t="inlineStr">
        <is>
          <t>ตาม guideline ADA 2014 ควรให้ aspirin หรือไม่ อย่างไร</t>
        </is>
      </c>
      <c r="C102" s="100" t="n"/>
      <c r="D102" s="88" t="inlineStr">
        <is>
          <t>ให้เพื่อป้องกันโรคหลอดเลือดหัวใจแบบปฐมภูมิ</t>
        </is>
      </c>
      <c r="E102" s="88" t="inlineStr">
        <is>
          <t>ให้เพื่อป้องกันโรคหลอดเลือดหัวใจแบบทุติยภูมิ</t>
        </is>
      </c>
      <c r="F102" s="88" t="inlineStr">
        <is>
          <t>ไม่ให้เพราะไม่จำเป็นต้องป้องกันโรคหลอดเลือดหัวใจแบบปฐมภูมิ</t>
        </is>
      </c>
      <c r="G102" s="88" t="inlineStr">
        <is>
          <t>ไม่ให้ เพราะไม่จำเป็นต้องป้องกันโรคหลอดเลือดหัวใจแบบทุติยภูมิ</t>
        </is>
      </c>
      <c r="H102" s="88" t="inlineStr">
        <is>
          <t>ไม่ให้ เพราะไม่เข้าเกณฑ์ตาม ADA guideline</t>
        </is>
      </c>
      <c r="I102" s="119" t="inlineStr">
        <is>
          <t>1</t>
        </is>
      </c>
      <c r="J102" s="88" t="inlineStr">
        <is>
          <t>✅ คำตอบที่ถูกต้อง: ข้อ ก. ให้เพื่อป้องกันโรคหลอดเลือดหัวใจแบบปฐมภูมิ
💡 Background:
ผู้ป่วยเบาหวานมีความเสี่ยงสูงต่อการเกิดโรคหัวใจและหลอดเลือด (Atherosclerotic Cardiovascular Disease: ASCVD) ซึ่งการให้ยาต้านเกล็ดเลือด Aspirin ขนาดต่ำจะช่วยลดความเสี่ยงต่อการเกิดภาวะกล้ามเนื้อหัวใจขาดเลือดเฉียบพลันและหลอดเลือดสมองอุดตัน
🎯 ทำไมข้อนี้ถึงถูก:
ตามแนวทาง ADA Standards of Medical Care in Diabetes 2014 แนะนำให้พิจารณาใช้ Aspirin (ขนาด 75-162 mg ต่อวัน) เพื่อป้องกันโรคหลอดเลือดหัวใจแบบปฐมภูมิ (Primary prophylaxis) ในผู้ป่วยเบาหวานที่มีความเสี่ยงต่อ ASCVD ในระดับสูง (เช่น ผู้ชายอายุมากกว่า 50 ปี หรือผู้หญิงอายุมากกว่า 60 ปี ที่มีปัจจัยเสี่ยงร่วมอย่างน้อย 1 ข้อ เช่น สูบบุหรี่ ความดันโลหิตสูง หรือไขมันในเลือดสูง)
🔍 ข้ออื่นผิดเพราะอะไร:
• ข้อ ข.: ให้เพื่อป้องกันโรคหลอดเลือดหัวใจแบบทุติยภูมิ ไม่ถูกต้องเนื่องจากผู้ป่วยรายนี้ยังไม่มีประวัติโรคหลอดเลือดหัวใจหรือหลอดเลือดสมองมาก่อน จึงจัดเป็นการป้องกันแบบปฐมภูมิ (Primary prevention)
• ข้อ ค.: ไม่ให้เพราะไม่จำเป็นต้องป้องกันโรคหลอดเลือดหัวใจแบบปฐมภูมิ ไม่ถูกต้องเนื่องจากผู้ป่วยเบาหวานที่มีปัจจัยเสี่ยงหลายประการจัดเป็นกลุ่มเสี่ยงสูงที่ได้ประโยชน์ชัดเจนจากการให้ยาต้านเกล็ดเลือด
• ข้อ ง.: ไม่ให้ เพราะไม่จำเป็นต้องป้องกันโรคหลอดเลือดหัวใจแบบทุติยภูมิ ไม่ถูกต้องตามบริบทเนื่องจากการป้องกันแบบทุติยภูมิเป็นข้อบ่งใช้บังคับในผู้ที่มีประวัติโรคหลอดเลือดแล้วทุกราย
• ข้อ จ.: ไม่ให้ เพราะไม่เข้าเกณฑ์ตาม ADA guideline ไม่ถูกต้องเนื่องจากผู้ป่วยเบาหวานที่มีปัจจัยเสี่ยงทางหัวใจร่วมเข้าเกณฑ์ข้อแนะนำในการเริ่มยา Aspirin เพื่อการป้องกันแบบปฐมภูมิตาม ADA 2014
📖 Guideline อ้างอิง:
American Diabetes Association (ADA) Standards of Medical Care in Diabetes 2014
📌 จุดจำก่อนสอบ:
• Primary Prevention in DM: ADA 2014 แนะนำ Aspirin 75-162 mg/day ในผู้ป่วยเบาหวานที่มีความเสี่ยงสูงต่อ CVD และไม่มีความเสี่ยงต่อการตกเลือด
• Secondary Prevention: ในผู้ป่วยเบาหวานที่มีประวัติ CVD มาก่อน ต้องได้รับ Aspirin ทุกรายหากไม่มีข้อห้ามใช้เด็ดขาด</t>
        </is>
      </c>
      <c r="K102" s="100" t="n"/>
      <c r="L102" s="88" t="inlineStr">
        <is>
          <t>Hypertension</t>
        </is>
      </c>
      <c r="M102" s="100" t="inlineStr">
        <is>
          <t>Clinic</t>
        </is>
      </c>
      <c r="N102" s="88" t="inlineStr">
        <is>
          <t>ข้อ 86 (PLE_CC1_2558_Key.md)</t>
        </is>
      </c>
      <c r="O102" s="100" t="inlineStr">
        <is>
          <t>ข้อสอบจริง</t>
        </is>
      </c>
      <c r="P102" s="100" t="inlineStr">
        <is>
          <t>ปี 2560</t>
        </is>
      </c>
      <c r="Q102" s="100" t="n"/>
    </row>
    <row r="103" ht="409.6" customHeight="1" s="49">
      <c r="A103" s="119" t="n">
        <v>101</v>
      </c>
      <c r="B103" s="88" t="inlineStr">
        <is>
          <t>ผู้ป่วยหญิง อายุ 60 ปี มีความดัน 130/100 จัดอยู่ใน Stage ใดตาม ACC/AHA 2017</t>
        </is>
      </c>
      <c r="C103" s="100" t="n"/>
      <c r="D103" s="88" t="inlineStr">
        <is>
          <t>High normal</t>
        </is>
      </c>
      <c r="E103" s="88" t="inlineStr">
        <is>
          <t>Hypertension Stage 1</t>
        </is>
      </c>
      <c r="F103" s="88" t="inlineStr">
        <is>
          <t>Hypertension Stage 2</t>
        </is>
      </c>
      <c r="G103" s="88" t="inlineStr">
        <is>
          <t>Hypertension Stage 3</t>
        </is>
      </c>
      <c r="H103" s="88" t="inlineStr">
        <is>
          <t>Isolated systolic hypertension</t>
        </is>
      </c>
      <c r="I103" s="119" t="inlineStr">
        <is>
          <t>1</t>
        </is>
      </c>
      <c r="J103" s="88"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103" s="100" t="n"/>
      <c r="L103" s="88" t="inlineStr">
        <is>
          <t>Hypertension</t>
        </is>
      </c>
      <c r="M103" s="100" t="inlineStr">
        <is>
          <t>Clinic</t>
        </is>
      </c>
      <c r="N103" s="88" t="inlineStr">
        <is>
          <t>ข้อ 3 (Pharmtutor_2024_Set1.md)</t>
        </is>
      </c>
      <c r="O103" s="100" t="inlineStr">
        <is>
          <t>ข้อสอบจริง</t>
        </is>
      </c>
      <c r="P103" s="100" t="inlineStr">
        <is>
          <t>ปี 2560</t>
        </is>
      </c>
      <c r="Q103" s="100" t="n"/>
    </row>
    <row r="104" ht="409.6" customHeight="1" s="49">
      <c r="A104" s="119" t="n">
        <v>102</v>
      </c>
      <c r="B104" s="88" t="inlineStr">
        <is>
          <t>ยาใดไม่สามารถลดอัตราการเสียชีวิตจากโรคที่เกี่ยวข้องกับโรคระบบหัวใจและหลอดเลือด</t>
        </is>
      </c>
      <c r="C104" s="100" t="n"/>
      <c r="D104" s="88" t="inlineStr">
        <is>
          <t>ACE inhibitor</t>
        </is>
      </c>
      <c r="E104" s="88" t="inlineStr">
        <is>
          <t>Beta-blocker</t>
        </is>
      </c>
      <c r="F104" s="88" t="inlineStr">
        <is>
          <t>Calcium channel blocker</t>
        </is>
      </c>
      <c r="G104" s="88" t="inlineStr">
        <is>
          <t>Statin</t>
        </is>
      </c>
      <c r="H104" s="88" t="inlineStr">
        <is>
          <t>Aldosterone antagonist</t>
        </is>
      </c>
      <c r="I104" s="119" t="inlineStr">
        <is>
          <t>1</t>
        </is>
      </c>
      <c r="J104" s="88"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104" s="100" t="n"/>
      <c r="L104" s="88" t="inlineStr">
        <is>
          <t>Hypertension</t>
        </is>
      </c>
      <c r="M104" s="100" t="inlineStr">
        <is>
          <t>Clinic</t>
        </is>
      </c>
      <c r="N104" s="88" t="inlineStr">
        <is>
          <t>ข้อ 7 (Pharmtutor_2024_Set1.md)</t>
        </is>
      </c>
      <c r="O104" s="100" t="inlineStr">
        <is>
          <t>ข้อสอบจริง</t>
        </is>
      </c>
      <c r="P104" s="100" t="inlineStr">
        <is>
          <t>ปี 2560</t>
        </is>
      </c>
      <c r="Q104" s="100" t="n"/>
    </row>
    <row r="105" ht="409.6" customHeight="1" s="49">
      <c r="A105" s="119" t="n">
        <v>103</v>
      </c>
      <c r="B105" s="88" t="inlineStr">
        <is>
          <t>ผู้ป่วย TG 250 HDL 30 Total cholesterol 280 ผู้ป่วยรายนี้ มี LDL เท่าใด</t>
        </is>
      </c>
      <c r="C105" s="100" t="n"/>
      <c r="D105" s="88" t="inlineStr">
        <is>
          <t>160 mg/dL</t>
        </is>
      </c>
      <c r="E105" s="88" t="inlineStr">
        <is>
          <t>170 mg/dL</t>
        </is>
      </c>
      <c r="F105" s="88" t="inlineStr">
        <is>
          <t>180 mg/dL</t>
        </is>
      </c>
      <c r="G105" s="88" t="inlineStr">
        <is>
          <t>190 mg/dL</t>
        </is>
      </c>
      <c r="H105" s="88" t="inlineStr">
        <is>
          <t>200 mg/dL</t>
        </is>
      </c>
      <c r="I105" s="119" t="inlineStr">
        <is>
          <t>1</t>
        </is>
      </c>
      <c r="J105" s="88"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105" s="100" t="n"/>
      <c r="L105" s="88" t="inlineStr">
        <is>
          <t>Hypertension</t>
        </is>
      </c>
      <c r="M105" s="100" t="inlineStr">
        <is>
          <t>Clinic</t>
        </is>
      </c>
      <c r="N105" s="88" t="inlineStr">
        <is>
          <t>ข้อ 8 (Pharmtutor_2024_Set1.md)</t>
        </is>
      </c>
      <c r="O105" s="100" t="inlineStr">
        <is>
          <t>ข้อสอบจริง</t>
        </is>
      </c>
      <c r="P105" s="100" t="inlineStr">
        <is>
          <t>ปี 2560</t>
        </is>
      </c>
      <c r="Q105" s="100" t="n"/>
    </row>
    <row r="106" ht="409.6" customHeight="1" s="49">
      <c r="A106" s="119" t="n">
        <v>104</v>
      </c>
      <c r="B106" s="88"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106" s="100" t="n"/>
      <c r="D106" s="88" t="inlineStr">
        <is>
          <t>62.5 mL/min</t>
        </is>
      </c>
      <c r="E106" s="88" t="inlineStr">
        <is>
          <t>65.8 mL/min</t>
        </is>
      </c>
      <c r="F106" s="88" t="inlineStr">
        <is>
          <t>66.7 mL/min</t>
        </is>
      </c>
      <c r="G106" s="88" t="inlineStr">
        <is>
          <t>72.7 mL/min</t>
        </is>
      </c>
      <c r="H106" s="88" t="inlineStr">
        <is>
          <t>75.4 mL/min</t>
        </is>
      </c>
      <c r="I106" s="119" t="inlineStr">
        <is>
          <t>1</t>
        </is>
      </c>
      <c r="J106" s="88"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106" s="100" t="n"/>
      <c r="L106" s="88" t="inlineStr">
        <is>
          <t>Hypertension</t>
        </is>
      </c>
      <c r="M106" s="100" t="inlineStr">
        <is>
          <t>Clinic</t>
        </is>
      </c>
      <c r="N106" s="88" t="inlineStr">
        <is>
          <t>ข้อ 88 (Pharmtutor_2024_Set1.md)</t>
        </is>
      </c>
      <c r="O106" s="100" t="inlineStr">
        <is>
          <t>ข้อสอบจริง</t>
        </is>
      </c>
      <c r="P106" s="100" t="inlineStr">
        <is>
          <t>ปี 2559</t>
        </is>
      </c>
      <c r="Q106" s="100" t="n"/>
    </row>
    <row r="107" ht="409.6" customHeight="1" s="49">
      <c r="A107" s="119" t="n">
        <v>105</v>
      </c>
      <c r="B107" s="88"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107" s="100" t="n"/>
      <c r="D107" s="88" t="inlineStr">
        <is>
          <t>Stage 1</t>
        </is>
      </c>
      <c r="E107" s="88" t="inlineStr">
        <is>
          <t>Stage 2</t>
        </is>
      </c>
      <c r="F107" s="88" t="inlineStr">
        <is>
          <t>Stage 3</t>
        </is>
      </c>
      <c r="G107" s="88" t="inlineStr">
        <is>
          <t>Stage 4</t>
        </is>
      </c>
      <c r="H107" s="88" t="inlineStr">
        <is>
          <t>Stage 5</t>
        </is>
      </c>
      <c r="I107" s="119" t="inlineStr">
        <is>
          <t>1</t>
        </is>
      </c>
      <c r="J107" s="88" t="inlineStr">
        <is>
          <t>✅ คำตอบที่ถูกต้อง: ข้อ ก. Stage 3
💡 Background:
โรคไตเรื้อรัง (Chronic Kidney Disease: CKD) จำแนกระยะความรุนแรงตามแนวทางจากล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107" s="100" t="n"/>
      <c r="L107" s="88" t="inlineStr">
        <is>
          <t>Hypertension</t>
        </is>
      </c>
      <c r="M107" s="100" t="inlineStr">
        <is>
          <t>Clinic</t>
        </is>
      </c>
      <c r="N107" s="88" t="inlineStr">
        <is>
          <t>ข้อ 89 (Pharmtutor_2024_Set1.md)</t>
        </is>
      </c>
      <c r="O107" s="100" t="inlineStr">
        <is>
          <t>ข้อสอบจริง</t>
        </is>
      </c>
      <c r="P107" s="100" t="inlineStr">
        <is>
          <t>ปี 2559</t>
        </is>
      </c>
      <c r="Q107" s="100" t="n"/>
    </row>
    <row r="108" ht="409.6" customHeight="1" s="49">
      <c r="A108" s="119" t="n">
        <v>106</v>
      </c>
      <c r="B108" s="88" t="inlineStr">
        <is>
          <t>ผู้ป่วยหญิงไทย วัดความดันได้ 158/96 mmHg ผู้ป่วยรายนี้ จัดอยู่ใน Stage ใด ตาม Hypertension guideline ประเทศไทย 2019</t>
        </is>
      </c>
      <c r="C108" s="100" t="n"/>
      <c r="D108" s="88" t="inlineStr">
        <is>
          <t>High normal</t>
        </is>
      </c>
      <c r="E108" s="88" t="inlineStr">
        <is>
          <t>Hypertension stage 1</t>
        </is>
      </c>
      <c r="F108" s="88" t="inlineStr">
        <is>
          <t>Hypertension stage 2</t>
        </is>
      </c>
      <c r="G108" s="88" t="inlineStr">
        <is>
          <t>Hypertension stage 3</t>
        </is>
      </c>
      <c r="H108" s="88" t="inlineStr">
        <is>
          <t>Isolated systolic hypertension</t>
        </is>
      </c>
      <c r="I108" s="119" t="inlineStr">
        <is>
          <t>1</t>
        </is>
      </c>
      <c r="J108" s="88"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108" s="100" t="n"/>
      <c r="L108" s="88" t="inlineStr">
        <is>
          <t>Hypertension</t>
        </is>
      </c>
      <c r="M108" s="100" t="inlineStr">
        <is>
          <t>Clinic</t>
        </is>
      </c>
      <c r="N108" s="88" t="inlineStr">
        <is>
          <t>ข้อ 5 (Pharmtutor_2024_Set2.md)</t>
        </is>
      </c>
      <c r="O108" s="100" t="inlineStr">
        <is>
          <t>ข้อสอบจริง</t>
        </is>
      </c>
      <c r="P108" s="100" t="inlineStr">
        <is>
          <t>ปี 2559</t>
        </is>
      </c>
      <c r="Q108" s="100" t="n"/>
    </row>
    <row r="109" ht="409.6" customHeight="1" s="49">
      <c r="A109" s="119" t="n">
        <v>107</v>
      </c>
      <c r="B109" s="88" t="inlineStr">
        <is>
          <t>ผู้ป่วยจากข้อ 5. ควรเริ่มยาอะไร หากผู้ป่วยไม่มีโรคประจำตัวอื่น ไม่มีประวัติแพ้ยา ระดับค่า potassium ปกติ, Albumin +3</t>
        </is>
      </c>
      <c r="C109" s="100" t="n"/>
      <c r="D109" s="88" t="inlineStr">
        <is>
          <t>Enalapril</t>
        </is>
      </c>
      <c r="E109" s="88" t="inlineStr">
        <is>
          <t>Amlodipine</t>
        </is>
      </c>
      <c r="F109" s="88" t="inlineStr">
        <is>
          <t>Hydralazine</t>
        </is>
      </c>
      <c r="G109" s="88" t="inlineStr">
        <is>
          <t>Propranolol</t>
        </is>
      </c>
      <c r="H109" s="88" t="inlineStr">
        <is>
          <t>Verapamil</t>
        </is>
      </c>
      <c r="I109" s="119" t="inlineStr">
        <is>
          <t>1</t>
        </is>
      </c>
      <c r="J109" s="88"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109" s="100" t="n"/>
      <c r="L109" s="88" t="inlineStr">
        <is>
          <t>Hypertension</t>
        </is>
      </c>
      <c r="M109" s="100" t="inlineStr">
        <is>
          <t>Clinic</t>
        </is>
      </c>
      <c r="N109" s="88" t="inlineStr">
        <is>
          <t>ข้อ 6 (Pharmtutor_2024_Set2.md)</t>
        </is>
      </c>
      <c r="O109" s="100" t="inlineStr">
        <is>
          <t>ข้อสอบจริง</t>
        </is>
      </c>
      <c r="P109" s="100" t="inlineStr">
        <is>
          <t>ปี 2559</t>
        </is>
      </c>
      <c r="Q109" s="100" t="n"/>
    </row>
    <row r="110" ht="409.6" customHeight="1" s="49">
      <c r="A110" s="119" t="n">
        <v>108</v>
      </c>
      <c r="B110" s="88" t="inlineStr">
        <is>
          <t>ข้อใดไม่เกี่ยวข้องกับยากลุ่ม Statin</t>
        </is>
      </c>
      <c r="C110" s="100" t="n"/>
      <c r="D110" s="88" t="inlineStr">
        <is>
          <t>Hepatotoxicity</t>
        </is>
      </c>
      <c r="E110" s="88" t="inlineStr">
        <is>
          <t>Myopathy</t>
        </is>
      </c>
      <c r="F110" s="88" t="inlineStr">
        <is>
          <t>Nephropathy</t>
        </is>
      </c>
      <c r="G110" s="88" t="inlineStr">
        <is>
          <t>Induce Anemia</t>
        </is>
      </c>
      <c r="H110" s="88" t="inlineStr">
        <is>
          <t>New onset Diabetes mellitus</t>
        </is>
      </c>
      <c r="I110" s="119" t="inlineStr">
        <is>
          <t>1</t>
        </is>
      </c>
      <c r="J110" s="88"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110" s="100" t="n"/>
      <c r="L110" s="88" t="inlineStr">
        <is>
          <t>Hypertension</t>
        </is>
      </c>
      <c r="M110" s="100" t="inlineStr">
        <is>
          <t>Clinic</t>
        </is>
      </c>
      <c r="N110" s="88" t="inlineStr">
        <is>
          <t>ข้อ 9 (Pharmtutor_2024_Set2.md)</t>
        </is>
      </c>
      <c r="O110" s="100" t="inlineStr">
        <is>
          <t>ข้อสอบจริง</t>
        </is>
      </c>
      <c r="P110" s="100" t="inlineStr">
        <is>
          <t>ปี 2559</t>
        </is>
      </c>
      <c r="Q110" s="100" t="n"/>
    </row>
    <row r="111" ht="409.6" customHeight="1" s="49">
      <c r="A111" s="119" t="n">
        <v>109</v>
      </c>
      <c r="B111" s="88"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111" s="100" t="n"/>
      <c r="D111" s="88" t="inlineStr">
        <is>
          <t>Fenofibrate</t>
        </is>
      </c>
      <c r="E111" s="88" t="inlineStr">
        <is>
          <t>Niacin</t>
        </is>
      </c>
      <c r="F111" s="88" t="inlineStr">
        <is>
          <t>Gemfibrozil</t>
        </is>
      </c>
      <c r="G111" s="88" t="inlineStr">
        <is>
          <t>Cholestyramine</t>
        </is>
      </c>
      <c r="H111" s="88" t="inlineStr">
        <is>
          <t>Ezetimibe</t>
        </is>
      </c>
      <c r="I111" s="119" t="inlineStr">
        <is>
          <t>1</t>
        </is>
      </c>
      <c r="J111" s="88"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111" s="100" t="n"/>
      <c r="L111" s="88" t="inlineStr">
        <is>
          <t>Hypertension</t>
        </is>
      </c>
      <c r="M111" s="100" t="inlineStr">
        <is>
          <t>Clinic</t>
        </is>
      </c>
      <c r="N111" s="88" t="inlineStr">
        <is>
          <t>ข้อ 10 (Pharmtutor_2024_Set2.md)</t>
        </is>
      </c>
      <c r="O111" s="100" t="inlineStr">
        <is>
          <t>ข้อสอบจริง</t>
        </is>
      </c>
      <c r="P111" s="100" t="inlineStr">
        <is>
          <t>ปี 2559</t>
        </is>
      </c>
      <c r="Q111" s="100" t="n"/>
    </row>
    <row r="112" ht="409.6" customHeight="1" s="49">
      <c r="A112" s="119" t="n">
        <v>110</v>
      </c>
      <c r="B112" s="88" t="inlineStr">
        <is>
          <t>ปัจจัยใดส่งผลต่อการเกิดภาวะ Rhabdomyolysis จากการรับประทานยากลุ่ม Statins</t>
        </is>
      </c>
      <c r="C112" s="100" t="n"/>
      <c r="D112" s="88" t="inlineStr">
        <is>
          <t>โครงสร้างของยาของ Statins ที่รับประทาน</t>
        </is>
      </c>
      <c r="E112" s="88" t="inlineStr">
        <is>
          <t>อายุของผู้ป่วย</t>
        </is>
      </c>
      <c r="F112" s="88" t="inlineStr">
        <is>
          <t>ภาวะบกพร่องของตับและไต</t>
        </is>
      </c>
      <c r="G112" s="88" t="inlineStr">
        <is>
          <t>อันตรกิริยาระหว่างยา ที่ผ่านตัวนำส่งยาชนิด OATP1B1</t>
        </is>
      </c>
      <c r="H112" s="88" t="inlineStr">
        <is>
          <t>ถูกทุกข้อ</t>
        </is>
      </c>
      <c r="I112" s="119" t="inlineStr">
        <is>
          <t>1</t>
        </is>
      </c>
      <c r="J112" s="88"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112" s="100" t="n"/>
      <c r="L112" s="88" t="inlineStr">
        <is>
          <t>Hypertension</t>
        </is>
      </c>
      <c r="M112" s="100" t="inlineStr">
        <is>
          <t>Clinic</t>
        </is>
      </c>
      <c r="N112" s="88" t="inlineStr">
        <is>
          <t>ข้อ 11 (Pharmtutor_2024_Set2.md)</t>
        </is>
      </c>
      <c r="O112" s="100" t="inlineStr">
        <is>
          <t>ข้อสอบจริง</t>
        </is>
      </c>
      <c r="P112" s="100" t="inlineStr">
        <is>
          <t>ปี 2559</t>
        </is>
      </c>
      <c r="Q112" s="100" t="n"/>
    </row>
    <row r="113" ht="409.6" customHeight="1" s="49">
      <c r="A113" s="119" t="n">
        <v>111</v>
      </c>
      <c r="B113" s="88"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113" s="100" t="n"/>
      <c r="D113" s="88" t="inlineStr">
        <is>
          <t>ผลข้างเคียงของยาลดความดัน Enalapril</t>
        </is>
      </c>
      <c r="E113" s="88" t="inlineStr">
        <is>
          <t>ผลข้างเคียงของการใช้ยาร่วมกันระหว่าง Enalapril + Simvastatin</t>
        </is>
      </c>
      <c r="F113" s="88" t="inlineStr">
        <is>
          <t>อาการของ Atypical GERD</t>
        </is>
      </c>
      <c r="G113" s="88" t="inlineStr">
        <is>
          <t>อาการของ Acute Gastrointestinal disease</t>
        </is>
      </c>
      <c r="H113" s="88" t="inlineStr">
        <is>
          <t>ไม่สามารถสรุปได้</t>
        </is>
      </c>
      <c r="I113" s="119" t="inlineStr">
        <is>
          <t>1</t>
        </is>
      </c>
      <c r="J113" s="88"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113" s="100" t="n"/>
      <c r="L113" s="88" t="inlineStr">
        <is>
          <t>Hypertension</t>
        </is>
      </c>
      <c r="M113" s="100" t="inlineStr">
        <is>
          <t>Clinic</t>
        </is>
      </c>
      <c r="N113" s="88" t="inlineStr">
        <is>
          <t>ข้อ 21 (Pharmtutor_2024_Set2.md)</t>
        </is>
      </c>
      <c r="O113" s="100" t="inlineStr">
        <is>
          <t>ข้อสอบจริง</t>
        </is>
      </c>
      <c r="P113" s="100" t="inlineStr">
        <is>
          <t>ปี 2559</t>
        </is>
      </c>
      <c r="Q113" s="100" t="n"/>
    </row>
    <row r="114" ht="409.6" customHeight="1" s="49">
      <c r="A114" s="119" t="n">
        <v>112</v>
      </c>
      <c r="B114" s="88" t="inlineStr">
        <is>
          <t>ผู้ป่วยโรคหลอดเลือดหัวใจควรได้รับ Clopidogrel 75 mg OD สำหรับการรักษาหรือป้องกันในข้อใด</t>
        </is>
      </c>
      <c r="C114" s="100" t="n"/>
      <c r="D114" s="88" t="inlineStr">
        <is>
          <t>ยาตัวใดที่ออกฤทธิ์ไม่เกี่ยวกับการหลั่ง insulin หรือ insulin resistance</t>
        </is>
      </c>
      <c r="E114" s="88" t="inlineStr">
        <is>
          <t>Losartan 50 mg OD</t>
        </is>
      </c>
      <c r="F114" s="88" t="inlineStr">
        <is>
          <t>Enalapril 10 mg BID</t>
        </is>
      </c>
      <c r="G114" s="88" t="inlineStr">
        <is>
          <t>Hydrochlorothiazide 25 mg OD</t>
        </is>
      </c>
      <c r="H114" s="88" t="inlineStr">
        <is>
          <t>Atorvastatin 20 mg OD</t>
        </is>
      </c>
      <c r="I114" s="119" t="inlineStr">
        <is>
          <t>1</t>
        </is>
      </c>
      <c r="J114" s="88"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114" s="100" t="n"/>
      <c r="L114" s="88" t="inlineStr">
        <is>
          <t>Hypertension</t>
        </is>
      </c>
      <c r="M114" s="100" t="inlineStr">
        <is>
          <t>Clinic</t>
        </is>
      </c>
      <c r="N114" s="88" t="inlineStr">
        <is>
          <t>ข้อ 4 (PLE_CC1_2556.md)</t>
        </is>
      </c>
      <c r="O114" s="100" t="inlineStr">
        <is>
          <t>ข้อสอบจริง</t>
        </is>
      </c>
      <c r="P114" s="100" t="inlineStr">
        <is>
          <t>ปี 2559</t>
        </is>
      </c>
      <c r="Q114" s="100" t="n"/>
    </row>
    <row r="115" ht="409.6" customHeight="1" s="49">
      <c r="A115" s="119" t="n">
        <v>113</v>
      </c>
      <c r="B115" s="88" t="inlineStr">
        <is>
          <t>ข้อใดคือข้อควรแนะนำสำหรับผู้ป่วยที่ได้รับยา warfarin ครั้งแรก</t>
        </is>
      </c>
      <c r="C115" s="100" t="n"/>
      <c r="D115" s="88" t="inlineStr">
        <is>
          <t>ลดปริมาณการทานผักใบเขียว</t>
        </is>
      </c>
      <c r="E115" s="88" t="inlineStr">
        <is>
          <t>ให้ผู้ป่วยสังเกตอาการลิ่มเลือดอุดตัน เช่น มีจ ้าเลือด ฟกช ้า</t>
        </is>
      </c>
      <c r="F115" s="88" t="inlineStr">
        <is>
          <t>เมื่อมีอาการเลือดออกตามไรฟันให้รีบไปพบแพทย์์</t>
        </is>
      </c>
      <c r="G115" s="88" t="inlineStr">
        <is>
          <t>................</t>
        </is>
      </c>
      <c r="H115" s="88" t="inlineStr">
        <is>
          <t>................</t>
        </is>
      </c>
      <c r="I115" s="119" t="inlineStr">
        <is>
          <t>1</t>
        </is>
      </c>
      <c r="J115" s="88"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115" s="100" t="n"/>
      <c r="L115" s="88" t="inlineStr">
        <is>
          <t>Hypertension</t>
        </is>
      </c>
      <c r="M115" s="100" t="inlineStr">
        <is>
          <t>Clinic</t>
        </is>
      </c>
      <c r="N115" s="88" t="inlineStr">
        <is>
          <t>ข้อ 2 (PLE_CC1_2555 Day 1.md)</t>
        </is>
      </c>
      <c r="O115" s="100" t="inlineStr">
        <is>
          <t>ข้อสอบจริง</t>
        </is>
      </c>
      <c r="P115" s="100" t="inlineStr">
        <is>
          <t>ปี 2559</t>
        </is>
      </c>
      <c r="Q115" s="100" t="n"/>
    </row>
    <row r="116" ht="409.6" customHeight="1" s="49">
      <c r="A116" s="119" t="n">
        <v>114</v>
      </c>
      <c r="B116" s="88" t="inlineStr">
        <is>
          <t>ข้อใดถูกต้องเกี่ยวกับยา warfarin</t>
        </is>
      </c>
      <c r="C116" s="100" t="n"/>
      <c r="D116" s="88" t="inlineStr">
        <is>
          <t>Warfarin ออกฤทธิ์ภายใน 1 วัน</t>
        </is>
      </c>
      <c r="E116" s="88" t="inlineStr">
        <is>
          <t>สามารถบรรเทาอาการปวดได้โดยใช้ยา paracetamol เป็นประจำโดยไม่มีผลต่อ warfarin</t>
        </is>
      </c>
      <c r="F116" s="88" t="inlineStr">
        <is>
          <t>ผู้ป่วยที่เป็นภาวะ Mital stenosis มี target INR คือ 2-3</t>
        </is>
      </c>
      <c r="G116" s="88" t="inlineStr">
        <is>
          <t>สามารถใช้ค่า aPTT ในการตรวจติดตามผลการรักษา</t>
        </is>
      </c>
      <c r="H116" s="88" t="inlineStr">
        <is>
          <t>สามารถใช้ค่าระดับ Platelet ในการตรวจติดตามผลการรักษา</t>
        </is>
      </c>
      <c r="I116" s="119" t="inlineStr">
        <is>
          <t>1</t>
        </is>
      </c>
      <c r="J116" s="88"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116" s="100" t="n"/>
      <c r="L116" s="88" t="inlineStr">
        <is>
          <t>Hypertension</t>
        </is>
      </c>
      <c r="M116" s="100" t="inlineStr">
        <is>
          <t>Clinic</t>
        </is>
      </c>
      <c r="N116" s="88" t="inlineStr">
        <is>
          <t>ข้อ 4 (PLE_CC1_2555 Day 1.md)</t>
        </is>
      </c>
      <c r="O116" s="100" t="inlineStr">
        <is>
          <t>ข้อสอบจริง</t>
        </is>
      </c>
      <c r="P116" s="100" t="inlineStr">
        <is>
          <t>ปี 2559</t>
        </is>
      </c>
      <c r="Q116" s="100" t="n"/>
    </row>
    <row r="117" ht="409.6" customHeight="1" s="49">
      <c r="A117" s="119" t="n">
        <v>115</v>
      </c>
      <c r="B117" s="88" t="inlineStr">
        <is>
          <t>ข้อใดต่อไปนี้ที่ทำให้เกิดภาวะ thrombosis ในผู้ป่วยที่ใช้ยา warfarin</t>
        </is>
      </c>
      <c r="C117" s="100" t="n"/>
      <c r="D117" s="88" t="inlineStr">
        <is>
          <t>CYP 2C9 poor metabolizer</t>
        </is>
      </c>
      <c r="E117" s="88" t="inlineStr">
        <is>
          <t>การใช้วิตามิน E ร่วมด้วย</t>
        </is>
      </c>
      <c r="F117" s="88" t="inlineStr">
        <is>
          <t>ใช้ Phenobarbital ร่วมด้วย</t>
        </is>
      </c>
      <c r="G117" s="88" t="inlineStr">
        <is>
          <t>ใช้ etoricoxib ร่วมด้วย</t>
        </is>
      </c>
      <c r="H117" s="88" t="inlineStr">
        <is>
          <t>…..</t>
        </is>
      </c>
      <c r="I117" s="119" t="inlineStr">
        <is>
          <t>1</t>
        </is>
      </c>
      <c r="J117" s="88"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117" s="100" t="n"/>
      <c r="L117" s="88" t="inlineStr">
        <is>
          <t>Hypertension</t>
        </is>
      </c>
      <c r="M117" s="100" t="inlineStr">
        <is>
          <t>Clinic</t>
        </is>
      </c>
      <c r="N117" s="88" t="inlineStr">
        <is>
          <t>ข้อ 6 (PLE_CC1_2555 Day 1.md)</t>
        </is>
      </c>
      <c r="O117" s="100" t="inlineStr">
        <is>
          <t>ข้อสอบจริง</t>
        </is>
      </c>
      <c r="P117" s="100" t="inlineStr">
        <is>
          <t>ปี 2559</t>
        </is>
      </c>
      <c r="Q117" s="100" t="n"/>
    </row>
    <row r="118" ht="409.6" customHeight="1" s="49">
      <c r="A118" s="119" t="n">
        <v>116</v>
      </c>
      <c r="B118" s="88"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118" s="100" t="n"/>
      <c r="D118" s="88" t="inlineStr">
        <is>
          <t>ขนาด 3 mg…เม็ด</t>
        </is>
      </c>
      <c r="E118" s="88" t="inlineStr">
        <is>
          <t>ขนาด 3 mg…เม็ดและขนาด 5mg...เม็ด</t>
        </is>
      </c>
      <c r="F118" s="88" t="inlineStr">
        <is>
          <t>ขนาด 3 mg…เม็ดและขนาด 5mg...เม็ด</t>
        </is>
      </c>
      <c r="G118" s="88" t="inlineStr">
        <is>
          <t>ขนาด 5 mg 14 เม็ด</t>
        </is>
      </c>
      <c r="H118" s="88" t="inlineStr">
        <is>
          <t>ขนาด 5 mg 28 เม็ด</t>
        </is>
      </c>
      <c r="I118" s="119" t="inlineStr">
        <is>
          <t>1</t>
        </is>
      </c>
      <c r="J118" s="88"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118" s="100" t="n"/>
      <c r="L118" s="88" t="inlineStr">
        <is>
          <t>Hypertension</t>
        </is>
      </c>
      <c r="M118" s="100" t="inlineStr">
        <is>
          <t>Clinic</t>
        </is>
      </c>
      <c r="N118" s="88" t="inlineStr">
        <is>
          <t>ข้อ 7 (PLE_CC1_2555 Day 1.md)</t>
        </is>
      </c>
      <c r="O118" s="100" t="inlineStr">
        <is>
          <t>ข้อสอบจริง</t>
        </is>
      </c>
      <c r="P118" s="100" t="inlineStr">
        <is>
          <t>ปี 2558</t>
        </is>
      </c>
      <c r="Q118" s="100" t="n"/>
    </row>
    <row r="119" ht="409.6" customHeight="1" s="49">
      <c r="A119" s="119" t="n">
        <v>117</v>
      </c>
      <c r="B119" s="88"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19" s="100" t="n"/>
      <c r="D119" s="88" t="inlineStr">
        <is>
          <t>Cardiac enzyme (Troponin T/I, CK-MB)</t>
        </is>
      </c>
      <c r="E119" s="88" t="inlineStr">
        <is>
          <t>Cardiac enzyme</t>
        </is>
      </c>
      <c r="F119" s="88" t="inlineStr">
        <is>
          <t>คลื่นไฟฟ้าหัวใจ</t>
        </is>
      </c>
      <c r="G119" s="88" t="inlineStr">
        <is>
          <t>ตรวจตับ</t>
        </is>
      </c>
      <c r="H119" s="88" t="inlineStr">
        <is>
          <t>ดูอาการเจ็บหน้าอก</t>
        </is>
      </c>
      <c r="I119" s="119" t="n">
        <v>1</v>
      </c>
      <c r="J119" s="88"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19" s="100" t="n"/>
      <c r="L119" s="88" t="inlineStr">
        <is>
          <t>Hypertension</t>
        </is>
      </c>
      <c r="M119" s="100" t="inlineStr">
        <is>
          <t>Clinic</t>
        </is>
      </c>
      <c r="N119" s="88" t="inlineStr">
        <is>
          <t>ข้อ 8 (PLE_CC1_2554 SET2.md)</t>
        </is>
      </c>
      <c r="O119" s="100" t="inlineStr">
        <is>
          <t>ข้อสอบจริง</t>
        </is>
      </c>
      <c r="P119" s="100" t="inlineStr">
        <is>
          <t>ปี 2558</t>
        </is>
      </c>
      <c r="Q119" s="100" t="n"/>
    </row>
    <row r="120" ht="409.6" customHeight="1" s="49">
      <c r="A120" s="119" t="n">
        <v>118</v>
      </c>
      <c r="B120" s="88" t="inlineStr">
        <is>
          <t>105.ข้อใดไม่ใช่ฤทธิ์ pleiotropic effect ของยากลุ่ม statins</t>
        </is>
      </c>
      <c r="C120" s="100" t="n"/>
      <c r="D120" s="88" t="inlineStr">
        <is>
          <t>anti-inflammatory</t>
        </is>
      </c>
      <c r="E120" s="88" t="inlineStr">
        <is>
          <t>ยับยั้งการเกาะกลุ่มของเกร็ดเลือด</t>
        </is>
      </c>
      <c r="F120" s="88" t="inlineStr">
        <is>
          <t>ป้องกันการเกิด oxidized LDL</t>
        </is>
      </c>
      <c r="G120" s="88" t="inlineStr">
        <is>
          <t>ยับยั้งการนากลูโคสเข้าเซลล์</t>
        </is>
      </c>
      <c r="H120" s="88"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20" s="119" t="inlineStr">
        <is>
          <t>3</t>
        </is>
      </c>
      <c r="J120" s="88"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20" s="100" t="n"/>
      <c r="L120" s="88" t="inlineStr">
        <is>
          <t>Hypertension</t>
        </is>
      </c>
      <c r="M120" s="100" t="inlineStr">
        <is>
          <t>Clinic</t>
        </is>
      </c>
      <c r="N120" s="88" t="inlineStr">
        <is>
          <t>ข้อ 2002 (PLE_CC1_2554 SET2.md)</t>
        </is>
      </c>
      <c r="O120" s="100" t="inlineStr">
        <is>
          <t>ข้อสอบจริง</t>
        </is>
      </c>
      <c r="P120" s="100" t="inlineStr">
        <is>
          <t>ปี 2558</t>
        </is>
      </c>
      <c r="Q120" s="100" t="n"/>
    </row>
    <row r="121" ht="409.6" customHeight="1" s="49">
      <c r="A121" s="119" t="n">
        <v>119</v>
      </c>
      <c r="B121" s="88" t="inlineStr">
        <is>
          <t>ข้อใดคือป็จจัยเสี่ยงในการเกิดโรคความดันโลหิตสูงของผู้ป่วยรายนี้</t>
        </is>
      </c>
      <c r="C121" s="100" t="n"/>
      <c r="D121" s="88" t="inlineStr">
        <is>
          <t>โรคประจำตัว</t>
        </is>
      </c>
      <c r="E121" s="88" t="inlineStr">
        <is>
          <t>ยาที่ใช้ประจำ</t>
        </is>
      </c>
      <c r="F121" s="88" t="inlineStr">
        <is>
          <t>สูบบุหรี่</t>
        </is>
      </c>
      <c r="G121" s="88" t="inlineStr">
        <is>
          <t>อายุ</t>
        </is>
      </c>
      <c r="H121" s="88" t="inlineStr">
        <is>
          <t>ทุกข้อที่กล่าวมาล้วนเป็นป็จจัยเสี่ยง</t>
        </is>
      </c>
      <c r="I121" s="119" t="inlineStr">
        <is>
          <t>1</t>
        </is>
      </c>
      <c r="J121" s="88"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21" s="100" t="n"/>
      <c r="L121" s="88" t="inlineStr">
        <is>
          <t>Hypertension</t>
        </is>
      </c>
      <c r="M121" s="100" t="inlineStr">
        <is>
          <t>Clinic</t>
        </is>
      </c>
      <c r="N121" s="88" t="inlineStr">
        <is>
          <t>ข้อ 1 (PLE_CC1_Practice_Exam.md)</t>
        </is>
      </c>
      <c r="O121" s="100" t="inlineStr">
        <is>
          <t>ข้อสอบจริง</t>
        </is>
      </c>
      <c r="P121" s="100" t="inlineStr">
        <is>
          <t>ปี 2558</t>
        </is>
      </c>
      <c r="Q121" s="100" t="n"/>
    </row>
    <row r="122" ht="409.6" customHeight="1" s="49">
      <c r="A122" s="119" t="n">
        <v>120</v>
      </c>
      <c r="B122" s="88" t="inlineStr">
        <is>
          <t>ระดับความดันโลหิตเป้าหมายของผู้ป่วยรายนี้คือเท่าไหร่</t>
        </is>
      </c>
      <c r="C122" s="100" t="n"/>
      <c r="D122" s="88" t="inlineStr">
        <is>
          <t>120/80 mmHg</t>
        </is>
      </c>
      <c r="E122" s="88" t="inlineStr">
        <is>
          <t>130/80 mmHg</t>
        </is>
      </c>
      <c r="F122" s="88" t="inlineStr">
        <is>
          <t>130/90 mmHg</t>
        </is>
      </c>
      <c r="G122" s="88" t="inlineStr">
        <is>
          <t>140/80 mmHg</t>
        </is>
      </c>
      <c r="H122" s="88" t="inlineStr">
        <is>
          <t>140/90 mmHg</t>
        </is>
      </c>
      <c r="I122" s="119" t="inlineStr">
        <is>
          <t>1</t>
        </is>
      </c>
      <c r="J122" s="88"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22" s="100" t="n"/>
      <c r="L122" s="88" t="inlineStr">
        <is>
          <t>Hypertension</t>
        </is>
      </c>
      <c r="M122" s="100" t="inlineStr">
        <is>
          <t>Clinic</t>
        </is>
      </c>
      <c r="N122" s="88" t="inlineStr">
        <is>
          <t>ข้อ 5 (PLE_CC1_Practice_Exam.md)</t>
        </is>
      </c>
      <c r="O122" s="100" t="inlineStr">
        <is>
          <t>ข้อสอบจริง</t>
        </is>
      </c>
      <c r="P122" s="100" t="inlineStr">
        <is>
          <t>ปี 2558</t>
        </is>
      </c>
      <c r="Q122" s="100" t="n"/>
    </row>
    <row r="123" ht="409.6" customHeight="1" s="49">
      <c r="A123" s="119" t="n">
        <v>121</v>
      </c>
      <c r="B123" s="88" t="inlineStr">
        <is>
          <t>จากโครงสร้างทางเคมีต่อไปนี้ จัดเป็นยาลดความดันโลหิตในกลุ่มใด</t>
        </is>
      </c>
      <c r="C123" s="100" t="n"/>
      <c r="D123" s="88" t="inlineStr">
        <is>
          <t>Calcium channel blockers</t>
        </is>
      </c>
      <c r="E123" s="88" t="inlineStr">
        <is>
          <t>ACEIs</t>
        </is>
      </c>
      <c r="F123" s="88" t="inlineStr">
        <is>
          <t>Alpha-adrenergic antagonists</t>
        </is>
      </c>
      <c r="G123" s="88" t="inlineStr">
        <is>
          <t>Beta-adrenergic antagonists</t>
        </is>
      </c>
      <c r="H123" s="88" t="inlineStr">
        <is>
          <t>Direct vasodilators</t>
        </is>
      </c>
      <c r="I123" s="119" t="inlineStr">
        <is>
          <t>1</t>
        </is>
      </c>
      <c r="J123" s="88"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23" s="100" t="n"/>
      <c r="L123" s="88" t="inlineStr">
        <is>
          <t>Hypertension</t>
        </is>
      </c>
      <c r="M123" s="100" t="inlineStr">
        <is>
          <t>Clinic</t>
        </is>
      </c>
      <c r="N123" s="88" t="inlineStr">
        <is>
          <t>ข้อ 7 (PLE_CC1_Practice_Exam.md)</t>
        </is>
      </c>
      <c r="O123" s="100" t="inlineStr">
        <is>
          <t>ข้อสอบจริง</t>
        </is>
      </c>
      <c r="P123" s="100" t="inlineStr">
        <is>
          <t>ปี 2558</t>
        </is>
      </c>
      <c r="Q123" s="100" t="n"/>
    </row>
    <row r="124" ht="409.6" customHeight="1" s="49">
      <c r="A124" s="119" t="n">
        <v>122</v>
      </c>
      <c r="B124" s="88" t="inlineStr">
        <is>
          <t>การปรับเปลี่ยนพฤติกรรมในการรักษาโรคความดันโลหิตสูงในข้อใดสามารถช่วยลด SBP ได้มากที่สุด</t>
        </is>
      </c>
      <c r="C124" s="100" t="n"/>
      <c r="D124" s="88" t="inlineStr">
        <is>
          <t>การจำกัดปริมาณโซเดียมในอาหารให้น้อยกว่า 2,300 มก. ต่อวัน</t>
        </is>
      </c>
      <c r="E124" s="88" t="inlineStr">
        <is>
          <t>การรับประทานอาหารแบบ DASH (Dietary Approaches to Stop Hypertension)</t>
        </is>
      </c>
      <c r="F124" s="88" t="inlineStr">
        <is>
          <t>การออกกำลังกายอย่างสม่ำเสมอ</t>
        </is>
      </c>
      <c r="G124" s="88" t="inlineStr">
        <is>
          <t>การจำกัดปริมาณแอลกอัอล์ (ผู้หญิงไม่เกิน 1 ดื่มมาตรฐาน/วัน ผู้ชายไม่เกิน 2 ดื่มมาตรฐาน/วัน)</t>
        </is>
      </c>
      <c r="H124" s="88" t="inlineStr">
        <is>
          <t>การหยุดบุหรี่</t>
        </is>
      </c>
      <c r="I124" s="119" t="inlineStr">
        <is>
          <t>1</t>
        </is>
      </c>
      <c r="J124" s="88"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24" s="100" t="n"/>
      <c r="L124" s="88" t="inlineStr">
        <is>
          <t>Hypertension</t>
        </is>
      </c>
      <c r="M124" s="100" t="inlineStr">
        <is>
          <t>Clinic</t>
        </is>
      </c>
      <c r="N124" s="88" t="inlineStr">
        <is>
          <t>ข้อ 9 (PLE_CC1_Practice_Exam.md)</t>
        </is>
      </c>
      <c r="O124" s="100" t="inlineStr">
        <is>
          <t>ข้อสอบจริง</t>
        </is>
      </c>
      <c r="P124" s="100" t="inlineStr">
        <is>
          <t>ปี 2558</t>
        </is>
      </c>
      <c r="Q124" s="100" t="n"/>
    </row>
    <row r="125" ht="409.6" customHeight="1" s="49">
      <c r="A125" s="119" t="n">
        <v>123</v>
      </c>
      <c r="B125" s="88" t="inlineStr">
        <is>
          <t>ยาลดความดันโลหิตในกลุ่มใดมีข้อห้ามใช้ในคนไข้ที่มีภาวะหัวใจล้มเหลว</t>
        </is>
      </c>
      <c r="C125" s="100" t="n"/>
      <c r="D125" s="88" t="inlineStr">
        <is>
          <t>ACEIs</t>
        </is>
      </c>
      <c r="E125" s="88" t="inlineStr">
        <is>
          <t>ARBs</t>
        </is>
      </c>
      <c r="F125" s="88" t="inlineStr">
        <is>
          <t>Diuretics</t>
        </is>
      </c>
      <c r="G125" s="88" t="inlineStr">
        <is>
          <t>non-DHP CCBs</t>
        </is>
      </c>
      <c r="H125" s="88" t="inlineStr">
        <is>
          <t>Beta-blockers</t>
        </is>
      </c>
      <c r="I125" s="119" t="inlineStr">
        <is>
          <t>1</t>
        </is>
      </c>
      <c r="J125" s="88"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25" s="100" t="n"/>
      <c r="L125" s="88" t="inlineStr">
        <is>
          <t>Hypertension</t>
        </is>
      </c>
      <c r="M125" s="100" t="inlineStr">
        <is>
          <t>Clinic</t>
        </is>
      </c>
      <c r="N125" s="88" t="inlineStr">
        <is>
          <t>ข้อ 10 (PLE_CC1_Practice_Exam.md)</t>
        </is>
      </c>
      <c r="O125" s="100" t="inlineStr">
        <is>
          <t>ข้อสอบจริง</t>
        </is>
      </c>
      <c r="P125" s="100" t="inlineStr">
        <is>
          <t>ปี 2558</t>
        </is>
      </c>
      <c r="Q125" s="100" t="n"/>
    </row>
    <row r="126" ht="409.6" customHeight="1" s="49">
      <c r="A126" s="119" t="n">
        <v>124</v>
      </c>
      <c r="B126" s="88" t="inlineStr">
        <is>
          <t>ระดับ LDL-C ของผู้ป่วยรายนี้มีค่าเท่าไหร่</t>
        </is>
      </c>
      <c r="C126" s="100" t="n"/>
      <c r="D126" s="88" t="inlineStr">
        <is>
          <t>140 mg/dL</t>
        </is>
      </c>
      <c r="E126" s="88" t="inlineStr">
        <is>
          <t>160 mg/dL</t>
        </is>
      </c>
      <c r="F126" s="88" t="inlineStr">
        <is>
          <t>180 mg/dL</t>
        </is>
      </c>
      <c r="G126" s="88" t="inlineStr">
        <is>
          <t>200 mg/dL</t>
        </is>
      </c>
      <c r="H126" s="88" t="inlineStr">
        <is>
          <t>220 mg/dL</t>
        </is>
      </c>
      <c r="I126" s="119" t="inlineStr">
        <is>
          <t>1</t>
        </is>
      </c>
      <c r="J126" s="88"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26" s="100" t="n"/>
      <c r="L126" s="88" t="inlineStr">
        <is>
          <t>Hypertension</t>
        </is>
      </c>
      <c r="M126" s="100" t="inlineStr">
        <is>
          <t>Clinic</t>
        </is>
      </c>
      <c r="N126" s="88" t="inlineStr">
        <is>
          <t>ข้อ 1 (PLE_CC1_Practice_Exam.md)</t>
        </is>
      </c>
      <c r="O126" s="100" t="inlineStr">
        <is>
          <t>ข้อสอบจริง</t>
        </is>
      </c>
      <c r="P126" s="100" t="inlineStr">
        <is>
          <t>ปี 2558</t>
        </is>
      </c>
      <c r="Q126" s="100" t="n"/>
    </row>
    <row r="127" ht="409.6" customHeight="1" s="49">
      <c r="A127" s="119" t="n">
        <v>125</v>
      </c>
      <c r="B127" s="88" t="inlineStr">
        <is>
          <t>ยา Simvastatin สามารถลดระดับไขมันในเลือดได้อย่างไร</t>
        </is>
      </c>
      <c r="C127" s="100" t="n"/>
      <c r="D127" s="88" t="inlineStr">
        <is>
          <t>ยับยั้งการดูดซึม cholesterol จากทางเดินอาหาร</t>
        </is>
      </c>
      <c r="E127" s="88" t="inlineStr">
        <is>
          <t>กระตุ้นการทำงานของเอนไซม์ lipolipase</t>
        </is>
      </c>
      <c r="F127" s="88" t="inlineStr">
        <is>
          <t>เพิ่มการสร้าง LDL receptor ที่ตับ</t>
        </is>
      </c>
      <c r="G127" s="88" t="inlineStr">
        <is>
          <t>ยับยั้งกระบวนการ gluconeogenesis ที่ตับ</t>
        </is>
      </c>
      <c r="H127" s="88" t="inlineStr">
        <is>
          <t>เพิ่มการสร้าง VLDL-C จากตับ</t>
        </is>
      </c>
      <c r="I127" s="119" t="inlineStr">
        <is>
          <t>1</t>
        </is>
      </c>
      <c r="J127" s="88"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27" s="100" t="n"/>
      <c r="L127" s="88" t="inlineStr">
        <is>
          <t>Hypertension</t>
        </is>
      </c>
      <c r="M127" s="100" t="inlineStr">
        <is>
          <t>Clinic</t>
        </is>
      </c>
      <c r="N127" s="88" t="inlineStr">
        <is>
          <t>ข้อ 3 (PLE_CC1_Practice_Exam.md)</t>
        </is>
      </c>
      <c r="O127" s="100" t="inlineStr">
        <is>
          <t>ข้อสอบจริง</t>
        </is>
      </c>
      <c r="P127" s="100" t="inlineStr">
        <is>
          <t>ปี 2558</t>
        </is>
      </c>
      <c r="Q127" s="100" t="n"/>
    </row>
    <row r="128" ht="409.6" customHeight="1" s="49">
      <c r="A128" s="119" t="n">
        <v>126</v>
      </c>
      <c r="B128" s="88" t="inlineStr">
        <is>
          <t>การรักษาผู้ป่วยรายนี้ต้องจะลดระดับ LDL-C ให้ได้เท่าไหร่ เพื่อป้องกัน Atherosclerosis</t>
        </is>
      </c>
      <c r="C128" s="100" t="n"/>
      <c r="D128" s="88" t="inlineStr">
        <is>
          <t>น้อยกว่า 70 mg/dL</t>
        </is>
      </c>
      <c r="E128" s="88" t="inlineStr">
        <is>
          <t>น้อยกว่า 100 mg/dL</t>
        </is>
      </c>
      <c r="F128" s="88" t="inlineStr">
        <is>
          <t>น้อยกว่า 130 mg/dL</t>
        </is>
      </c>
      <c r="G128" s="88" t="inlineStr">
        <is>
          <t>น้อยกว่า 160 mg/dL</t>
        </is>
      </c>
      <c r="H128" s="88" t="inlineStr">
        <is>
          <t>น้อยกว่า 190 mg/dL</t>
        </is>
      </c>
      <c r="I128" s="119" t="inlineStr">
        <is>
          <t>1</t>
        </is>
      </c>
      <c r="J128" s="88"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28" s="100" t="n"/>
      <c r="L128" s="88" t="inlineStr">
        <is>
          <t>Hypertension</t>
        </is>
      </c>
      <c r="M128" s="100" t="inlineStr">
        <is>
          <t>Clinic</t>
        </is>
      </c>
      <c r="N128" s="88" t="inlineStr">
        <is>
          <t>ข้อ 5 (PLE_CC1_Practice_Exam.md)</t>
        </is>
      </c>
      <c r="O128" s="100" t="inlineStr">
        <is>
          <t>ข้อสอบจริง</t>
        </is>
      </c>
      <c r="P128" s="100" t="inlineStr">
        <is>
          <t>ปี 2558</t>
        </is>
      </c>
      <c r="Q128" s="100" t="n"/>
    </row>
    <row r="129" ht="409.6" customHeight="1" s="49">
      <c r="A129" s="119" t="n">
        <v>127</v>
      </c>
      <c r="B129" s="88"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29" s="100" t="n"/>
      <c r="D129" s="88" t="inlineStr">
        <is>
          <t>ปรับเพิ่มขนาดยา Simvastatin เป็น 40 mg ต่อวัน</t>
        </is>
      </c>
      <c r="E129" s="88" t="inlineStr">
        <is>
          <t>ปรับลดขนาดยา Simvastatin เป็น 10 mg ต่อวัน และเพิ่มยา Niacin</t>
        </is>
      </c>
      <c r="F129" s="88" t="inlineStr">
        <is>
          <t>ปรับลดขนาดยา Simvastatin เป็น 10 mg ต่อวัน และเพิ่มยา Ezetimibe</t>
        </is>
      </c>
      <c r="G129" s="88" t="inlineStr">
        <is>
          <t>ปรับลดขนาดยา Simvastatin เป็น 10 mg ต่อวัน และเพิ่ม Fish oil 1 g ต่อวัน</t>
        </is>
      </c>
      <c r="H129" s="88" t="inlineStr">
        <is>
          <t>เปลี่ยนยา Simvastatin เป็น Atorvastatin 40 mg ต่อวัน</t>
        </is>
      </c>
      <c r="I129" s="119" t="inlineStr">
        <is>
          <t>1</t>
        </is>
      </c>
      <c r="J129" s="88"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29" s="100" t="n"/>
      <c r="L129" s="88" t="inlineStr">
        <is>
          <t>Hypertension</t>
        </is>
      </c>
      <c r="M129" s="100" t="inlineStr">
        <is>
          <t>Clinic</t>
        </is>
      </c>
      <c r="N129" s="88" t="inlineStr">
        <is>
          <t>ข้อ 6 (PLE_CC1_Practice_Exam.md)</t>
        </is>
      </c>
      <c r="O129" s="100" t="inlineStr">
        <is>
          <t>ข้อสอบจริง</t>
        </is>
      </c>
      <c r="P129" s="100" t="inlineStr">
        <is>
          <t>ปี 2558</t>
        </is>
      </c>
      <c r="Q129" s="100" t="n"/>
    </row>
    <row r="130" ht="409.6" customHeight="1" s="49">
      <c r="A130" s="119" t="n">
        <v>128</v>
      </c>
      <c r="B130" s="88" t="inlineStr">
        <is>
          <t>หากผู้ป่วยมักลืมรับประทาน Simvastatin ตอนก่อนนอน การแก้ไขป็ญหาในข้อใดเหมาะสมที่สุด</t>
        </is>
      </c>
      <c r="C130" s="100" t="n"/>
      <c r="D130" s="88" t="inlineStr">
        <is>
          <t>รับประทานทันทีที่นึกขึ้นได้</t>
        </is>
      </c>
      <c r="E130" s="88" t="inlineStr">
        <is>
          <t>เปลี่ยนไปรับประทานตอนเช้า</t>
        </is>
      </c>
      <c r="F130" s="88" t="inlineStr">
        <is>
          <t>เปลี่ยนไปรับประทานตอนกลางวัน</t>
        </is>
      </c>
      <c r="G130" s="88" t="inlineStr">
        <is>
          <t>เปลี่ยนไปรับประทานตอนเย็น</t>
        </is>
      </c>
      <c r="H130" s="88" t="inlineStr">
        <is>
          <t>กำชับผู้ป่วยว่าไม่ควรลืม เนื่องจาก simvastatin ต้องรับประทานก่อนนอนเท่านั้น</t>
        </is>
      </c>
      <c r="I130" s="119" t="inlineStr">
        <is>
          <t>1</t>
        </is>
      </c>
      <c r="J130" s="88"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30" s="100" t="n"/>
      <c r="L130" s="88" t="inlineStr">
        <is>
          <t>Hypertension</t>
        </is>
      </c>
      <c r="M130" s="100" t="inlineStr">
        <is>
          <t>Clinic</t>
        </is>
      </c>
      <c r="N130" s="88" t="inlineStr">
        <is>
          <t>ข้อ 9 (PLE_CC1_Practice_Exam.md)</t>
        </is>
      </c>
      <c r="O130" s="100" t="inlineStr">
        <is>
          <t>ข้อสอบจริง</t>
        </is>
      </c>
      <c r="P130" s="100" t="inlineStr">
        <is>
          <t>ปี 2558</t>
        </is>
      </c>
      <c r="Q130" s="100" t="n"/>
    </row>
    <row r="131" ht="409.6" customHeight="1" s="49">
      <c r="A131" s="119" t="n">
        <v>129</v>
      </c>
      <c r="B131" s="88" t="inlineStr">
        <is>
          <t>ข้อใดกล่าวถึง Furosemide ได้อย่างถูกต้องในผู้ป่วยรายนี้</t>
        </is>
      </c>
      <c r="C131" s="100" t="n"/>
      <c r="D131" s="88" t="inlineStr">
        <is>
          <t>ช่วยลดอัตราการเสียชีวิต</t>
        </is>
      </c>
      <c r="E131" s="88" t="inlineStr">
        <is>
          <t>ไม่ควรใช้ร่วมกับ Enalapril</t>
        </is>
      </c>
      <c r="F131" s="88" t="inlineStr">
        <is>
          <t>การใช้ร่วมกับ HCTZ อาจทำให้เกิด Diuretic resistance</t>
        </is>
      </c>
      <c r="G131" s="88" t="inlineStr">
        <is>
          <t>มีประสิทธิภาพในการบรรเทาอาการโรคหัวใจล้มเหลวดีกว่า HCTZ</t>
        </is>
      </c>
      <c r="H131" s="88" t="inlineStr">
        <is>
          <t>ออกฤทธิ์ยับยั้งการดูดกลับ NaCl ที่ distal tubule</t>
        </is>
      </c>
      <c r="I131" s="119" t="inlineStr">
        <is>
          <t>1</t>
        </is>
      </c>
      <c r="J131" s="88"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31" s="100" t="n"/>
      <c r="L131" s="88" t="inlineStr">
        <is>
          <t>Hypertension</t>
        </is>
      </c>
      <c r="M131" s="100" t="inlineStr">
        <is>
          <t>Clinic</t>
        </is>
      </c>
      <c r="N131" s="88" t="inlineStr">
        <is>
          <t>ข้อ 3 (PLE_CC1_Practice_Exam.md)</t>
        </is>
      </c>
      <c r="O131" s="100" t="inlineStr">
        <is>
          <t>ข้อสอบจริง</t>
        </is>
      </c>
      <c r="P131" s="100" t="inlineStr">
        <is>
          <t>ปี 2558</t>
        </is>
      </c>
      <c r="Q131" s="100" t="n"/>
    </row>
    <row r="132" ht="409.6" customHeight="1" s="49">
      <c r="A132" s="119" t="n">
        <v>130</v>
      </c>
      <c r="B132" s="88" t="inlineStr">
        <is>
          <t>ยา Enalapril มี half-life เท่ากับ 11 ชั่วโมง ค่า Ke ของยานี้เท่ากับเท่าไหร่ (hr-1)</t>
        </is>
      </c>
      <c r="C132" s="100" t="n"/>
      <c r="D132" s="88" t="inlineStr">
        <is>
          <t>0.06</t>
        </is>
      </c>
      <c r="E132" s="88" t="inlineStr">
        <is>
          <t>0.063</t>
        </is>
      </c>
      <c r="F132" s="88" t="inlineStr">
        <is>
          <t>0.067</t>
        </is>
      </c>
      <c r="G132" s="88" t="inlineStr">
        <is>
          <t>0.07</t>
        </is>
      </c>
      <c r="H132" s="88" t="inlineStr">
        <is>
          <t>0.075</t>
        </is>
      </c>
      <c r="I132" s="119" t="inlineStr">
        <is>
          <t>1</t>
        </is>
      </c>
      <c r="J132" s="88"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32" s="100" t="n"/>
      <c r="L132" s="88" t="inlineStr">
        <is>
          <t>Hypertension</t>
        </is>
      </c>
      <c r="M132" s="100" t="inlineStr">
        <is>
          <t>Clinic</t>
        </is>
      </c>
      <c r="N132" s="88" t="inlineStr">
        <is>
          <t>ข้อ 5 (PLE_CC1_Practice_Exam.md)</t>
        </is>
      </c>
      <c r="O132" s="100" t="inlineStr">
        <is>
          <t>ข้อสอบจริง</t>
        </is>
      </c>
      <c r="P132" s="100" t="inlineStr">
        <is>
          <t>ปี 2558</t>
        </is>
      </c>
      <c r="Q132" s="100" t="n"/>
    </row>
    <row r="133" ht="409.6" customHeight="1" s="49">
      <c r="A133" s="119" t="n">
        <v>131</v>
      </c>
      <c r="B133" s="88" t="inlineStr">
        <is>
          <t>ยาใดที่ไม่มีผลลดอัตราการตายสำหรับผู้ป่วยหัวใจขาดเลือด</t>
        </is>
      </c>
      <c r="C133" s="100" t="n"/>
      <c r="D133" s="88" t="inlineStr">
        <is>
          <t>Simvastatin</t>
        </is>
      </c>
      <c r="E133" s="88" t="inlineStr">
        <is>
          <t>Enalapril</t>
        </is>
      </c>
      <c r="F133" s="88" t="inlineStr">
        <is>
          <t>Aspirin</t>
        </is>
      </c>
      <c r="G133" s="88" t="inlineStr">
        <is>
          <t>Clopidogrel</t>
        </is>
      </c>
      <c r="H133" s="88" t="inlineStr">
        <is>
          <t>Amlodipine</t>
        </is>
      </c>
      <c r="I133" s="119" t="inlineStr">
        <is>
          <t>1</t>
        </is>
      </c>
      <c r="J133" s="88"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33" s="100" t="n"/>
      <c r="L133" s="88" t="inlineStr">
        <is>
          <t>Hypertension</t>
        </is>
      </c>
      <c r="M133" s="100" t="inlineStr">
        <is>
          <t>Clinic</t>
        </is>
      </c>
      <c r="N133" s="88" t="inlineStr">
        <is>
          <t>ข้อ 1 (PLE_CC1_Practice_Exam.md)</t>
        </is>
      </c>
      <c r="O133" s="100" t="inlineStr">
        <is>
          <t>ข้อสอบจริง</t>
        </is>
      </c>
      <c r="P133" s="100" t="inlineStr">
        <is>
          <t>ปี 2558</t>
        </is>
      </c>
      <c r="Q133" s="100" t="n"/>
    </row>
    <row r="134" ht="409.6" customHeight="1" s="49">
      <c r="A134" s="119" t="n">
        <v>132</v>
      </c>
      <c r="B134" s="88" t="inlineStr">
        <is>
          <t>Aspirin และ Clopidogrel แตกต่างกันอย่างไร</t>
        </is>
      </c>
      <c r="C134" s="100" t="n"/>
      <c r="D134" s="88" t="inlineStr">
        <is>
          <t>มี site of action ที่แตกต่างกัน</t>
        </is>
      </c>
      <c r="E134" s="88" t="inlineStr">
        <is>
          <t>Aspirin เป็น Antiplatelets ส่วน Clopidogrel เป็น anticoagulants</t>
        </is>
      </c>
      <c r="F134" s="88" t="inlineStr">
        <is>
          <t>Aspirin เป็น Anticoagulants ส่วน Clopidogrel เป็น antiplatelet</t>
        </is>
      </c>
      <c r="G134" s="88" t="inlineStr">
        <is>
          <t>หวังผลการรักษาที่แตกต่างกัน</t>
        </is>
      </c>
      <c r="H134" s="88" t="inlineStr">
        <is>
          <t>ยาทั้งคู่ไม่แตกต่างกัน</t>
        </is>
      </c>
      <c r="I134" s="119" t="inlineStr">
        <is>
          <t>1</t>
        </is>
      </c>
      <c r="J134" s="88"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34" s="100" t="n"/>
      <c r="L134" s="88" t="inlineStr">
        <is>
          <t>Hypertension</t>
        </is>
      </c>
      <c r="M134" s="100" t="inlineStr">
        <is>
          <t>Clinic</t>
        </is>
      </c>
      <c r="N134" s="88" t="inlineStr">
        <is>
          <t>ข้อ 5 (PLE_CC1_Practice_Exam.md)</t>
        </is>
      </c>
      <c r="O134" s="100" t="inlineStr">
        <is>
          <t>ข้อสอบจริง</t>
        </is>
      </c>
      <c r="P134" s="100" t="inlineStr">
        <is>
          <t>ปี 2558</t>
        </is>
      </c>
      <c r="Q134" s="100" t="n"/>
    </row>
    <row r="135" ht="409.6" customHeight="1" s="49">
      <c r="A135" s="119" t="n">
        <v>133</v>
      </c>
      <c r="B135" s="88" t="inlineStr">
        <is>
          <t>ข้อใดผิดเกี่ยวกับยา Beta-blockers กับโรคหัวใจขาดเลือด</t>
        </is>
      </c>
      <c r="C135" s="100" t="n"/>
      <c r="D135" s="88" t="inlineStr">
        <is>
          <t>สำหรับผู้ป่วยภาวะหัวใจขาดเลือดเฉียบพลันทุกรายที่ไม่มีข้อห้ามใช้</t>
        </is>
      </c>
      <c r="E135" s="88" t="inlineStr">
        <is>
          <t>เป้าหมายการรักษาคือ HR ขณะพักอยู่ในช่วง 60-80 beats/min</t>
        </is>
      </c>
      <c r="F135" s="88" t="inlineStr">
        <is>
          <t>เพื่อควบคุมอาการเจ็บเค้นหน้าอก</t>
        </is>
      </c>
      <c r="G135" s="88" t="inlineStr">
        <is>
          <t>สามารถใช้ Propranolol ได้</t>
        </is>
      </c>
      <c r="H135" s="88" t="inlineStr">
        <is>
          <t>มีข้อห้ามใช้ในผู้ป่วยที่มีโรคหอบหืด หรือภาวะปอดอุดกั้นเรื้อรัง</t>
        </is>
      </c>
      <c r="I135" s="119" t="inlineStr">
        <is>
          <t>1</t>
        </is>
      </c>
      <c r="J135" s="88"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35" s="100" t="n"/>
      <c r="L135" s="88" t="inlineStr">
        <is>
          <t>Hypertension</t>
        </is>
      </c>
      <c r="M135" s="100" t="inlineStr">
        <is>
          <t>Clinic</t>
        </is>
      </c>
      <c r="N135" s="88" t="inlineStr">
        <is>
          <t>ข้อ 9 (PLE_CC1_Practice_Exam.md)</t>
        </is>
      </c>
      <c r="O135" s="100" t="inlineStr">
        <is>
          <t>Mock</t>
        </is>
      </c>
      <c r="P135" s="100" t="inlineStr">
        <is>
          <t>Mock Pharmtutor 2024</t>
        </is>
      </c>
      <c r="Q135" s="100" t="n"/>
    </row>
    <row r="136" ht="409.6" customHeight="1" s="49">
      <c r="A136" s="119" t="n">
        <v>134</v>
      </c>
      <c r="B136" s="88" t="inlineStr">
        <is>
          <t>โรคใดไม่ใช่ป็จจัยเสี่ยงในการเกิดโรคหัวใจขาดเลือด</t>
        </is>
      </c>
      <c r="C136" s="100" t="n"/>
      <c r="D136" s="88" t="inlineStr">
        <is>
          <t>โรคไต</t>
        </is>
      </c>
      <c r="E136" s="88" t="inlineStr">
        <is>
          <t>โรคความดันโลหิตสูง</t>
        </is>
      </c>
      <c r="F136" s="88" t="inlineStr">
        <is>
          <t>โรคเบาหวาน</t>
        </is>
      </c>
      <c r="G136" s="88" t="inlineStr">
        <is>
          <t>โรคอ้วน</t>
        </is>
      </c>
      <c r="H136" s="88" t="inlineStr">
        <is>
          <t>โรคไขมันในเลือดผิดปกติ</t>
        </is>
      </c>
      <c r="I136" s="119" t="inlineStr">
        <is>
          <t>3</t>
        </is>
      </c>
      <c r="J136" s="88"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36" s="100" t="n"/>
      <c r="L136" s="88" t="inlineStr">
        <is>
          <t>Hypertension</t>
        </is>
      </c>
      <c r="M136" s="100" t="inlineStr">
        <is>
          <t>Clinic</t>
        </is>
      </c>
      <c r="N136" s="88" t="inlineStr">
        <is>
          <t>ข้อ 10 (PLE_CC1_Practice_Exam.md)</t>
        </is>
      </c>
      <c r="O136" s="100" t="inlineStr">
        <is>
          <t>Mock</t>
        </is>
      </c>
      <c r="P136" s="100" t="inlineStr">
        <is>
          <t>Mock Pharmtutor 2024</t>
        </is>
      </c>
      <c r="Q136" s="100" t="n"/>
    </row>
    <row r="137" ht="409.6" customHeight="1" s="49">
      <c r="A137" s="119" t="n">
        <v>135</v>
      </c>
      <c r="B137" s="88" t="inlineStr">
        <is>
          <t>ยาตัวใดที่ใช้ร่วมกับ simvastatin แล้วทำให้เกิด rhabdomyolysis มากที่สุด</t>
        </is>
      </c>
      <c r="C137" s="100" t="n"/>
      <c r="D137" s="88" t="inlineStr">
        <is>
          <t>Fenofibrate</t>
        </is>
      </c>
      <c r="E137" s="88" t="inlineStr">
        <is>
          <t>Rifampin</t>
        </is>
      </c>
      <c r="F137" s="88" t="inlineStr">
        <is>
          <t>Gemfibrozil</t>
        </is>
      </c>
      <c r="G137" s="88" t="inlineStr">
        <is>
          <t>Captopril</t>
        </is>
      </c>
      <c r="H137" s="88" t="inlineStr">
        <is>
          <t>Ezetimibe</t>
        </is>
      </c>
      <c r="I137" s="119" t="inlineStr">
        <is>
          <t>1</t>
        </is>
      </c>
      <c r="J137" s="88"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37" s="100" t="n"/>
      <c r="L137" s="88" t="inlineStr">
        <is>
          <t>Hypertension</t>
        </is>
      </c>
      <c r="M137" s="100" t="inlineStr">
        <is>
          <t>Clinic</t>
        </is>
      </c>
      <c r="N137" s="88" t="inlineStr">
        <is>
          <t>ข้อ 1 (PLE_CC1_Practice_Exam.md)</t>
        </is>
      </c>
      <c r="O137" s="100" t="inlineStr">
        <is>
          <t>Mock</t>
        </is>
      </c>
      <c r="P137" s="100" t="inlineStr">
        <is>
          <t>Mock Pharmtutor 2024</t>
        </is>
      </c>
      <c r="Q137" s="100" t="n"/>
    </row>
    <row r="138" ht="409.6" customHeight="1" s="49">
      <c r="A138" s="119" t="n">
        <v>136</v>
      </c>
      <c r="B138" s="88"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38" s="100" t="n"/>
      <c r="D138" s="88" t="inlineStr">
        <is>
          <t>Furosemide ร่วมกับ Amlodipine</t>
        </is>
      </c>
      <c r="E138" s="88" t="inlineStr">
        <is>
          <t>Losartan 50 mg OD</t>
        </is>
      </c>
      <c r="F138" s="88" t="inlineStr">
        <is>
          <t>Enalapril 10 mg BID</t>
        </is>
      </c>
      <c r="G138" s="88" t="inlineStr">
        <is>
          <t>Hydrochlorothiazide 25 mg OD</t>
        </is>
      </c>
      <c r="H138" s="88" t="inlineStr">
        <is>
          <t>Atorvastatin 20 mg OD</t>
        </is>
      </c>
      <c r="I138" s="119" t="n">
        <v>1</v>
      </c>
      <c r="J138" s="88"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38" s="100" t="n"/>
      <c r="L138" s="88" t="inlineStr">
        <is>
          <t>Hypertension</t>
        </is>
      </c>
      <c r="M138" s="100" t="inlineStr">
        <is>
          <t>Clinic</t>
        </is>
      </c>
      <c r="N138" s="88" t="inlineStr">
        <is>
          <t>ข้อ 5 (PLE_CC1_Key_Rx20_UBU.md)</t>
        </is>
      </c>
      <c r="O138" s="100" t="inlineStr">
        <is>
          <t>Mock</t>
        </is>
      </c>
      <c r="P138" s="100" t="inlineStr">
        <is>
          <t>Mock Pharmtutor 2024</t>
        </is>
      </c>
      <c r="Q138" s="100" t="n"/>
    </row>
    <row r="139" ht="409.6" customHeight="1" s="49">
      <c r="A139" s="119" t="n">
        <v>137</v>
      </c>
      <c r="B139" s="88" t="inlineStr">
        <is>
          <t>หากระดับไขมันของผู้ป่วยเปญนดังนี้ LDL 102 mg/dL, HDL 45 mg/dL, TG 500 mg/dL, Total cholesterol 220 mg/dL ผู้ป่วยควรได$รับยาในข้อใดเพื่อเสริมฤทธิ์ในการลดไขมันกับยา simvastatin</t>
        </is>
      </c>
      <c r="C139" s="100" t="n"/>
      <c r="D139" s="88" t="inlineStr">
        <is>
          <t>Gemﬁbrozil</t>
        </is>
      </c>
      <c r="E139" s="88" t="inlineStr">
        <is>
          <t>Nicotinic acid</t>
        </is>
      </c>
      <c r="F139" s="88" t="inlineStr">
        <is>
          <t>Fish oil</t>
        </is>
      </c>
      <c r="G139" s="88" t="inlineStr">
        <is>
          <t>Cholestyramin</t>
        </is>
      </c>
      <c r="H139" s="88" t="inlineStr">
        <is>
          <t>Ezetimibe ตาม 2016 ACC guideline แนะนำให$เพิ่ม Ezetimibe ในผู้ป่วยที่ได$รับ Statins แตGยังไมGสามารถควบคุม LDL ให$อยูGในชGวงเปนาหมายได$</t>
        </is>
      </c>
      <c r="I139" s="119" t="inlineStr">
        <is>
          <t>5</t>
        </is>
      </c>
      <c r="J139" s="88" t="inlineStr">
        <is>
          <t>✅ คำตอบที่ถูกต้อง: ข้อ จ. Ezetimibe ตาม 2016 ACC guideline แนะนำให$เพิ่ม Ezetimibe ในผู้ป่วยที่ได$รับ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ตามแนวทางเวชปฏิบัติจากล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39" s="100" t="n"/>
      <c r="L139" s="88" t="inlineStr">
        <is>
          <t>Hypertension</t>
        </is>
      </c>
      <c r="M139" s="100" t="inlineStr">
        <is>
          <t>Clinic</t>
        </is>
      </c>
      <c r="N139" s="88" t="inlineStr">
        <is>
          <t>ข้อ 30 (PLE_CC1_Key_Rx20_UBU.md)</t>
        </is>
      </c>
      <c r="O139" s="100" t="inlineStr">
        <is>
          <t>Mock</t>
        </is>
      </c>
      <c r="P139" s="100" t="inlineStr">
        <is>
          <t>Mock Pharmtutor 2024</t>
        </is>
      </c>
      <c r="Q139" s="100" t="n"/>
    </row>
    <row r="140" ht="409.6" customHeight="1" s="49">
      <c r="A140" s="119" t="n">
        <v>138</v>
      </c>
      <c r="B140" s="88" t="inlineStr">
        <is>
          <t>NSAIDs อะไรที่สงผลเสียต่อหัวใจน้อยที่สุด</t>
        </is>
      </c>
      <c r="C140" s="100" t="n"/>
      <c r="D140" s="88" t="inlineStr">
        <is>
          <t>Indomethacin</t>
        </is>
      </c>
      <c r="E140" s="88" t="inlineStr">
        <is>
          <t>Diclofanac</t>
        </is>
      </c>
      <c r="F140" s="88" t="inlineStr">
        <is>
          <t>Ibuprofen</t>
        </is>
      </c>
      <c r="G140" s="88" t="inlineStr">
        <is>
          <t>Celecoxib</t>
        </is>
      </c>
      <c r="H140" s="88" t="inlineStr">
        <is>
          <t>Naproxen</t>
        </is>
      </c>
      <c r="I140" s="119" t="inlineStr">
        <is>
          <t>5</t>
        </is>
      </c>
      <c r="J140" s="88"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40" s="100" t="n"/>
      <c r="L140" s="88" t="inlineStr">
        <is>
          <t>Hypertension</t>
        </is>
      </c>
      <c r="M140" s="100" t="inlineStr">
        <is>
          <t>Clinic</t>
        </is>
      </c>
      <c r="N140" s="88" t="inlineStr">
        <is>
          <t>ข้อ 3 (PLE_CC1_Key_Rx20_UBU.md)</t>
        </is>
      </c>
      <c r="O140" s="100" t="inlineStr">
        <is>
          <t>Mock</t>
        </is>
      </c>
      <c r="P140" s="100" t="inlineStr">
        <is>
          <t>Mock Pharmtutor 2024</t>
        </is>
      </c>
      <c r="Q140" s="100" t="n"/>
    </row>
    <row r="141" ht="409.6" customHeight="1" s="49">
      <c r="A141" s="119" t="n">
        <v>139</v>
      </c>
      <c r="B141" s="88" t="inlineStr">
        <is>
          <t>หากเกิด Angioedema จาก Enalapril ควรทำอย่างไร</t>
        </is>
      </c>
      <c r="C141" s="100" t="n"/>
      <c r="D141" s="88" t="inlineStr">
        <is>
          <t>เปลี่ยนเป็น Lisinopril</t>
        </is>
      </c>
      <c r="E141" s="88" t="inlineStr">
        <is>
          <t>เปลี่ยนเป็น Candesartan</t>
        </is>
      </c>
      <c r="F141" s="88" t="inlineStr">
        <is>
          <t>ใช้ Enalapril ต่อไป อาการจะเริ่มดีขึ้น พร้อมติดตามอย่างใกล้ชิด</t>
        </is>
      </c>
      <c r="G141" s="88" t="inlineStr">
        <is>
          <t>ลดขนาดยา Enalapril</t>
        </is>
      </c>
      <c r="H141" s="88" t="inlineStr">
        <is>
          <t>หยุดยาจนหาย แล้วลองใช้อีกครั้ง ร่วมกับต้องติดตามอย่างใกล้ชิด</t>
        </is>
      </c>
      <c r="I141" s="119" t="inlineStr">
        <is>
          <t>2</t>
        </is>
      </c>
      <c r="J141" s="88"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41" s="100" t="n"/>
      <c r="L141" s="88" t="inlineStr">
        <is>
          <t>Hypertension</t>
        </is>
      </c>
      <c r="M141" s="100" t="inlineStr">
        <is>
          <t>Clinic</t>
        </is>
      </c>
      <c r="N141" s="88" t="inlineStr">
        <is>
          <t>ข้อ 40 (PLE_CC1_Key_Rx20_UBU.md)</t>
        </is>
      </c>
      <c r="O141" s="100" t="inlineStr">
        <is>
          <t>Mock</t>
        </is>
      </c>
      <c r="P141" s="100" t="inlineStr">
        <is>
          <t>Mock Pharmtutor 2024</t>
        </is>
      </c>
      <c r="Q141" s="100" t="n"/>
    </row>
    <row r="142" ht="409.6" customHeight="1" s="49">
      <c r="A142" s="119" t="n">
        <v>140</v>
      </c>
      <c r="B142" s="88" t="inlineStr">
        <is>
          <t>ข้อใด คืออาการไม่พึงประสงค์ของ Enalapril</t>
        </is>
      </c>
      <c r="C142" s="100" t="n"/>
      <c r="D142" s="88" t="inlineStr">
        <is>
          <t>Hyperkalemia</t>
        </is>
      </c>
      <c r="E142" s="88" t="inlineStr">
        <is>
          <t>Hepatotoxicity</t>
        </is>
      </c>
      <c r="F142" s="88" t="inlineStr">
        <is>
          <t>Pakinsonism</t>
        </is>
      </c>
      <c r="G142" s="88" t="inlineStr">
        <is>
          <t>Hypokalemia</t>
        </is>
      </c>
      <c r="H142" s="88" t="inlineStr">
        <is>
          <t>Hypertension</t>
        </is>
      </c>
      <c r="I142" s="119" t="inlineStr">
        <is>
          <t>1</t>
        </is>
      </c>
      <c r="J142" s="88"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42" s="100" t="n"/>
      <c r="L142" s="88" t="inlineStr">
        <is>
          <t>Hypertension</t>
        </is>
      </c>
      <c r="M142" s="100" t="inlineStr">
        <is>
          <t>Clinic</t>
        </is>
      </c>
      <c r="N142" s="88" t="inlineStr">
        <is>
          <t>ข้อ 41 (PLE_CC1_Key_Rx20_UBU.md)</t>
        </is>
      </c>
      <c r="O142" s="100" t="inlineStr">
        <is>
          <t>Mock</t>
        </is>
      </c>
      <c r="P142" s="100" t="inlineStr">
        <is>
          <t>Mock Pharmtutor 2024</t>
        </is>
      </c>
      <c r="Q142" s="100" t="n"/>
    </row>
    <row r="143" ht="409.6" customHeight="1" s="49">
      <c r="A143" s="119" t="n">
        <v>141</v>
      </c>
      <c r="B143" s="88" t="inlineStr">
        <is>
          <t>ยาใดทำให้เกิด Hyperkalemia</t>
        </is>
      </c>
      <c r="C143" s="100" t="n"/>
      <c r="D143" s="88" t="inlineStr">
        <is>
          <t>Aspirin</t>
        </is>
      </c>
      <c r="E143" s="88" t="inlineStr">
        <is>
          <t>Moduretic</t>
        </is>
      </c>
      <c r="F143" s="88" t="inlineStr">
        <is>
          <t>Glipizide</t>
        </is>
      </c>
      <c r="G143" s="88" t="inlineStr">
        <is>
          <t>Amlodipine</t>
        </is>
      </c>
      <c r="H143" s="88" t="inlineStr">
        <is>
          <t>Omeprazole</t>
        </is>
      </c>
      <c r="I143" s="119" t="inlineStr">
        <is>
          <t>2</t>
        </is>
      </c>
      <c r="J143" s="88"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43" s="100" t="n"/>
      <c r="L143" s="88" t="inlineStr">
        <is>
          <t>Hypertension</t>
        </is>
      </c>
      <c r="M143" s="100" t="inlineStr">
        <is>
          <t>Clinic</t>
        </is>
      </c>
      <c r="N143" s="88" t="inlineStr">
        <is>
          <t>ข้อ 56 (PLE_CC1_Key_Rx20_UBU.md)</t>
        </is>
      </c>
      <c r="O143" s="100" t="inlineStr">
        <is>
          <t>Mock</t>
        </is>
      </c>
      <c r="P143" s="100" t="inlineStr">
        <is>
          <t>Mock Pharmtutor 2024</t>
        </is>
      </c>
      <c r="Q143" s="100" t="n"/>
    </row>
    <row r="144" ht="409.6" customHeight="1" s="49">
      <c r="A144" s="119" t="n">
        <v>142</v>
      </c>
      <c r="B144" s="88" t="inlineStr">
        <is>
          <t>ผู้ป่วยรายนี้ควรรักษา hyperkalemia ด้วยวิธีใด</t>
        </is>
      </c>
      <c r="C144" s="100" t="n"/>
      <c r="D144" s="88" t="inlineStr">
        <is>
          <t>ฉีด Insulin+glucose</t>
        </is>
      </c>
      <c r="E144" s="88" t="inlineStr">
        <is>
          <t>พ่น Salbutamol</t>
        </is>
      </c>
      <c r="F144" s="88" t="inlineStr">
        <is>
          <t>ฉีด Calcium gluconate</t>
        </is>
      </c>
      <c r="G144" s="88" t="inlineStr">
        <is>
          <t>ฟอกไต</t>
        </is>
      </c>
      <c r="H144" s="88" t="inlineStr">
        <is>
          <t>ไม่ต้องให้การรักษา</t>
        </is>
      </c>
      <c r="I144" s="119" t="inlineStr">
        <is>
          <t>5</t>
        </is>
      </c>
      <c r="J144" s="88"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44" s="100" t="n"/>
      <c r="L144" s="88" t="inlineStr">
        <is>
          <t>Hypertension</t>
        </is>
      </c>
      <c r="M144" s="100" t="inlineStr">
        <is>
          <t>Clinic</t>
        </is>
      </c>
      <c r="N144" s="88" t="inlineStr">
        <is>
          <t>ข้อ 58 (PLE_CC1_Key_Rx20_UBU.md)</t>
        </is>
      </c>
      <c r="O144" s="100" t="inlineStr">
        <is>
          <t>Mock</t>
        </is>
      </c>
      <c r="P144" s="100" t="inlineStr">
        <is>
          <t>Mock Pharmtutor 2024</t>
        </is>
      </c>
      <c r="Q144" s="100" t="n"/>
    </row>
    <row r="145" ht="409.6" customHeight="1" s="49">
      <c r="A145" s="119" t="n">
        <v>143</v>
      </c>
      <c r="B145" s="88" t="inlineStr">
        <is>
          <t>อีก 3 เดือนต่อมาผู้ป่วยเป็น Acute kidney injury on top CKD และมีภาวะ Hyperkalemia ยาใดที่เป็น Ion exchange ในการรักษาภาวะ hyperkalemia นี้</t>
        </is>
      </c>
      <c r="C145" s="100" t="n"/>
      <c r="D145" s="88" t="inlineStr">
        <is>
          <t>Calcium polystyrene sulfonate</t>
        </is>
      </c>
      <c r="E145" s="88" t="inlineStr">
        <is>
          <t>Insulin</t>
        </is>
      </c>
      <c r="F145" s="88" t="inlineStr">
        <is>
          <t>Calcium gluconate</t>
        </is>
      </c>
      <c r="G145" s="88" t="inlineStr">
        <is>
          <t>Beta 2 agonist</t>
        </is>
      </c>
      <c r="H145" s="88" t="inlineStr">
        <is>
          <t>Sodium bicarbonate</t>
        </is>
      </c>
      <c r="I145" s="119" t="inlineStr">
        <is>
          <t>1</t>
        </is>
      </c>
      <c r="J145" s="88"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45" s="100" t="n"/>
      <c r="L145" s="88" t="inlineStr">
        <is>
          <t>Hypertension</t>
        </is>
      </c>
      <c r="M145" s="100" t="inlineStr">
        <is>
          <t>Clinic</t>
        </is>
      </c>
      <c r="N145" s="88" t="inlineStr">
        <is>
          <t>ข้อ 61 (PLE_CC1_Key_Rx20_UBU.md)</t>
        </is>
      </c>
      <c r="O145" s="100" t="inlineStr">
        <is>
          <t>Mock</t>
        </is>
      </c>
      <c r="P145" s="100" t="inlineStr">
        <is>
          <t>Mock Pharmtutor 2024</t>
        </is>
      </c>
      <c r="Q145" s="100" t="n"/>
    </row>
    <row r="146" ht="409.6" customHeight="1" s="49">
      <c r="A146" s="119" t="n">
        <v>144</v>
      </c>
      <c r="B146" s="88" t="inlineStr">
        <is>
          <t>ปัจจัยใดทำให้ผู้ป่วยได้รับ Aspirin</t>
        </is>
      </c>
      <c r="C146" s="100" t="n"/>
      <c r="D146" s="88" t="inlineStr">
        <is>
          <t>อายุ</t>
        </is>
      </c>
      <c r="E146" s="88" t="inlineStr">
        <is>
          <t>อ้วน</t>
        </is>
      </c>
      <c r="F146" s="88" t="inlineStr">
        <is>
          <t>แอลกอฮอล์</t>
        </is>
      </c>
      <c r="G146" s="88" t="inlineStr">
        <is>
          <t>ไม่ออกกาลังกาย</t>
        </is>
      </c>
      <c r="H146" s="88" t="inlineStr">
        <is>
          <t>เพศ</t>
        </is>
      </c>
      <c r="I146" s="119" t="inlineStr">
        <is>
          <t>1</t>
        </is>
      </c>
      <c r="J146" s="88"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46" s="100" t="n"/>
      <c r="L146" s="88" t="inlineStr">
        <is>
          <t>Hypertension</t>
        </is>
      </c>
      <c r="M146" s="100" t="inlineStr">
        <is>
          <t>Clinic</t>
        </is>
      </c>
      <c r="N146" s="88" t="inlineStr">
        <is>
          <t>ข้อ 76 (PLE_CC1_Key_Rx20_UBU.md)</t>
        </is>
      </c>
      <c r="O146" s="100" t="inlineStr">
        <is>
          <t>Mock</t>
        </is>
      </c>
      <c r="P146" s="100" t="inlineStr">
        <is>
          <t>Mock Pharmtutor 2024</t>
        </is>
      </c>
      <c r="Q146" s="100" t="n"/>
    </row>
    <row r="147" ht="409.6" customHeight="1" s="49">
      <c r="A147" s="119" t="n">
        <v>145</v>
      </c>
      <c r="B147" s="88" t="inlineStr">
        <is>
          <t>ต่อมาผู้ป่วยเป็น CKD, eGFR 28 ml/min, BP 150/90 ควรให้ยาลดความดันใด</t>
        </is>
      </c>
      <c r="C147" s="100" t="n"/>
      <c r="D147" s="88" t="inlineStr">
        <is>
          <t>Losartan</t>
        </is>
      </c>
      <c r="E147" s="88" t="inlineStr">
        <is>
          <t>HCTZ</t>
        </is>
      </c>
      <c r="F147" s="88" t="inlineStr">
        <is>
          <t>Furosemide</t>
        </is>
      </c>
      <c r="G147" s="88" t="inlineStr">
        <is>
          <t>Hydralazine</t>
        </is>
      </c>
      <c r="H147" s="88" t="inlineStr">
        <is>
          <t>Carvedilol หรือมีประวัติแพ้ยา(angioedema) Furosemide Hydralazine Carvedilol ไมไ่ด้เป็นทางเลือกแรกในการเลือกใช้ , HCTZ ไม่มี eff ใน pt. CrCL &lt; 30 ml/min</t>
        </is>
      </c>
      <c r="I147" s="119" t="inlineStr">
        <is>
          <t>1</t>
        </is>
      </c>
      <c r="J147" s="88"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47" s="100" t="n"/>
      <c r="L147" s="88" t="inlineStr">
        <is>
          <t>Hypertension</t>
        </is>
      </c>
      <c r="M147" s="100" t="inlineStr">
        <is>
          <t>Clinic</t>
        </is>
      </c>
      <c r="N147" s="88" t="inlineStr">
        <is>
          <t>ข้อ 22 (PLE_CC1_Key_Rx20_UBU.md)</t>
        </is>
      </c>
      <c r="O147" s="100" t="inlineStr">
        <is>
          <t>Mock</t>
        </is>
      </c>
      <c r="P147" s="100" t="inlineStr">
        <is>
          <t>Mock Pharmtutor 2024</t>
        </is>
      </c>
      <c r="Q147" s="100" t="n"/>
    </row>
    <row r="148" ht="409.6" customHeight="1" s="49">
      <c r="A148" s="119" t="n">
        <v>146</v>
      </c>
      <c r="B148" s="88" t="inlineStr">
        <is>
          <t>โครงสร้าง Simvastatin โครงสร้างส่วนใด เปลี่ยนเป็น Active form แล้วจับกับ Target</t>
        </is>
      </c>
      <c r="C148" s="100" t="n"/>
      <c r="D148" s="88" t="inlineStr">
        <is>
          <t>Six-membered lactone ring</t>
        </is>
      </c>
      <c r="E148" s="88" t="inlineStr">
        <is>
          <t>naphthalenyl ester</t>
        </is>
      </c>
      <c r="F148" s="88" t="inlineStr">
        <is>
          <t>3’</t>
        </is>
      </c>
      <c r="G148" s="88" t="inlineStr">
        <is>
          <t>8’</t>
        </is>
      </c>
      <c r="H148" s="88" t="inlineStr">
        <is>
          <t>2’-methyl group</t>
        </is>
      </c>
      <c r="I148" s="119" t="inlineStr">
        <is>
          <t>1</t>
        </is>
      </c>
      <c r="J148" s="88"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48" s="100" t="n"/>
      <c r="L148" s="88" t="inlineStr">
        <is>
          <t>Hypertension</t>
        </is>
      </c>
      <c r="M148" s="100" t="inlineStr">
        <is>
          <t>Clinic</t>
        </is>
      </c>
      <c r="N148" s="88" t="inlineStr">
        <is>
          <t>ข้อ 95 (PLE_CC1_Key_Rx20_UBU.md)</t>
        </is>
      </c>
      <c r="O148" s="100" t="inlineStr">
        <is>
          <t>Mock</t>
        </is>
      </c>
      <c r="P148" s="100" t="inlineStr">
        <is>
          <t>Mock Pharmtutor 2024</t>
        </is>
      </c>
      <c r="Q148" s="100" t="n"/>
    </row>
    <row r="149" ht="409.6" customHeight="1" s="49">
      <c r="A149" s="119" t="n">
        <v>147</v>
      </c>
      <c r="B149" s="88" t="inlineStr">
        <is>
          <t>โครงสร้าง Amlodipine ข้อใดผิด</t>
        </is>
      </c>
      <c r="C149" s="100" t="n"/>
      <c r="D149" s="88" t="inlineStr">
        <is>
          <t>เป็น amphoteric compount</t>
        </is>
      </c>
      <c r="E149" s="88" t="inlineStr">
        <is>
          <t>มีตำแหน่งที่ 4 เป็น chiral carbon</t>
        </is>
      </c>
      <c r="F149" s="88" t="inlineStr">
        <is>
          <t>ทำเป็น sodium salt เพื่อความคงตัว</t>
        </is>
      </c>
      <c r="G149" s="88" t="inlineStr">
        <is>
          <t>เป็น 1,4-Dihydropyridine calcium channel blocker</t>
        </is>
      </c>
      <c r="H149" s="88" t="inlineStr">
        <is>
          <t>pKa เท่ากับ 7.4</t>
        </is>
      </c>
      <c r="I149" s="119" t="inlineStr">
        <is>
          <t>5</t>
        </is>
      </c>
      <c r="J149" s="88"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49" s="100" t="n"/>
      <c r="L149" s="88" t="inlineStr">
        <is>
          <t>Hypertension</t>
        </is>
      </c>
      <c r="M149" s="100" t="inlineStr">
        <is>
          <t>Clinic</t>
        </is>
      </c>
      <c r="N149" s="88" t="inlineStr">
        <is>
          <t>ข้อ 96 (PLE_CC1_Key_Rx20_UBU.md)</t>
        </is>
      </c>
      <c r="O149" s="100" t="inlineStr">
        <is>
          <t>Mock</t>
        </is>
      </c>
      <c r="P149" s="100" t="inlineStr">
        <is>
          <t>Mock Pharmtutor 2024</t>
        </is>
      </c>
      <c r="Q149" s="100" t="n"/>
    </row>
    <row r="150" ht="409.6" customHeight="1" s="49">
      <c r="A150" s="119" t="n">
        <v>148</v>
      </c>
      <c r="B150" s="88" t="inlineStr">
        <is>
          <t>ยาตัวใดต่อไปนี้มีฤทธิ์ยับยั้งผลของ Angiotensin II ได้ดีและตรงจุดที่สุดที่ระดับตัวรับ (Receptor)</t>
        </is>
      </c>
      <c r="C150" s="100" t="n"/>
      <c r="D150" s="88" t="inlineStr">
        <is>
          <t>Aliskiren</t>
        </is>
      </c>
      <c r="E150" s="88" t="inlineStr">
        <is>
          <t>Enalapril</t>
        </is>
      </c>
      <c r="F150" s="88" t="inlineStr">
        <is>
          <t>Losartan</t>
        </is>
      </c>
      <c r="G150" s="88" t="inlineStr">
        <is>
          <t>Carvedilol</t>
        </is>
      </c>
      <c r="H150" s="88" t="inlineStr">
        <is>
          <t>Furosemide</t>
        </is>
      </c>
      <c r="I150" s="119" t="inlineStr">
        <is>
          <t>3</t>
        </is>
      </c>
      <c r="J150" s="88"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50" s="100" t="n"/>
      <c r="L150" s="88" t="inlineStr">
        <is>
          <t>Hypertension</t>
        </is>
      </c>
      <c r="M150" s="100" t="inlineStr">
        <is>
          <t>Clinic</t>
        </is>
      </c>
      <c r="N150" s="88" t="inlineStr">
        <is>
          <t>PLE_CC1_2567_Key ข้อ 1</t>
        </is>
      </c>
      <c r="O150" s="100" t="inlineStr">
        <is>
          <t>Mock</t>
        </is>
      </c>
      <c r="P150" s="100" t="inlineStr">
        <is>
          <t>Mock Pharmtutor 2024</t>
        </is>
      </c>
      <c r="Q150" s="100" t="n"/>
    </row>
    <row r="151" ht="409.6" customHeight="1" s="49">
      <c r="A151" s="119" t="n"/>
      <c r="B151" s="34" t="n"/>
      <c r="C151" s="100" t="n"/>
      <c r="D151" s="34" t="n"/>
      <c r="E151" s="34" t="n"/>
      <c r="F151" s="34" t="n"/>
      <c r="G151" s="34" t="n"/>
      <c r="H151" s="34" t="n"/>
      <c r="I151" s="119" t="n"/>
      <c r="J15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1" s="100" t="n"/>
      <c r="L151" s="34" t="n"/>
      <c r="M151" s="100" t="n"/>
      <c r="N151" s="34" t="n"/>
      <c r="O151" s="100" t="inlineStr">
        <is>
          <t>Mock</t>
        </is>
      </c>
      <c r="P151" s="100" t="inlineStr">
        <is>
          <t>Mock Pharmtutor 2024</t>
        </is>
      </c>
      <c r="Q151" s="100" t="n"/>
    </row>
    <row r="152" ht="409.6" customHeight="1" s="49">
      <c r="A152" s="119" t="n"/>
      <c r="B152" s="34" t="n"/>
      <c r="C152" s="100" t="n"/>
      <c r="D152" s="34" t="n"/>
      <c r="E152" s="34" t="n"/>
      <c r="F152" s="34" t="n"/>
      <c r="G152" s="34" t="n"/>
      <c r="H152" s="34" t="n"/>
      <c r="I152" s="119" t="n"/>
      <c r="J15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2" s="100" t="n"/>
      <c r="L152" s="34" t="n"/>
      <c r="M152" s="100" t="n"/>
      <c r="N152" s="34" t="n"/>
      <c r="O152" s="100" t="inlineStr">
        <is>
          <t>Mock</t>
        </is>
      </c>
      <c r="P152" s="100" t="inlineStr">
        <is>
          <t>Mock Pharmtutor 2024</t>
        </is>
      </c>
      <c r="Q152" s="100" t="n"/>
    </row>
    <row r="153" ht="409.6" customHeight="1" s="49">
      <c r="A153" s="119" t="n"/>
      <c r="B153" s="34" t="n"/>
      <c r="C153" s="100" t="n"/>
      <c r="D153" s="34" t="n"/>
      <c r="E153" s="34" t="n"/>
      <c r="F153" s="34" t="n"/>
      <c r="G153" s="34" t="n"/>
      <c r="H153" s="34" t="n"/>
      <c r="I153" s="119" t="n"/>
      <c r="J15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3" s="100" t="n"/>
      <c r="L153" s="34" t="n"/>
      <c r="M153" s="100" t="n"/>
      <c r="N153" s="34" t="n"/>
      <c r="O153" s="100" t="inlineStr">
        <is>
          <t>Mock</t>
        </is>
      </c>
      <c r="P153" s="100" t="inlineStr">
        <is>
          <t>Mock Pharmtutor 2024</t>
        </is>
      </c>
      <c r="Q153" s="100" t="n"/>
    </row>
    <row r="154" ht="409.6" customHeight="1" s="49">
      <c r="A154" s="119" t="n"/>
      <c r="B154" s="34" t="n"/>
      <c r="C154" s="100" t="n"/>
      <c r="D154" s="34" t="n"/>
      <c r="E154" s="34" t="n"/>
      <c r="F154" s="34" t="n"/>
      <c r="G154" s="34" t="n"/>
      <c r="H154" s="34" t="n"/>
      <c r="I154" s="119" t="n"/>
      <c r="J15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4" s="100" t="n"/>
      <c r="L154" s="34" t="n"/>
      <c r="M154" s="100" t="n"/>
      <c r="N154" s="34" t="n"/>
      <c r="O154" s="100" t="inlineStr">
        <is>
          <t>Mock</t>
        </is>
      </c>
      <c r="P154" s="100" t="inlineStr">
        <is>
          <t>Mock Pharmtutor 2024</t>
        </is>
      </c>
      <c r="Q154" s="100" t="n"/>
    </row>
    <row r="155" ht="409.6" customHeight="1" s="49">
      <c r="A155" s="119" t="n"/>
      <c r="B155" s="34" t="n"/>
      <c r="C155" s="100" t="n"/>
      <c r="D155" s="34" t="n"/>
      <c r="E155" s="34" t="n"/>
      <c r="F155" s="34" t="n"/>
      <c r="G155" s="34" t="n"/>
      <c r="H155" s="34" t="n"/>
      <c r="I155" s="119" t="n"/>
      <c r="J15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5" s="100" t="n"/>
      <c r="L155" s="34" t="n"/>
      <c r="M155" s="100" t="n"/>
      <c r="N155" s="34" t="n"/>
      <c r="O155" s="100" t="inlineStr">
        <is>
          <t>Mock</t>
        </is>
      </c>
      <c r="P155" s="100" t="inlineStr">
        <is>
          <t>Mock Pharmtutor 2024</t>
        </is>
      </c>
      <c r="Q155" s="100" t="n"/>
    </row>
    <row r="156" ht="409.6" customHeight="1" s="49">
      <c r="A156" s="119" t="n"/>
      <c r="B156" s="34" t="n"/>
      <c r="C156" s="100" t="n"/>
      <c r="D156" s="34" t="n"/>
      <c r="E156" s="34" t="n"/>
      <c r="F156" s="34" t="n"/>
      <c r="G156" s="34" t="n"/>
      <c r="H156" s="34" t="n"/>
      <c r="I156" s="119" t="n"/>
      <c r="J15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6" s="100" t="n"/>
      <c r="L156" s="34" t="n"/>
      <c r="M156" s="100" t="n"/>
      <c r="N156" s="34" t="n"/>
      <c r="O156" s="100" t="inlineStr">
        <is>
          <t>Mock</t>
        </is>
      </c>
      <c r="P156" s="100" t="inlineStr">
        <is>
          <t>Mock Pharmtutor 2024</t>
        </is>
      </c>
      <c r="Q156" s="100" t="n"/>
    </row>
    <row r="157" ht="409.6" customHeight="1" s="49">
      <c r="A157" s="119" t="n"/>
      <c r="B157" s="34" t="n"/>
      <c r="C157" s="100" t="n"/>
      <c r="D157" s="34" t="n"/>
      <c r="E157" s="34" t="n"/>
      <c r="F157" s="34" t="n"/>
      <c r="G157" s="34" t="n"/>
      <c r="H157" s="34" t="n"/>
      <c r="I157" s="119" t="n"/>
      <c r="J15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7" s="100" t="n"/>
      <c r="L157" s="34" t="n"/>
      <c r="M157" s="100" t="n"/>
      <c r="N157" s="34" t="n"/>
      <c r="O157" s="100" t="inlineStr">
        <is>
          <t>Mock</t>
        </is>
      </c>
      <c r="P157" s="100" t="inlineStr">
        <is>
          <t>Mock Pharmtutor 2024</t>
        </is>
      </c>
      <c r="Q157" s="100" t="n"/>
    </row>
    <row r="158" ht="409.6" customHeight="1" s="49">
      <c r="A158" s="119" t="n"/>
      <c r="B158" s="34" t="n"/>
      <c r="C158" s="100" t="n"/>
      <c r="D158" s="34" t="n"/>
      <c r="E158" s="34" t="n"/>
      <c r="F158" s="34" t="n"/>
      <c r="G158" s="34" t="n"/>
      <c r="H158" s="34" t="n"/>
      <c r="I158" s="119" t="n"/>
      <c r="J15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8" s="100" t="n"/>
      <c r="L158" s="34" t="n"/>
      <c r="M158" s="100" t="n"/>
      <c r="N158" s="34" t="n"/>
      <c r="O158" s="100" t="inlineStr">
        <is>
          <t>Mock</t>
        </is>
      </c>
      <c r="P158" s="100" t="inlineStr">
        <is>
          <t>Mock Pharmtutor 2024</t>
        </is>
      </c>
      <c r="Q158" s="100" t="n"/>
    </row>
    <row r="159" ht="409.6" customHeight="1" s="49">
      <c r="A159" s="119" t="n"/>
      <c r="B159" s="34" t="n"/>
      <c r="C159" s="100" t="n"/>
      <c r="D159" s="34" t="n"/>
      <c r="E159" s="34" t="n"/>
      <c r="F159" s="34" t="n"/>
      <c r="G159" s="34" t="n"/>
      <c r="H159" s="34" t="n"/>
      <c r="I159" s="119" t="n"/>
      <c r="J15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59" s="100" t="n"/>
      <c r="L159" s="34" t="n"/>
      <c r="M159" s="100" t="n"/>
      <c r="N159" s="34" t="n"/>
      <c r="O159" s="100" t="inlineStr">
        <is>
          <t>Mock</t>
        </is>
      </c>
      <c r="P159" s="100" t="inlineStr">
        <is>
          <t>Mock Pharmtutor 2024</t>
        </is>
      </c>
      <c r="Q159" s="100" t="n"/>
    </row>
    <row r="160" ht="409.6" customHeight="1" s="49">
      <c r="A160" s="119" t="n"/>
      <c r="B160" s="34" t="n"/>
      <c r="C160" s="100" t="n"/>
      <c r="D160" s="34" t="n"/>
      <c r="E160" s="34" t="n"/>
      <c r="F160" s="34" t="n"/>
      <c r="G160" s="34" t="n"/>
      <c r="H160" s="34" t="n"/>
      <c r="I160" s="119" t="n"/>
      <c r="J16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0" s="100" t="n"/>
      <c r="L160" s="34" t="n"/>
      <c r="M160" s="100" t="n"/>
      <c r="N160" s="34" t="n"/>
      <c r="O160" s="100" t="inlineStr">
        <is>
          <t>Mock</t>
        </is>
      </c>
      <c r="P160" s="100" t="inlineStr">
        <is>
          <t>Mock Pharmtutor 2024</t>
        </is>
      </c>
      <c r="Q160" s="100" t="n"/>
    </row>
    <row r="161" ht="409.6" customHeight="1" s="49">
      <c r="A161" s="119" t="n"/>
      <c r="B161" s="34" t="n"/>
      <c r="C161" s="100" t="n"/>
      <c r="D161" s="34" t="n"/>
      <c r="E161" s="34" t="n"/>
      <c r="F161" s="34" t="n"/>
      <c r="G161" s="34" t="n"/>
      <c r="H161" s="34" t="n"/>
      <c r="I161" s="119" t="n"/>
      <c r="J16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1" s="100" t="n"/>
      <c r="L161" s="34" t="n"/>
      <c r="M161" s="100" t="n"/>
      <c r="N161" s="34" t="n"/>
      <c r="O161" s="100" t="inlineStr">
        <is>
          <t>Mock</t>
        </is>
      </c>
      <c r="P161" s="100" t="inlineStr">
        <is>
          <t>Mock Pharmtutor 2024</t>
        </is>
      </c>
      <c r="Q161" s="100" t="n"/>
    </row>
    <row r="162" ht="409.6" customHeight="1" s="49">
      <c r="A162" s="119" t="n"/>
      <c r="B162" s="34" t="n"/>
      <c r="C162" s="100" t="n"/>
      <c r="D162" s="34" t="n"/>
      <c r="E162" s="34" t="n"/>
      <c r="F162" s="34" t="n"/>
      <c r="G162" s="34" t="n"/>
      <c r="H162" s="34" t="n"/>
      <c r="I162" s="119" t="n"/>
      <c r="J16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2" s="100" t="n"/>
      <c r="L162" s="34" t="n"/>
      <c r="M162" s="100" t="n"/>
      <c r="N162" s="34" t="n"/>
      <c r="O162" s="100" t="inlineStr">
        <is>
          <t>Mock</t>
        </is>
      </c>
      <c r="P162" s="100" t="inlineStr">
        <is>
          <t>Mock กฎหมาย CU71</t>
        </is>
      </c>
      <c r="Q162" s="100" t="n"/>
    </row>
    <row r="163" ht="409.6" customHeight="1" s="49">
      <c r="A163" s="119" t="n"/>
      <c r="B163" s="34" t="n"/>
      <c r="C163" s="100" t="n"/>
      <c r="D163" s="34" t="n"/>
      <c r="E163" s="34" t="n"/>
      <c r="F163" s="34" t="n"/>
      <c r="G163" s="34" t="n"/>
      <c r="H163" s="34" t="n"/>
      <c r="I163" s="119" t="n"/>
      <c r="J16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3" s="100" t="n"/>
      <c r="L163" s="34" t="n"/>
      <c r="M163" s="100" t="n"/>
      <c r="N163" s="34" t="n"/>
      <c r="O163" s="100" t="inlineStr">
        <is>
          <t>ข้อสอบจริง</t>
        </is>
      </c>
      <c r="P163" s="100" t="inlineStr">
        <is>
          <t>ปี 2556</t>
        </is>
      </c>
      <c r="Q163" s="100" t="n"/>
    </row>
    <row r="164" ht="409.6" customHeight="1" s="49">
      <c r="A164" s="119" t="n"/>
      <c r="B164" s="34" t="n"/>
      <c r="C164" s="100" t="n"/>
      <c r="D164" s="34" t="n"/>
      <c r="E164" s="34" t="n"/>
      <c r="F164" s="34" t="n"/>
      <c r="G164" s="34" t="n"/>
      <c r="H164" s="34" t="n"/>
      <c r="I164" s="119" t="n"/>
      <c r="J16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4" s="100" t="n"/>
      <c r="L164" s="34" t="n"/>
      <c r="M164" s="100" t="n"/>
      <c r="N164" s="34" t="n"/>
      <c r="O164" s="100" t="inlineStr">
        <is>
          <t>ข้อสอบจริง</t>
        </is>
      </c>
      <c r="P164" s="100" t="inlineStr">
        <is>
          <t>ปี 2556</t>
        </is>
      </c>
      <c r="Q164" s="100" t="n"/>
    </row>
    <row r="165" ht="409.6" customHeight="1" s="49">
      <c r="A165" s="119" t="n"/>
      <c r="B165" s="34" t="n"/>
      <c r="C165" s="100" t="n"/>
      <c r="D165" s="34" t="n"/>
      <c r="E165" s="34" t="n"/>
      <c r="F165" s="34" t="n"/>
      <c r="G165" s="34" t="n"/>
      <c r="H165" s="34" t="n"/>
      <c r="I165" s="119" t="n"/>
      <c r="J16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5" s="100" t="n"/>
      <c r="L165" s="34" t="n"/>
      <c r="M165" s="100" t="n"/>
      <c r="N165" s="34" t="n"/>
      <c r="O165" s="100" t="inlineStr">
        <is>
          <t>ข้อสอบจริง</t>
        </is>
      </c>
      <c r="P165" s="100" t="inlineStr">
        <is>
          <t>ปี 2556</t>
        </is>
      </c>
      <c r="Q165" s="100" t="n"/>
    </row>
    <row r="166" ht="409.6" customHeight="1" s="49">
      <c r="A166" s="119" t="n"/>
      <c r="B166" s="34" t="n"/>
      <c r="C166" s="100" t="n"/>
      <c r="D166" s="34" t="n"/>
      <c r="E166" s="34" t="n"/>
      <c r="F166" s="34" t="n"/>
      <c r="G166" s="34" t="n"/>
      <c r="H166" s="34" t="n"/>
      <c r="I166" s="119" t="n"/>
      <c r="J16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6" s="100" t="n"/>
      <c r="L166" s="34" t="n"/>
      <c r="M166" s="100" t="n"/>
      <c r="N166" s="34" t="n"/>
      <c r="O166" s="100" t="inlineStr">
        <is>
          <t>ข้อสอบจริง</t>
        </is>
      </c>
      <c r="P166" s="100" t="inlineStr">
        <is>
          <t>ปี 2556</t>
        </is>
      </c>
      <c r="Q166" s="100" t="n"/>
    </row>
    <row r="167" ht="409.6" customHeight="1" s="49">
      <c r="A167" s="119" t="n"/>
      <c r="B167" s="34" t="n"/>
      <c r="C167" s="100" t="n"/>
      <c r="D167" s="34" t="n"/>
      <c r="E167" s="34" t="n"/>
      <c r="F167" s="34" t="n"/>
      <c r="G167" s="34" t="n"/>
      <c r="H167" s="34" t="n"/>
      <c r="I167" s="119" t="n"/>
      <c r="J16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7" s="100" t="n"/>
      <c r="L167" s="34" t="n"/>
      <c r="M167" s="100" t="n"/>
      <c r="N167" s="34" t="n"/>
      <c r="O167" s="100" t="inlineStr">
        <is>
          <t>ข้อสอบจริง</t>
        </is>
      </c>
      <c r="P167" s="100" t="inlineStr">
        <is>
          <t>ปี 2555</t>
        </is>
      </c>
      <c r="Q167" s="100" t="n"/>
    </row>
    <row r="168" ht="409.6" customHeight="1" s="49">
      <c r="A168" s="119" t="n"/>
      <c r="B168" s="34" t="n"/>
      <c r="C168" s="100" t="n"/>
      <c r="D168" s="34" t="n"/>
      <c r="E168" s="34" t="n"/>
      <c r="F168" s="34" t="n"/>
      <c r="G168" s="34" t="n"/>
      <c r="H168" s="34" t="n"/>
      <c r="I168" s="119" t="n"/>
      <c r="J16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8" s="100" t="n"/>
      <c r="L168" s="34" t="n"/>
      <c r="M168" s="100" t="n"/>
      <c r="N168" s="34" t="n"/>
      <c r="O168" s="100" t="inlineStr">
        <is>
          <t>ข้อสอบจริง</t>
        </is>
      </c>
      <c r="P168" s="100" t="inlineStr">
        <is>
          <t>ปี 2555</t>
        </is>
      </c>
      <c r="Q168" s="100" t="n"/>
    </row>
    <row r="169" ht="409.6" customHeight="1" s="49">
      <c r="A169" s="119" t="n"/>
      <c r="B169" s="34" t="n"/>
      <c r="C169" s="100" t="n"/>
      <c r="D169" s="34" t="n"/>
      <c r="E169" s="34" t="n"/>
      <c r="F169" s="34" t="n"/>
      <c r="G169" s="34" t="n"/>
      <c r="H169" s="34" t="n"/>
      <c r="I169" s="119" t="n"/>
      <c r="J16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69" s="100" t="n"/>
      <c r="L169" s="34" t="n"/>
      <c r="M169" s="100" t="n"/>
      <c r="N169" s="34" t="n"/>
      <c r="O169" s="100" t="inlineStr">
        <is>
          <t>ข้อสอบจริง</t>
        </is>
      </c>
      <c r="P169" s="100" t="inlineStr">
        <is>
          <t>ปี 2555</t>
        </is>
      </c>
      <c r="Q169" s="100" t="n"/>
    </row>
    <row r="170" ht="409.6" customHeight="1" s="49">
      <c r="A170" s="119" t="n"/>
      <c r="B170" s="34" t="n"/>
      <c r="C170" s="100" t="n"/>
      <c r="D170" s="34" t="n"/>
      <c r="E170" s="34" t="n"/>
      <c r="F170" s="34" t="n"/>
      <c r="G170" s="34" t="n"/>
      <c r="H170" s="34" t="n"/>
      <c r="I170" s="119" t="n"/>
      <c r="J17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0" s="100" t="n"/>
      <c r="L170" s="34" t="n"/>
      <c r="M170" s="100" t="n"/>
      <c r="N170" s="34" t="n"/>
      <c r="O170" s="100" t="inlineStr">
        <is>
          <t>ข้อสอบจริง</t>
        </is>
      </c>
      <c r="P170" s="100" t="inlineStr">
        <is>
          <t>ปี 2555</t>
        </is>
      </c>
      <c r="Q170" s="100" t="n"/>
    </row>
    <row r="171" ht="409.6" customHeight="1" s="49">
      <c r="A171" s="119" t="n"/>
      <c r="B171" s="34" t="n"/>
      <c r="C171" s="100" t="n"/>
      <c r="D171" s="34" t="n"/>
      <c r="E171" s="34" t="n"/>
      <c r="F171" s="34" t="n"/>
      <c r="G171" s="34" t="n"/>
      <c r="H171" s="34" t="n"/>
      <c r="I171" s="119" t="n"/>
      <c r="J17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1" s="100" t="n"/>
      <c r="L171" s="34" t="n"/>
      <c r="M171" s="100" t="n"/>
      <c r="N171" s="34" t="n"/>
      <c r="O171" s="100" t="inlineStr">
        <is>
          <t>ข้อสอบจริง</t>
        </is>
      </c>
      <c r="P171" s="100" t="inlineStr">
        <is>
          <t>ปี 2555</t>
        </is>
      </c>
      <c r="Q171" s="100" t="n"/>
    </row>
    <row r="172" ht="409.6" customHeight="1" s="49">
      <c r="A172" s="119" t="n"/>
      <c r="B172" s="34" t="n"/>
      <c r="C172" s="100" t="n"/>
      <c r="D172" s="34" t="n"/>
      <c r="E172" s="34" t="n"/>
      <c r="F172" s="34" t="n"/>
      <c r="G172" s="34" t="n"/>
      <c r="H172" s="34" t="n"/>
      <c r="I172" s="119" t="n"/>
      <c r="J17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2" s="100" t="n"/>
      <c r="L172" s="34" t="n"/>
      <c r="M172" s="100" t="n"/>
      <c r="N172" s="34" t="n"/>
      <c r="O172" s="100" t="inlineStr">
        <is>
          <t>ข้อสอบจริง</t>
        </is>
      </c>
      <c r="P172" s="100" t="inlineStr">
        <is>
          <t>ปี 2554</t>
        </is>
      </c>
      <c r="Q172" s="100" t="n"/>
    </row>
    <row r="173" ht="409.6" customHeight="1" s="49">
      <c r="A173" s="119" t="n"/>
      <c r="B173" s="34" t="n"/>
      <c r="C173" s="100" t="n"/>
      <c r="D173" s="34" t="n"/>
      <c r="E173" s="34" t="n"/>
      <c r="F173" s="34" t="n"/>
      <c r="G173" s="34" t="n"/>
      <c r="H173" s="34" t="n"/>
      <c r="I173" s="119" t="n"/>
      <c r="J17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3" s="100" t="n"/>
      <c r="L173" s="34" t="n"/>
      <c r="M173" s="100" t="n"/>
      <c r="N173" s="34" t="n"/>
      <c r="O173" s="100" t="inlineStr">
        <is>
          <t>ข้อสอบจริง</t>
        </is>
      </c>
      <c r="P173" s="100" t="inlineStr">
        <is>
          <t>ปี 2554</t>
        </is>
      </c>
      <c r="Q173" s="100" t="n"/>
    </row>
    <row r="174" ht="409.6" customHeight="1" s="49">
      <c r="A174" s="119" t="n"/>
      <c r="B174" s="34" t="n"/>
      <c r="C174" s="100" t="n"/>
      <c r="D174" s="34" t="n"/>
      <c r="E174" s="34" t="n"/>
      <c r="F174" s="34" t="n"/>
      <c r="G174" s="34" t="n"/>
      <c r="H174" s="34" t="n"/>
      <c r="I174" s="119" t="n"/>
      <c r="J17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4" s="100" t="n"/>
      <c r="L174" s="34" t="n"/>
      <c r="M174" s="100" t="n"/>
      <c r="N174" s="34" t="n"/>
      <c r="O174" s="100" t="inlineStr">
        <is>
          <t>ข้อสอบจริง</t>
        </is>
      </c>
      <c r="P174" s="100" t="inlineStr">
        <is>
          <t>ปี 2554</t>
        </is>
      </c>
      <c r="Q174" s="100" t="n"/>
    </row>
    <row r="175" ht="409.6" customHeight="1" s="49">
      <c r="A175" s="119" t="n"/>
      <c r="B175" s="34" t="n"/>
      <c r="C175" s="100" t="n"/>
      <c r="D175" s="34" t="n"/>
      <c r="E175" s="34" t="n"/>
      <c r="F175" s="34" t="n"/>
      <c r="G175" s="34" t="n"/>
      <c r="H175" s="34" t="n"/>
      <c r="I175" s="119" t="n"/>
      <c r="J17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5" s="100" t="n"/>
      <c r="L175" s="34" t="n"/>
      <c r="M175" s="100" t="n"/>
      <c r="N175" s="34" t="n"/>
      <c r="O175" s="100" t="inlineStr">
        <is>
          <t>ข้อสอบจริง</t>
        </is>
      </c>
      <c r="P175" s="100" t="inlineStr">
        <is>
          <t>ปี 2554</t>
        </is>
      </c>
      <c r="Q175" s="100" t="n"/>
    </row>
    <row r="176" ht="409.6" customHeight="1" s="49">
      <c r="A176" s="119" t="n"/>
      <c r="B176" s="34" t="n"/>
      <c r="C176" s="100" t="n"/>
      <c r="D176" s="34" t="n"/>
      <c r="E176" s="34" t="n"/>
      <c r="F176" s="34" t="n"/>
      <c r="G176" s="34" t="n"/>
      <c r="H176" s="34" t="n"/>
      <c r="I176" s="119" t="n"/>
      <c r="J17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6" s="100" t="n"/>
      <c r="L176" s="34" t="n"/>
      <c r="M176" s="100" t="n"/>
      <c r="N176" s="34" t="n"/>
      <c r="O176" s="100" t="inlineStr">
        <is>
          <t>ข้อสอบจริง</t>
        </is>
      </c>
      <c r="P176" s="100" t="inlineStr">
        <is>
          <t>ปี 2554</t>
        </is>
      </c>
      <c r="Q176" s="100" t="n"/>
    </row>
    <row r="177" ht="409.6" customHeight="1" s="49">
      <c r="A177" s="119" t="n"/>
      <c r="B177" s="34" t="n"/>
      <c r="C177" s="100" t="n"/>
      <c r="D177" s="34" t="n"/>
      <c r="E177" s="34" t="n"/>
      <c r="F177" s="34" t="n"/>
      <c r="G177" s="34" t="n"/>
      <c r="H177" s="34" t="n"/>
      <c r="I177" s="119" t="n"/>
      <c r="J17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7" s="100" t="n"/>
      <c r="L177" s="34" t="n"/>
      <c r="M177" s="100" t="n"/>
      <c r="N177" s="34" t="n"/>
      <c r="O177" s="100" t="inlineStr">
        <is>
          <t>ข้อสอบจริง</t>
        </is>
      </c>
      <c r="P177" s="100" t="inlineStr">
        <is>
          <t>ปี 2554</t>
        </is>
      </c>
      <c r="Q177" s="100" t="n"/>
    </row>
    <row r="178" ht="409.6" customHeight="1" s="49">
      <c r="A178" s="119" t="n"/>
      <c r="B178" s="34" t="n"/>
      <c r="C178" s="100" t="n"/>
      <c r="D178" s="34" t="n"/>
      <c r="E178" s="34" t="n"/>
      <c r="F178" s="34" t="n"/>
      <c r="G178" s="34" t="n"/>
      <c r="H178" s="34" t="n"/>
      <c r="I178" s="119" t="n"/>
      <c r="J17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8" s="100" t="n"/>
      <c r="L178" s="34" t="n"/>
      <c r="M178" s="100" t="n"/>
      <c r="N178" s="34" t="n"/>
      <c r="O178" s="100" t="inlineStr">
        <is>
          <t>ข้อสอบจริง</t>
        </is>
      </c>
      <c r="P178" s="100" t="inlineStr">
        <is>
          <t>ปี 2554</t>
        </is>
      </c>
      <c r="Q178" s="100" t="n"/>
    </row>
    <row r="179" ht="409.6" customHeight="1" s="49">
      <c r="A179" s="119" t="n"/>
      <c r="B179" s="34" t="n"/>
      <c r="C179" s="100" t="n"/>
      <c r="D179" s="34" t="n"/>
      <c r="E179" s="34" t="n"/>
      <c r="F179" s="34" t="n"/>
      <c r="G179" s="34" t="n"/>
      <c r="H179" s="34" t="n"/>
      <c r="I179" s="119" t="n"/>
      <c r="J17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79" s="100" t="n"/>
      <c r="L179" s="34" t="n"/>
      <c r="M179" s="100" t="n"/>
      <c r="N179" s="34" t="n"/>
      <c r="O179" s="100" t="inlineStr">
        <is>
          <t>ข้อสอบจริง</t>
        </is>
      </c>
      <c r="P179" s="100" t="inlineStr">
        <is>
          <t>ปี 2554</t>
        </is>
      </c>
      <c r="Q179" s="100" t="n"/>
    </row>
    <row r="180" ht="409.6" customHeight="1" s="49">
      <c r="A180" s="119" t="n"/>
      <c r="B180" s="34" t="n"/>
      <c r="C180" s="100" t="n"/>
      <c r="D180" s="34" t="n"/>
      <c r="E180" s="34" t="n"/>
      <c r="F180" s="34" t="n"/>
      <c r="G180" s="34" t="n"/>
      <c r="H180" s="34" t="n"/>
      <c r="I180" s="119" t="n"/>
      <c r="J18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0" s="100" t="n"/>
      <c r="L180" s="34" t="n"/>
      <c r="M180" s="100" t="n"/>
      <c r="N180" s="34" t="n"/>
      <c r="O180" s="100" t="inlineStr">
        <is>
          <t>ข้อสอบจริง</t>
        </is>
      </c>
      <c r="P180" s="100" t="inlineStr">
        <is>
          <t>ปี 2554</t>
        </is>
      </c>
      <c r="Q180" s="100" t="n"/>
    </row>
    <row r="181" ht="409.6" customHeight="1" s="49">
      <c r="A181" s="119" t="n"/>
      <c r="B181" s="34" t="n"/>
      <c r="C181" s="100" t="n"/>
      <c r="D181" s="34" t="n"/>
      <c r="E181" s="34" t="n"/>
      <c r="F181" s="34" t="n"/>
      <c r="G181" s="34" t="n"/>
      <c r="H181" s="34" t="n"/>
      <c r="I181" s="119" t="n"/>
      <c r="J18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1" s="100" t="n"/>
      <c r="L181" s="34" t="n"/>
      <c r="M181" s="100" t="n"/>
      <c r="N181" s="34" t="n"/>
      <c r="O181" s="100" t="inlineStr">
        <is>
          <t>ข้อสอบจริง</t>
        </is>
      </c>
      <c r="P181" s="100" t="inlineStr">
        <is>
          <t>ปี 2547</t>
        </is>
      </c>
      <c r="Q181" s="100" t="n"/>
    </row>
    <row r="182" ht="409.6" customHeight="1" s="49">
      <c r="A182" s="119" t="n"/>
      <c r="B182" s="34" t="n"/>
      <c r="C182" s="100" t="n"/>
      <c r="D182" s="34" t="n"/>
      <c r="E182" s="34" t="n"/>
      <c r="F182" s="34" t="n"/>
      <c r="G182" s="34" t="n"/>
      <c r="H182" s="34" t="n"/>
      <c r="I182" s="119" t="n"/>
      <c r="J18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2" s="100" t="n"/>
      <c r="L182" s="34" t="n"/>
      <c r="M182" s="100" t="n"/>
      <c r="N182" s="34" t="n"/>
      <c r="O182" s="100" t="inlineStr">
        <is>
          <t>ข้อสอบจริง</t>
        </is>
      </c>
      <c r="P182" s="100" t="inlineStr">
        <is>
          <t>ปี 2547</t>
        </is>
      </c>
      <c r="Q182" s="100" t="n"/>
    </row>
    <row r="183" ht="409.6" customHeight="1" s="49">
      <c r="A183" s="119" t="n"/>
      <c r="B183" s="34" t="n"/>
      <c r="C183" s="100" t="n"/>
      <c r="D183" s="34" t="n"/>
      <c r="E183" s="34" t="n"/>
      <c r="F183" s="34" t="n"/>
      <c r="G183" s="34" t="n"/>
      <c r="H183" s="34" t="n"/>
      <c r="I183" s="119" t="n"/>
      <c r="J18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3" s="100" t="n"/>
      <c r="L183" s="34" t="n"/>
      <c r="M183" s="100" t="n"/>
      <c r="N183" s="34" t="n"/>
      <c r="O183" s="100" t="inlineStr">
        <is>
          <t>ข้อสอบจริง</t>
        </is>
      </c>
      <c r="P183" s="100" t="inlineStr">
        <is>
          <t>ปี 2533</t>
        </is>
      </c>
      <c r="Q183" s="100" t="n"/>
    </row>
    <row r="184" ht="409.6" customHeight="1" s="49">
      <c r="A184" s="119" t="n"/>
      <c r="B184" s="34" t="n"/>
      <c r="C184" s="100" t="n"/>
      <c r="D184" s="34" t="n"/>
      <c r="E184" s="34" t="n"/>
      <c r="F184" s="34" t="n"/>
      <c r="G184" s="34" t="n"/>
      <c r="H184" s="34" t="n"/>
      <c r="I184" s="119" t="n"/>
      <c r="J18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4" s="100" t="n"/>
      <c r="L184" s="34" t="n"/>
      <c r="M184" s="100" t="n"/>
      <c r="N184" s="34" t="n"/>
      <c r="O184" s="100" t="inlineStr">
        <is>
          <t>ข้อสอบจริง</t>
        </is>
      </c>
      <c r="P184" s="100" t="inlineStr">
        <is>
          <t>ปี 2533</t>
        </is>
      </c>
      <c r="Q184" s="100" t="n"/>
    </row>
    <row r="185" ht="409.6" customHeight="1" s="49">
      <c r="A185" s="119" t="n"/>
      <c r="B185" s="34" t="n"/>
      <c r="C185" s="100" t="n"/>
      <c r="D185" s="34" t="n"/>
      <c r="E185" s="34" t="n"/>
      <c r="F185" s="34" t="n"/>
      <c r="G185" s="34" t="n"/>
      <c r="H185" s="34" t="n"/>
      <c r="I185" s="119" t="n"/>
      <c r="J18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5" s="100" t="n"/>
      <c r="L185" s="34" t="n"/>
      <c r="M185" s="100" t="n"/>
      <c r="N185" s="34" t="n"/>
      <c r="O185" s="100" t="inlineStr">
        <is>
          <t>Mock</t>
        </is>
      </c>
      <c r="P185" s="100" t="inlineStr">
        <is>
          <t>Mock สภาเภสัชฯ Practice</t>
        </is>
      </c>
      <c r="Q185" s="100" t="n"/>
    </row>
    <row r="186" ht="409.6" customHeight="1" s="49">
      <c r="A186" s="119" t="n"/>
      <c r="B186" s="34" t="n"/>
      <c r="C186" s="100" t="n"/>
      <c r="D186" s="34" t="n"/>
      <c r="E186" s="34" t="n"/>
      <c r="F186" s="34" t="n"/>
      <c r="G186" s="34" t="n"/>
      <c r="H186" s="34" t="n"/>
      <c r="I186" s="119" t="n"/>
      <c r="J18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6" s="100" t="n"/>
      <c r="L186" s="34" t="n"/>
      <c r="M186" s="100" t="n"/>
      <c r="N186" s="34" t="n"/>
      <c r="O186" s="100" t="inlineStr">
        <is>
          <t>Mock</t>
        </is>
      </c>
      <c r="P186" s="100" t="inlineStr">
        <is>
          <t>Mock สภาเภสัชฯ Practice</t>
        </is>
      </c>
      <c r="Q186" s="100" t="n"/>
    </row>
    <row r="187" ht="409.6" customHeight="1" s="49">
      <c r="A187" s="119" t="n"/>
      <c r="B187" s="34" t="n"/>
      <c r="C187" s="100" t="n"/>
      <c r="D187" s="34" t="n"/>
      <c r="E187" s="34" t="n"/>
      <c r="F187" s="34" t="n"/>
      <c r="G187" s="34" t="n"/>
      <c r="H187" s="34" t="n"/>
      <c r="I187" s="119" t="n"/>
      <c r="J18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7" s="100" t="n"/>
      <c r="L187" s="34" t="n"/>
      <c r="M187" s="100" t="n"/>
      <c r="N187" s="34" t="n"/>
      <c r="O187" s="100" t="inlineStr">
        <is>
          <t>Mock</t>
        </is>
      </c>
      <c r="P187" s="100" t="inlineStr">
        <is>
          <t>Mock สภาเภสัชฯ Practice</t>
        </is>
      </c>
      <c r="Q187" s="100" t="n"/>
    </row>
    <row r="188" ht="409.6" customHeight="1" s="49">
      <c r="A188" s="119" t="n"/>
      <c r="B188" s="34" t="n"/>
      <c r="C188" s="100" t="n"/>
      <c r="D188" s="34" t="n"/>
      <c r="E188" s="34" t="n"/>
      <c r="F188" s="34" t="n"/>
      <c r="G188" s="34" t="n"/>
      <c r="H188" s="34" t="n"/>
      <c r="I188" s="119" t="n"/>
      <c r="J18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8" s="100" t="n"/>
      <c r="L188" s="34" t="n"/>
      <c r="M188" s="100" t="n"/>
      <c r="N188" s="34" t="n"/>
      <c r="O188" s="100" t="inlineStr">
        <is>
          <t>Mock</t>
        </is>
      </c>
      <c r="P188" s="100" t="inlineStr">
        <is>
          <t>Mock สภาเภสัชฯ Practice</t>
        </is>
      </c>
      <c r="Q188" s="100" t="n"/>
    </row>
    <row r="189" ht="409.6" customHeight="1" s="49">
      <c r="A189" s="119" t="n"/>
      <c r="B189" s="34" t="n"/>
      <c r="C189" s="100" t="n"/>
      <c r="D189" s="34" t="n"/>
      <c r="E189" s="34" t="n"/>
      <c r="F189" s="34" t="n"/>
      <c r="G189" s="34" t="n"/>
      <c r="H189" s="34" t="n"/>
      <c r="I189" s="119" t="n"/>
      <c r="J18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89" s="100" t="n"/>
      <c r="L189" s="34" t="n"/>
      <c r="M189" s="100" t="n"/>
      <c r="N189" s="34" t="n"/>
      <c r="O189" s="100" t="inlineStr">
        <is>
          <t>Mock</t>
        </is>
      </c>
      <c r="P189" s="100" t="inlineStr">
        <is>
          <t>Mock สภาเภสัชฯ Practice</t>
        </is>
      </c>
      <c r="Q189" s="100" t="n"/>
    </row>
    <row r="190" ht="409.6" customHeight="1" s="49">
      <c r="A190" s="119" t="n"/>
      <c r="B190" s="34" t="n"/>
      <c r="C190" s="100" t="n"/>
      <c r="D190" s="34" t="n"/>
      <c r="E190" s="34" t="n"/>
      <c r="F190" s="34" t="n"/>
      <c r="G190" s="34" t="n"/>
      <c r="H190" s="34" t="n"/>
      <c r="I190" s="119" t="n"/>
      <c r="J19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0" s="100" t="n"/>
      <c r="L190" s="34" t="n"/>
      <c r="M190" s="100" t="n"/>
      <c r="N190" s="34" t="n"/>
      <c r="O190" s="100" t="inlineStr">
        <is>
          <t>Mock</t>
        </is>
      </c>
      <c r="P190" s="100" t="inlineStr">
        <is>
          <t>Mock สภาเภสัชฯ Practice</t>
        </is>
      </c>
      <c r="Q190" s="100" t="n"/>
    </row>
    <row r="191" ht="409.6" customHeight="1" s="49">
      <c r="A191" s="119" t="n"/>
      <c r="B191" s="34" t="n"/>
      <c r="C191" s="100" t="n"/>
      <c r="D191" s="34" t="n"/>
      <c r="E191" s="34" t="n"/>
      <c r="F191" s="34" t="n"/>
      <c r="G191" s="34" t="n"/>
      <c r="H191" s="34" t="n"/>
      <c r="I191" s="119" t="n"/>
      <c r="J19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1" s="100" t="n"/>
      <c r="L191" s="34" t="n"/>
      <c r="M191" s="100" t="n"/>
      <c r="N191" s="34" t="n"/>
      <c r="O191" s="100" t="inlineStr">
        <is>
          <t>Mock</t>
        </is>
      </c>
      <c r="P191" s="100" t="inlineStr">
        <is>
          <t>Mock สภาเภสัชฯ Practice</t>
        </is>
      </c>
      <c r="Q191" s="100" t="n"/>
    </row>
    <row r="192" ht="409.6" customHeight="1" s="49">
      <c r="A192" s="119" t="n"/>
      <c r="B192" s="34" t="n"/>
      <c r="C192" s="100" t="n"/>
      <c r="D192" s="34" t="n"/>
      <c r="E192" s="34" t="n"/>
      <c r="F192" s="34" t="n"/>
      <c r="G192" s="34" t="n"/>
      <c r="H192" s="34" t="n"/>
      <c r="I192" s="119" t="n"/>
      <c r="J19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2" s="100" t="n"/>
      <c r="L192" s="34" t="n"/>
      <c r="M192" s="100" t="n"/>
      <c r="N192" s="34" t="n"/>
      <c r="O192" s="100" t="inlineStr">
        <is>
          <t>Mock</t>
        </is>
      </c>
      <c r="P192" s="100" t="inlineStr">
        <is>
          <t>Mock สภาเภสัชฯ Practice</t>
        </is>
      </c>
      <c r="Q192" s="100" t="n"/>
    </row>
    <row r="193" ht="409.6" customHeight="1" s="49">
      <c r="A193" s="119" t="n"/>
      <c r="B193" s="34" t="n"/>
      <c r="C193" s="100" t="n"/>
      <c r="D193" s="34" t="n"/>
      <c r="E193" s="34" t="n"/>
      <c r="F193" s="34" t="n"/>
      <c r="G193" s="34" t="n"/>
      <c r="H193" s="34" t="n"/>
      <c r="I193" s="119" t="n"/>
      <c r="J19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3" s="100" t="n"/>
      <c r="L193" s="34" t="n"/>
      <c r="M193" s="100" t="n"/>
      <c r="N193" s="34" t="n"/>
      <c r="O193" s="100" t="inlineStr">
        <is>
          <t>Mock</t>
        </is>
      </c>
      <c r="P193" s="100" t="inlineStr">
        <is>
          <t>Mock สภาเภสัชฯ Practice</t>
        </is>
      </c>
      <c r="Q193" s="100" t="n"/>
    </row>
    <row r="194" ht="409.6" customHeight="1" s="49">
      <c r="A194" s="119" t="n"/>
      <c r="B194" s="34" t="n"/>
      <c r="C194" s="100" t="n"/>
      <c r="D194" s="34" t="n"/>
      <c r="E194" s="34" t="n"/>
      <c r="F194" s="34" t="n"/>
      <c r="G194" s="34" t="n"/>
      <c r="H194" s="34" t="n"/>
      <c r="I194" s="119" t="n"/>
      <c r="J19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4" s="100" t="n"/>
      <c r="L194" s="34" t="n"/>
      <c r="M194" s="100" t="n"/>
      <c r="N194" s="34" t="n"/>
      <c r="O194" s="100" t="inlineStr">
        <is>
          <t>Mock</t>
        </is>
      </c>
      <c r="P194" s="100" t="inlineStr">
        <is>
          <t>Mock สภาเภสัชฯ Practice</t>
        </is>
      </c>
      <c r="Q194" s="100" t="n"/>
    </row>
    <row r="195" ht="409.6" customHeight="1" s="49">
      <c r="A195" s="119" t="n"/>
      <c r="B195" s="34" t="n"/>
      <c r="C195" s="100" t="n"/>
      <c r="D195" s="34" t="n"/>
      <c r="E195" s="34" t="n"/>
      <c r="F195" s="34" t="n"/>
      <c r="G195" s="34" t="n"/>
      <c r="H195" s="34" t="n"/>
      <c r="I195" s="119" t="n"/>
      <c r="J19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5" s="100" t="n"/>
      <c r="L195" s="34" t="n"/>
      <c r="M195" s="100" t="n"/>
      <c r="N195" s="34" t="n"/>
      <c r="O195" s="100" t="inlineStr">
        <is>
          <t>Mock</t>
        </is>
      </c>
      <c r="P195" s="100" t="inlineStr">
        <is>
          <t>Mock สภาเภสัชฯ Practice</t>
        </is>
      </c>
      <c r="Q195" s="100" t="n"/>
    </row>
    <row r="196" ht="409.6" customHeight="1" s="49">
      <c r="A196" s="119" t="n"/>
      <c r="B196" s="34" t="n"/>
      <c r="C196" s="100" t="n"/>
      <c r="D196" s="34" t="n"/>
      <c r="E196" s="34" t="n"/>
      <c r="F196" s="34" t="n"/>
      <c r="G196" s="34" t="n"/>
      <c r="H196" s="34" t="n"/>
      <c r="I196" s="119" t="n"/>
      <c r="J19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6" s="100" t="n"/>
      <c r="L196" s="34" t="n"/>
      <c r="M196" s="100" t="n"/>
      <c r="N196" s="34" t="n"/>
      <c r="O196" s="100" t="inlineStr">
        <is>
          <t>Mock</t>
        </is>
      </c>
      <c r="P196" s="100" t="inlineStr">
        <is>
          <t>Mock สภาเภสัชฯ Practice</t>
        </is>
      </c>
      <c r="Q196" s="100" t="n"/>
    </row>
    <row r="197" ht="409.6" customHeight="1" s="49">
      <c r="A197" s="119" t="n"/>
      <c r="B197" s="34" t="n"/>
      <c r="C197" s="100" t="n"/>
      <c r="D197" s="34" t="n"/>
      <c r="E197" s="34" t="n"/>
      <c r="F197" s="34" t="n"/>
      <c r="G197" s="34" t="n"/>
      <c r="H197" s="34" t="n"/>
      <c r="I197" s="119" t="n"/>
      <c r="J19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7" s="100" t="n"/>
      <c r="L197" s="34" t="n"/>
      <c r="M197" s="100" t="n"/>
      <c r="N197" s="34" t="n"/>
      <c r="O197" s="100" t="inlineStr">
        <is>
          <t>Mock</t>
        </is>
      </c>
      <c r="P197" s="100" t="inlineStr">
        <is>
          <t>Mock สภาเภสัชฯ Practice</t>
        </is>
      </c>
      <c r="Q197" s="100" t="n"/>
    </row>
    <row r="198" ht="409.6" customHeight="1" s="49">
      <c r="A198" s="119" t="n"/>
      <c r="B198" s="34" t="n"/>
      <c r="C198" s="100" t="n"/>
      <c r="D198" s="34" t="n"/>
      <c r="E198" s="34" t="n"/>
      <c r="F198" s="34" t="n"/>
      <c r="G198" s="34" t="n"/>
      <c r="H198" s="34" t="n"/>
      <c r="I198" s="119" t="n"/>
      <c r="J19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8" s="100" t="n"/>
      <c r="L198" s="34" t="n"/>
      <c r="M198" s="100" t="n"/>
      <c r="N198" s="34" t="n"/>
      <c r="O198" s="100" t="inlineStr">
        <is>
          <t>Mock</t>
        </is>
      </c>
      <c r="P198" s="100" t="inlineStr">
        <is>
          <t>Mock สภาเภสัชฯ Practice</t>
        </is>
      </c>
      <c r="Q198" s="100" t="n"/>
    </row>
    <row r="199" ht="409.6" customHeight="1" s="49">
      <c r="A199" s="119" t="n"/>
      <c r="B199" s="34" t="n"/>
      <c r="C199" s="100" t="n"/>
      <c r="D199" s="34" t="n"/>
      <c r="E199" s="34" t="n"/>
      <c r="F199" s="34" t="n"/>
      <c r="G199" s="34" t="n"/>
      <c r="H199" s="34" t="n"/>
      <c r="I199" s="119" t="n"/>
      <c r="J19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199" s="100" t="n"/>
      <c r="L199" s="34" t="n"/>
      <c r="M199" s="100" t="n"/>
      <c r="N199" s="34" t="n"/>
      <c r="O199" s="100" t="inlineStr">
        <is>
          <t>Mock</t>
        </is>
      </c>
      <c r="P199" s="100" t="inlineStr">
        <is>
          <t>Mock สภาเภสัชฯ Practice</t>
        </is>
      </c>
      <c r="Q199" s="100" t="n"/>
    </row>
    <row r="200" ht="409.6" customHeight="1" s="49">
      <c r="A200" s="119" t="n"/>
      <c r="B200" s="34" t="n"/>
      <c r="C200" s="100" t="n"/>
      <c r="D200" s="34" t="n"/>
      <c r="E200" s="34" t="n"/>
      <c r="F200" s="34" t="n"/>
      <c r="G200" s="34" t="n"/>
      <c r="H200" s="34" t="n"/>
      <c r="I200" s="119" t="n"/>
      <c r="J20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0" s="100" t="n"/>
      <c r="L200" s="34" t="n"/>
      <c r="M200" s="100" t="n"/>
      <c r="N200" s="34" t="n"/>
      <c r="O200" s="100" t="inlineStr">
        <is>
          <t>Mock</t>
        </is>
      </c>
      <c r="P200" s="100" t="inlineStr">
        <is>
          <t>Mock สภาเภสัชฯ Practice</t>
        </is>
      </c>
      <c r="Q200" s="100" t="n"/>
    </row>
    <row r="201" ht="409.6" customHeight="1" s="49">
      <c r="A201" s="119" t="n"/>
      <c r="B201" s="34" t="n"/>
      <c r="C201" s="100" t="n"/>
      <c r="D201" s="34" t="n"/>
      <c r="E201" s="34" t="n"/>
      <c r="F201" s="34" t="n"/>
      <c r="G201" s="34" t="n"/>
      <c r="H201" s="34" t="n"/>
      <c r="I201" s="119" t="n"/>
      <c r="J20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1" s="100" t="n"/>
      <c r="L201" s="34" t="n"/>
      <c r="M201" s="100" t="n"/>
      <c r="N201" s="34" t="n"/>
      <c r="O201" s="100" t="inlineStr">
        <is>
          <t>Mock</t>
        </is>
      </c>
      <c r="P201" s="100" t="inlineStr">
        <is>
          <t>Mock สภาเภสัชฯ Practice</t>
        </is>
      </c>
      <c r="Q201" s="100" t="n"/>
    </row>
    <row r="202" ht="409.6" customHeight="1" s="49">
      <c r="A202" s="119" t="n"/>
      <c r="B202" s="34" t="n"/>
      <c r="C202" s="100" t="n"/>
      <c r="D202" s="34" t="n"/>
      <c r="E202" s="34" t="n"/>
      <c r="F202" s="34" t="n"/>
      <c r="G202" s="34" t="n"/>
      <c r="H202" s="34" t="n"/>
      <c r="I202" s="119" t="n"/>
      <c r="J20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2" s="100" t="n"/>
      <c r="L202" s="34" t="n"/>
      <c r="M202" s="100" t="n"/>
      <c r="N202" s="34" t="n"/>
      <c r="O202" s="100" t="inlineStr">
        <is>
          <t>Mock</t>
        </is>
      </c>
      <c r="P202" s="100" t="inlineStr">
        <is>
          <t>Mock สภาเภสัชฯ Practice</t>
        </is>
      </c>
      <c r="Q202" s="100" t="n"/>
    </row>
    <row r="203" ht="409.6" customHeight="1" s="49">
      <c r="A203" s="119" t="n"/>
      <c r="B203" s="34" t="n"/>
      <c r="C203" s="100" t="n"/>
      <c r="D203" s="34" t="n"/>
      <c r="E203" s="34" t="n"/>
      <c r="F203" s="34" t="n"/>
      <c r="G203" s="34" t="n"/>
      <c r="H203" s="34" t="n"/>
      <c r="I203" s="119" t="n"/>
      <c r="J20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3" s="100" t="n"/>
      <c r="L203" s="34" t="n"/>
      <c r="M203" s="100" t="n"/>
      <c r="N203" s="34" t="n"/>
      <c r="O203" s="100" t="inlineStr">
        <is>
          <t>Mock</t>
        </is>
      </c>
      <c r="P203" s="100" t="inlineStr">
        <is>
          <t>Mock สภาเภสัชฯ Practice</t>
        </is>
      </c>
      <c r="Q203" s="100" t="n"/>
    </row>
    <row r="204" ht="409.6" customHeight="1" s="49">
      <c r="A204" s="119" t="n"/>
      <c r="B204" s="34" t="n"/>
      <c r="C204" s="100" t="n"/>
      <c r="D204" s="34" t="n"/>
      <c r="E204" s="34" t="n"/>
      <c r="F204" s="34" t="n"/>
      <c r="G204" s="34" t="n"/>
      <c r="H204" s="34" t="n"/>
      <c r="I204" s="119" t="n"/>
      <c r="J20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4" s="100" t="n"/>
      <c r="L204" s="34" t="n"/>
      <c r="M204" s="100" t="n"/>
      <c r="N204" s="34" t="n"/>
      <c r="O204" s="100" t="inlineStr">
        <is>
          <t>Mock</t>
        </is>
      </c>
      <c r="P204" s="100" t="inlineStr">
        <is>
          <t>Mock สภาเภสัชฯ Practice</t>
        </is>
      </c>
      <c r="Q204" s="100" t="n"/>
    </row>
    <row r="205" ht="409.6" customHeight="1" s="49">
      <c r="A205" s="119" t="n"/>
      <c r="B205" s="34" t="n"/>
      <c r="C205" s="100" t="n"/>
      <c r="D205" s="34" t="n"/>
      <c r="E205" s="34" t="n"/>
      <c r="F205" s="34" t="n"/>
      <c r="G205" s="34" t="n"/>
      <c r="H205" s="34" t="n"/>
      <c r="I205" s="119" t="n"/>
      <c r="J20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5" s="100" t="n"/>
      <c r="L205" s="34" t="n"/>
      <c r="M205" s="100" t="n"/>
      <c r="N205" s="34" t="n"/>
      <c r="O205" s="100" t="inlineStr">
        <is>
          <t>Mock</t>
        </is>
      </c>
      <c r="P205" s="100" t="inlineStr">
        <is>
          <t>Mock สภาเภสัชฯ Practice</t>
        </is>
      </c>
      <c r="Q205" s="100" t="n"/>
    </row>
    <row r="206" ht="409.6" customHeight="1" s="49">
      <c r="A206" s="119" t="n"/>
      <c r="B206" s="34" t="n"/>
      <c r="C206" s="100" t="n"/>
      <c r="D206" s="34" t="n"/>
      <c r="E206" s="34" t="n"/>
      <c r="F206" s="34" t="n"/>
      <c r="G206" s="34" t="n"/>
      <c r="H206" s="34" t="n"/>
      <c r="I206" s="119" t="n"/>
      <c r="J20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6" s="100" t="n"/>
      <c r="L206" s="34" t="n"/>
      <c r="M206" s="100" t="n"/>
      <c r="N206" s="34" t="n"/>
      <c r="O206" s="100" t="inlineStr">
        <is>
          <t>Mock</t>
        </is>
      </c>
      <c r="P206" s="100" t="inlineStr">
        <is>
          <t>Mock สภาเภสัชฯ Practice</t>
        </is>
      </c>
      <c r="Q206" s="100" t="n"/>
    </row>
    <row r="207" ht="409.6" customHeight="1" s="49">
      <c r="A207" s="119" t="n"/>
      <c r="B207" s="34" t="n"/>
      <c r="C207" s="100" t="n"/>
      <c r="D207" s="34" t="n"/>
      <c r="E207" s="34" t="n"/>
      <c r="F207" s="34" t="n"/>
      <c r="G207" s="34" t="n"/>
      <c r="H207" s="34" t="n"/>
      <c r="I207" s="119" t="n"/>
      <c r="J20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7" s="100" t="n"/>
      <c r="L207" s="34" t="n"/>
      <c r="M207" s="100" t="n"/>
      <c r="N207" s="34" t="n"/>
      <c r="O207" s="100" t="inlineStr">
        <is>
          <t>Mock</t>
        </is>
      </c>
      <c r="P207" s="100" t="inlineStr">
        <is>
          <t>Mock สภาเภสัชฯ Practice</t>
        </is>
      </c>
      <c r="Q207" s="100" t="n"/>
    </row>
    <row r="208" ht="409.6" customHeight="1" s="49">
      <c r="A208" s="119" t="n"/>
      <c r="B208" s="34" t="n"/>
      <c r="C208" s="100" t="n"/>
      <c r="D208" s="34" t="n"/>
      <c r="E208" s="34" t="n"/>
      <c r="F208" s="34" t="n"/>
      <c r="G208" s="34" t="n"/>
      <c r="H208" s="34" t="n"/>
      <c r="I208" s="119" t="n"/>
      <c r="J20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8" s="100" t="n"/>
      <c r="L208" s="34" t="n"/>
      <c r="M208" s="100" t="n"/>
      <c r="N208" s="34" t="n"/>
      <c r="O208" s="100" t="inlineStr">
        <is>
          <t>Mock</t>
        </is>
      </c>
      <c r="P208" s="100" t="inlineStr">
        <is>
          <t>Mock สภาเภสัชฯ Practice</t>
        </is>
      </c>
      <c r="Q208" s="100" t="n"/>
    </row>
    <row r="209" ht="409.6" customHeight="1" s="49">
      <c r="A209" s="119" t="n"/>
      <c r="B209" s="34" t="n"/>
      <c r="C209" s="100" t="n"/>
      <c r="D209" s="34" t="n"/>
      <c r="E209" s="34" t="n"/>
      <c r="F209" s="34" t="n"/>
      <c r="G209" s="34" t="n"/>
      <c r="H209" s="34" t="n"/>
      <c r="I209" s="119" t="n"/>
      <c r="J20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09" s="100" t="n"/>
      <c r="L209" s="34" t="n"/>
      <c r="M209" s="100" t="n"/>
      <c r="N209" s="34" t="n"/>
      <c r="O209" s="100" t="inlineStr">
        <is>
          <t>Mock</t>
        </is>
      </c>
      <c r="P209" s="100" t="inlineStr">
        <is>
          <t>Mock สภาเภสัชฯ Practice</t>
        </is>
      </c>
      <c r="Q209" s="100" t="n"/>
    </row>
    <row r="210" ht="409.6" customHeight="1" s="49">
      <c r="A210" s="119" t="n"/>
      <c r="B210" s="34" t="n"/>
      <c r="C210" s="100" t="n"/>
      <c r="D210" s="34" t="n"/>
      <c r="E210" s="34" t="n"/>
      <c r="F210" s="34" t="n"/>
      <c r="G210" s="34" t="n"/>
      <c r="H210" s="34" t="n"/>
      <c r="I210" s="119" t="n"/>
      <c r="J21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0" s="100" t="n"/>
      <c r="L210" s="34" t="n"/>
      <c r="M210" s="100" t="n"/>
      <c r="N210" s="34" t="n"/>
      <c r="O210" s="100" t="inlineStr">
        <is>
          <t>Mock</t>
        </is>
      </c>
      <c r="P210" s="100" t="inlineStr">
        <is>
          <t>Mock สภาเภสัชฯ Practice</t>
        </is>
      </c>
      <c r="Q210" s="100" t="n"/>
    </row>
    <row r="211" ht="409.6" customHeight="1" s="49">
      <c r="A211" s="119" t="n"/>
      <c r="B211" s="34" t="n"/>
      <c r="C211" s="100" t="n"/>
      <c r="D211" s="34" t="n"/>
      <c r="E211" s="34" t="n"/>
      <c r="F211" s="34" t="n"/>
      <c r="G211" s="34" t="n"/>
      <c r="H211" s="34" t="n"/>
      <c r="I211" s="119" t="n"/>
      <c r="J21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1" s="100" t="n"/>
      <c r="L211" s="34" t="n"/>
      <c r="M211" s="100" t="n"/>
      <c r="N211" s="34" t="n"/>
      <c r="O211" s="100" t="inlineStr">
        <is>
          <t>Mock</t>
        </is>
      </c>
      <c r="P211" s="100" t="inlineStr">
        <is>
          <t>Mock สภาเภสัชฯ Practice</t>
        </is>
      </c>
      <c r="Q211" s="100" t="n"/>
    </row>
    <row r="212" ht="409.6" customHeight="1" s="49">
      <c r="A212" s="119" t="n"/>
      <c r="B212" s="34" t="n"/>
      <c r="C212" s="100" t="n"/>
      <c r="D212" s="34" t="n"/>
      <c r="E212" s="34" t="n"/>
      <c r="F212" s="34" t="n"/>
      <c r="G212" s="34" t="n"/>
      <c r="H212" s="34" t="n"/>
      <c r="I212" s="119" t="n"/>
      <c r="J21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2" s="100" t="n"/>
      <c r="L212" s="34" t="n"/>
      <c r="M212" s="100" t="n"/>
      <c r="N212" s="34" t="n"/>
      <c r="O212" s="100" t="inlineStr">
        <is>
          <t>Mock</t>
        </is>
      </c>
      <c r="P212" s="100" t="inlineStr">
        <is>
          <t>Mock สภาเภสัชฯ Practice</t>
        </is>
      </c>
      <c r="Q212" s="100" t="n"/>
    </row>
    <row r="213" ht="409.6" customHeight="1" s="49">
      <c r="A213" s="119" t="n"/>
      <c r="B213" s="34" t="n"/>
      <c r="C213" s="100" t="n"/>
      <c r="D213" s="34" t="n"/>
      <c r="E213" s="34" t="n"/>
      <c r="F213" s="34" t="n"/>
      <c r="G213" s="34" t="n"/>
      <c r="H213" s="34" t="n"/>
      <c r="I213" s="119" t="n"/>
      <c r="J21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3" s="100" t="n"/>
      <c r="L213" s="34" t="n"/>
      <c r="M213" s="100" t="n"/>
      <c r="N213" s="34" t="n"/>
      <c r="O213" s="100" t="inlineStr">
        <is>
          <t>Mock</t>
        </is>
      </c>
      <c r="P213" s="100" t="inlineStr">
        <is>
          <t>Mock สภาเภสัชฯ Practice</t>
        </is>
      </c>
      <c r="Q213" s="100" t="n"/>
    </row>
    <row r="214" ht="409.6" customHeight="1" s="49">
      <c r="A214" s="119" t="n"/>
      <c r="B214" s="34" t="n"/>
      <c r="C214" s="100" t="n"/>
      <c r="D214" s="34" t="n"/>
      <c r="E214" s="34" t="n"/>
      <c r="F214" s="34" t="n"/>
      <c r="G214" s="34" t="n"/>
      <c r="H214" s="34" t="n"/>
      <c r="I214" s="119" t="n"/>
      <c r="J21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4" s="100" t="n"/>
      <c r="L214" s="34" t="n"/>
      <c r="M214" s="100" t="n"/>
      <c r="N214" s="34" t="n"/>
      <c r="O214" s="100" t="inlineStr">
        <is>
          <t>Mock</t>
        </is>
      </c>
      <c r="P214" s="100" t="inlineStr">
        <is>
          <t>Mock สภาเภสัชฯ Practice</t>
        </is>
      </c>
      <c r="Q214" s="100" t="n"/>
    </row>
    <row r="215" ht="409.6" customHeight="1" s="49">
      <c r="A215" s="119" t="n"/>
      <c r="B215" s="34" t="n"/>
      <c r="C215" s="100" t="n"/>
      <c r="D215" s="34" t="n"/>
      <c r="E215" s="34" t="n"/>
      <c r="F215" s="34" t="n"/>
      <c r="G215" s="34" t="n"/>
      <c r="H215" s="34" t="n"/>
      <c r="I215" s="119" t="n"/>
      <c r="J21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5" s="100" t="n"/>
      <c r="L215" s="34" t="n"/>
      <c r="M215" s="100" t="n"/>
      <c r="N215" s="34" t="n"/>
      <c r="O215" s="100" t="inlineStr">
        <is>
          <t>Mock</t>
        </is>
      </c>
      <c r="P215" s="100" t="inlineStr">
        <is>
          <t>Mock สภาเภสัชฯ Practice</t>
        </is>
      </c>
      <c r="Q215" s="100" t="n"/>
    </row>
    <row r="216" ht="409.6" customHeight="1" s="49">
      <c r="A216" s="119" t="n"/>
      <c r="B216" s="34" t="n"/>
      <c r="C216" s="100" t="n"/>
      <c r="D216" s="34" t="n"/>
      <c r="E216" s="34" t="n"/>
      <c r="F216" s="34" t="n"/>
      <c r="G216" s="34" t="n"/>
      <c r="H216" s="34" t="n"/>
      <c r="I216" s="119" t="n"/>
      <c r="J21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6" s="100" t="n"/>
      <c r="L216" s="34" t="n"/>
      <c r="M216" s="100" t="n"/>
      <c r="N216" s="34" t="n"/>
      <c r="O216" s="100" t="inlineStr">
        <is>
          <t>Mock</t>
        </is>
      </c>
      <c r="P216" s="100" t="inlineStr">
        <is>
          <t>Mock สภาเภสัชฯ Practice</t>
        </is>
      </c>
      <c r="Q216" s="100" t="n"/>
    </row>
    <row r="217" ht="409.6" customHeight="1" s="49">
      <c r="A217" s="119" t="n"/>
      <c r="B217" s="34" t="n"/>
      <c r="C217" s="100" t="n"/>
      <c r="D217" s="34" t="n"/>
      <c r="E217" s="34" t="n"/>
      <c r="F217" s="34" t="n"/>
      <c r="G217" s="34" t="n"/>
      <c r="H217" s="34" t="n"/>
      <c r="I217" s="119" t="n"/>
      <c r="J21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7" s="100" t="n"/>
      <c r="L217" s="34" t="n"/>
      <c r="M217" s="100" t="n"/>
      <c r="N217" s="34" t="n"/>
      <c r="O217" s="100" t="inlineStr">
        <is>
          <t>Mock</t>
        </is>
      </c>
      <c r="P217" s="100" t="inlineStr">
        <is>
          <t>Mock สภาเภสัชฯ Practice</t>
        </is>
      </c>
      <c r="Q217" s="100" t="n"/>
    </row>
    <row r="218" ht="409.6" customHeight="1" s="49">
      <c r="A218" s="119" t="n"/>
      <c r="B218" s="34" t="n"/>
      <c r="C218" s="100" t="n"/>
      <c r="D218" s="34" t="n"/>
      <c r="E218" s="34" t="n"/>
      <c r="F218" s="34" t="n"/>
      <c r="G218" s="34" t="n"/>
      <c r="H218" s="34" t="n"/>
      <c r="I218" s="119" t="n"/>
      <c r="J21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8" s="100" t="n"/>
      <c r="L218" s="34" t="n"/>
      <c r="M218" s="100" t="n"/>
      <c r="N218" s="34" t="n"/>
      <c r="O218" s="100" t="inlineStr">
        <is>
          <t>Mock</t>
        </is>
      </c>
      <c r="P218" s="100" t="inlineStr">
        <is>
          <t>Mock สภาเภสัชฯ Practice</t>
        </is>
      </c>
      <c r="Q218" s="100" t="n"/>
    </row>
    <row r="219" ht="409.6" customHeight="1" s="49">
      <c r="A219" s="119" t="n"/>
      <c r="B219" s="34" t="n"/>
      <c r="C219" s="100" t="n"/>
      <c r="D219" s="34" t="n"/>
      <c r="E219" s="34" t="n"/>
      <c r="F219" s="34" t="n"/>
      <c r="G219" s="34" t="n"/>
      <c r="H219" s="34" t="n"/>
      <c r="I219" s="119" t="n"/>
      <c r="J21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19" s="100" t="n"/>
      <c r="L219" s="34" t="n"/>
      <c r="M219" s="100" t="n"/>
      <c r="N219" s="34" t="n"/>
      <c r="O219" s="100" t="inlineStr">
        <is>
          <t>Mock</t>
        </is>
      </c>
      <c r="P219" s="100" t="inlineStr">
        <is>
          <t>Mock Rx20 UBU</t>
        </is>
      </c>
      <c r="Q219" s="100" t="n"/>
    </row>
    <row r="220" ht="409.6" customHeight="1" s="49">
      <c r="A220" s="119" t="n"/>
      <c r="B220" s="34" t="n"/>
      <c r="C220" s="100" t="n"/>
      <c r="D220" s="34" t="n"/>
      <c r="E220" s="34" t="n"/>
      <c r="F220" s="34" t="n"/>
      <c r="G220" s="34" t="n"/>
      <c r="H220" s="34" t="n"/>
      <c r="I220" s="119" t="n"/>
      <c r="J22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0" s="100" t="n"/>
      <c r="L220" s="34" t="n"/>
      <c r="M220" s="100" t="n"/>
      <c r="N220" s="34" t="n"/>
      <c r="O220" s="100" t="inlineStr">
        <is>
          <t>Mock</t>
        </is>
      </c>
      <c r="P220" s="100" t="inlineStr">
        <is>
          <t>Mock Rx20 UBU</t>
        </is>
      </c>
      <c r="Q220" s="100" t="n"/>
    </row>
    <row r="221" ht="409.6" customHeight="1" s="49">
      <c r="A221" s="119" t="n"/>
      <c r="B221" s="34" t="n"/>
      <c r="C221" s="100" t="n"/>
      <c r="D221" s="34" t="n"/>
      <c r="E221" s="34" t="n"/>
      <c r="F221" s="34" t="n"/>
      <c r="G221" s="34" t="n"/>
      <c r="H221" s="34" t="n"/>
      <c r="I221" s="119" t="n"/>
      <c r="J22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1" s="100" t="n"/>
      <c r="L221" s="34" t="n"/>
      <c r="M221" s="100" t="n"/>
      <c r="N221" s="34" t="n"/>
      <c r="O221" s="100" t="inlineStr">
        <is>
          <t>Mock</t>
        </is>
      </c>
      <c r="P221" s="100" t="inlineStr">
        <is>
          <t>Mock Rx20 UBU</t>
        </is>
      </c>
      <c r="Q221" s="100" t="n"/>
    </row>
    <row r="222" ht="409.6" customHeight="1" s="49">
      <c r="A222" s="119" t="n"/>
      <c r="B222" s="34" t="n"/>
      <c r="C222" s="100" t="n"/>
      <c r="D222" s="34" t="n"/>
      <c r="E222" s="34" t="n"/>
      <c r="F222" s="34" t="n"/>
      <c r="G222" s="34" t="n"/>
      <c r="H222" s="34" t="n"/>
      <c r="I222" s="119" t="n"/>
      <c r="J22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2" s="100" t="n"/>
      <c r="L222" s="34" t="n"/>
      <c r="M222" s="100" t="n"/>
      <c r="N222" s="34" t="n"/>
      <c r="O222" s="100" t="inlineStr">
        <is>
          <t>Mock</t>
        </is>
      </c>
      <c r="P222" s="100" t="inlineStr">
        <is>
          <t>Mock Rx20 UBU</t>
        </is>
      </c>
      <c r="Q222" s="100" t="n"/>
    </row>
    <row r="223" ht="409.6" customHeight="1" s="49">
      <c r="A223" s="119" t="n"/>
      <c r="B223" s="34" t="n"/>
      <c r="C223" s="100" t="n"/>
      <c r="D223" s="34" t="n"/>
      <c r="E223" s="34" t="n"/>
      <c r="F223" s="34" t="n"/>
      <c r="G223" s="34" t="n"/>
      <c r="H223" s="34" t="n"/>
      <c r="I223" s="119" t="n"/>
      <c r="J22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3" s="100" t="n"/>
      <c r="L223" s="34" t="n"/>
      <c r="M223" s="100" t="n"/>
      <c r="N223" s="34" t="n"/>
      <c r="O223" s="100" t="inlineStr">
        <is>
          <t>Mock</t>
        </is>
      </c>
      <c r="P223" s="100" t="inlineStr">
        <is>
          <t>Mock Rx20 UBU</t>
        </is>
      </c>
      <c r="Q223" s="100" t="n"/>
    </row>
    <row r="224" ht="409.6" customHeight="1" s="49">
      <c r="A224" s="119" t="n"/>
      <c r="B224" s="34" t="n"/>
      <c r="C224" s="100" t="n"/>
      <c r="D224" s="34" t="n"/>
      <c r="E224" s="34" t="n"/>
      <c r="F224" s="34" t="n"/>
      <c r="G224" s="34" t="n"/>
      <c r="H224" s="34" t="n"/>
      <c r="I224" s="119" t="n"/>
      <c r="J22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4" s="100" t="n"/>
      <c r="L224" s="34" t="n"/>
      <c r="M224" s="100" t="n"/>
      <c r="N224" s="34" t="n"/>
      <c r="O224" s="100" t="inlineStr">
        <is>
          <t>Mock</t>
        </is>
      </c>
      <c r="P224" s="100" t="inlineStr">
        <is>
          <t>Mock Rx20 UBU</t>
        </is>
      </c>
      <c r="Q224" s="100" t="n"/>
    </row>
    <row r="225" ht="409.6" customHeight="1" s="49">
      <c r="A225" s="119" t="n"/>
      <c r="B225" s="34" t="n"/>
      <c r="C225" s="100" t="n"/>
      <c r="D225" s="34" t="n"/>
      <c r="E225" s="34" t="n"/>
      <c r="F225" s="34" t="n"/>
      <c r="G225" s="34" t="n"/>
      <c r="H225" s="34" t="n"/>
      <c r="I225" s="119" t="n"/>
      <c r="J22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5" s="100" t="n"/>
      <c r="L225" s="34" t="n"/>
      <c r="M225" s="100" t="n"/>
      <c r="N225" s="34" t="n"/>
      <c r="O225" s="100" t="inlineStr">
        <is>
          <t>Mock</t>
        </is>
      </c>
      <c r="P225" s="100" t="inlineStr">
        <is>
          <t>Mock Rx20 UBU</t>
        </is>
      </c>
      <c r="Q225" s="100" t="n"/>
    </row>
    <row r="226" ht="409.6" customHeight="1" s="49">
      <c r="A226" s="119" t="n"/>
      <c r="B226" s="34" t="n"/>
      <c r="C226" s="100" t="n"/>
      <c r="D226" s="34" t="n"/>
      <c r="E226" s="34" t="n"/>
      <c r="F226" s="34" t="n"/>
      <c r="G226" s="34" t="n"/>
      <c r="H226" s="34" t="n"/>
      <c r="I226" s="119" t="n"/>
      <c r="J22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6" s="100" t="n"/>
      <c r="L226" s="34" t="n"/>
      <c r="M226" s="100" t="n"/>
      <c r="N226" s="34" t="n"/>
      <c r="O226" s="100" t="inlineStr">
        <is>
          <t>Mock</t>
        </is>
      </c>
      <c r="P226" s="100" t="inlineStr">
        <is>
          <t>Mock Rx20 UBU</t>
        </is>
      </c>
      <c r="Q226" s="100" t="n"/>
    </row>
    <row r="227" ht="409.6" customHeight="1" s="49">
      <c r="A227" s="119" t="n"/>
      <c r="B227" s="34" t="n"/>
      <c r="C227" s="100" t="n"/>
      <c r="D227" s="34" t="n"/>
      <c r="E227" s="34" t="n"/>
      <c r="F227" s="34" t="n"/>
      <c r="G227" s="34" t="n"/>
      <c r="H227" s="34" t="n"/>
      <c r="I227" s="119" t="n"/>
      <c r="J22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7" s="100" t="n"/>
      <c r="L227" s="34" t="n"/>
      <c r="M227" s="100" t="n"/>
      <c r="N227" s="34" t="n"/>
      <c r="O227" s="100" t="inlineStr">
        <is>
          <t>Mock</t>
        </is>
      </c>
      <c r="P227" s="100" t="inlineStr">
        <is>
          <t>Mock Rx20 UBU</t>
        </is>
      </c>
      <c r="Q227" s="100" t="n"/>
    </row>
    <row r="228" ht="409.6" customHeight="1" s="49">
      <c r="A228" s="119" t="n"/>
      <c r="B228" s="34" t="n"/>
      <c r="C228" s="100" t="n"/>
      <c r="D228" s="34" t="n"/>
      <c r="E228" s="34" t="n"/>
      <c r="F228" s="34" t="n"/>
      <c r="G228" s="34" t="n"/>
      <c r="H228" s="34" t="n"/>
      <c r="I228" s="119" t="n"/>
      <c r="J22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8" s="100" t="n"/>
      <c r="L228" s="34" t="n"/>
      <c r="M228" s="100" t="n"/>
      <c r="N228" s="34" t="n"/>
      <c r="O228" s="100" t="inlineStr">
        <is>
          <t>Mock</t>
        </is>
      </c>
      <c r="P228" s="100" t="inlineStr">
        <is>
          <t>Mock Rx20 UBU</t>
        </is>
      </c>
      <c r="Q228" s="100" t="n"/>
    </row>
    <row r="229" ht="409.6" customHeight="1" s="49">
      <c r="A229" s="119" t="n"/>
      <c r="B229" s="34" t="n"/>
      <c r="C229" s="100" t="n"/>
      <c r="D229" s="34" t="n"/>
      <c r="E229" s="34" t="n"/>
      <c r="F229" s="34" t="n"/>
      <c r="G229" s="34" t="n"/>
      <c r="H229" s="34" t="n"/>
      <c r="I229" s="119" t="n"/>
      <c r="J22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29" s="100" t="n"/>
      <c r="L229" s="34" t="n"/>
      <c r="M229" s="100" t="n"/>
      <c r="N229" s="34" t="n"/>
      <c r="O229" s="100" t="inlineStr">
        <is>
          <t>Mock</t>
        </is>
      </c>
      <c r="P229" s="100" t="inlineStr">
        <is>
          <t>Mock Rx20 UBU</t>
        </is>
      </c>
      <c r="Q229" s="100" t="n"/>
    </row>
    <row r="230" ht="409.6" customHeight="1" s="49">
      <c r="A230" s="119" t="n"/>
      <c r="B230" s="34" t="n"/>
      <c r="C230" s="100" t="n"/>
      <c r="D230" s="34" t="n"/>
      <c r="E230" s="34" t="n"/>
      <c r="F230" s="34" t="n"/>
      <c r="G230" s="34" t="n"/>
      <c r="H230" s="34" t="n"/>
      <c r="I230" s="119" t="n"/>
      <c r="J23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0" s="100" t="n"/>
      <c r="L230" s="34" t="n"/>
      <c r="M230" s="100" t="n"/>
      <c r="N230" s="34" t="n"/>
      <c r="O230" s="100" t="inlineStr">
        <is>
          <t>Mock</t>
        </is>
      </c>
      <c r="P230" s="100" t="inlineStr">
        <is>
          <t>Mock Rx20 UBU</t>
        </is>
      </c>
      <c r="Q230" s="100" t="n"/>
    </row>
    <row r="231" ht="409.6" customHeight="1" s="49">
      <c r="A231" s="119" t="n"/>
      <c r="B231" s="34" t="n"/>
      <c r="C231" s="100" t="n"/>
      <c r="D231" s="34" t="n"/>
      <c r="E231" s="34" t="n"/>
      <c r="F231" s="34" t="n"/>
      <c r="G231" s="34" t="n"/>
      <c r="H231" s="34" t="n"/>
      <c r="I231" s="119" t="n"/>
      <c r="J23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1" s="100" t="n"/>
      <c r="L231" s="34" t="n"/>
      <c r="M231" s="100" t="n"/>
      <c r="N231" s="34" t="n"/>
      <c r="O231" s="100" t="inlineStr">
        <is>
          <t>Mock</t>
        </is>
      </c>
      <c r="P231" s="100" t="inlineStr">
        <is>
          <t>Mock Rx20 UBU</t>
        </is>
      </c>
      <c r="Q231" s="100" t="n"/>
    </row>
    <row r="232" ht="409.6" customHeight="1" s="49">
      <c r="A232" s="119" t="n"/>
      <c r="B232" s="34" t="n"/>
      <c r="C232" s="100" t="n"/>
      <c r="D232" s="34" t="n"/>
      <c r="E232" s="34" t="n"/>
      <c r="F232" s="34" t="n"/>
      <c r="G232" s="34" t="n"/>
      <c r="H232" s="34" t="n"/>
      <c r="I232" s="119" t="n"/>
      <c r="J23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2" s="100" t="n"/>
      <c r="L232" s="34" t="n"/>
      <c r="M232" s="100" t="n"/>
      <c r="N232" s="34" t="n"/>
      <c r="O232" s="100" t="inlineStr">
        <is>
          <t>Mock</t>
        </is>
      </c>
      <c r="P232" s="100" t="inlineStr">
        <is>
          <t>Mock Rx20 UBU</t>
        </is>
      </c>
      <c r="Q232" s="100" t="n"/>
    </row>
    <row r="233" ht="409.6" customHeight="1" s="49">
      <c r="A233" s="119" t="n"/>
      <c r="B233" s="34" t="n"/>
      <c r="C233" s="100" t="n"/>
      <c r="D233" s="34" t="n"/>
      <c r="E233" s="34" t="n"/>
      <c r="F233" s="34" t="n"/>
      <c r="G233" s="34" t="n"/>
      <c r="H233" s="34" t="n"/>
      <c r="I233" s="119" t="n"/>
      <c r="J23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3" s="100" t="n"/>
      <c r="L233" s="34" t="n"/>
      <c r="M233" s="100" t="n"/>
      <c r="N233" s="34" t="n"/>
      <c r="O233" s="100" t="inlineStr">
        <is>
          <t>Mock</t>
        </is>
      </c>
      <c r="P233" s="100" t="inlineStr">
        <is>
          <t>Mock Rx20 UBU</t>
        </is>
      </c>
      <c r="Q233" s="100" t="n"/>
    </row>
    <row r="234" ht="409.6" customHeight="1" s="49">
      <c r="A234" s="119" t="n"/>
      <c r="B234" s="34" t="n"/>
      <c r="C234" s="100" t="n"/>
      <c r="D234" s="34" t="n"/>
      <c r="E234" s="34" t="n"/>
      <c r="F234" s="34" t="n"/>
      <c r="G234" s="34" t="n"/>
      <c r="H234" s="34" t="n"/>
      <c r="I234" s="119" t="n"/>
      <c r="J23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4" s="100" t="n"/>
      <c r="L234" s="34" t="n"/>
      <c r="M234" s="100" t="n"/>
      <c r="N234" s="34" t="n"/>
      <c r="O234" s="100" t="inlineStr">
        <is>
          <t>Mock</t>
        </is>
      </c>
      <c r="P234" s="100" t="inlineStr">
        <is>
          <t>Mock Rx20 UBU</t>
        </is>
      </c>
      <c r="Q234" s="100" t="n"/>
    </row>
    <row r="235" ht="409.6" customHeight="1" s="49">
      <c r="A235" s="119" t="n"/>
      <c r="B235" s="34" t="n"/>
      <c r="C235" s="100" t="n"/>
      <c r="D235" s="34" t="n"/>
      <c r="E235" s="34" t="n"/>
      <c r="F235" s="34" t="n"/>
      <c r="G235" s="34" t="n"/>
      <c r="H235" s="34" t="n"/>
      <c r="I235" s="119" t="n"/>
      <c r="J23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5" s="100" t="n"/>
      <c r="L235" s="34" t="n"/>
      <c r="M235" s="100" t="n"/>
      <c r="N235" s="34" t="n"/>
      <c r="O235" s="100" t="inlineStr">
        <is>
          <t>Mock</t>
        </is>
      </c>
      <c r="P235" s="100" t="inlineStr">
        <is>
          <t>Mock Rx20 UBU</t>
        </is>
      </c>
      <c r="Q235" s="100" t="n"/>
    </row>
    <row r="236" ht="409.6" customHeight="1" s="49">
      <c r="A236" s="119" t="n"/>
      <c r="B236" s="34" t="n"/>
      <c r="C236" s="100" t="n"/>
      <c r="D236" s="34" t="n"/>
      <c r="E236" s="34" t="n"/>
      <c r="F236" s="34" t="n"/>
      <c r="G236" s="34" t="n"/>
      <c r="H236" s="34" t="n"/>
      <c r="I236" s="119" t="n"/>
      <c r="J23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6" s="100" t="n"/>
      <c r="L236" s="34" t="n"/>
      <c r="M236" s="100" t="n"/>
      <c r="N236" s="34" t="n"/>
      <c r="O236" s="100" t="inlineStr">
        <is>
          <t>Mock</t>
        </is>
      </c>
      <c r="P236" s="100" t="inlineStr">
        <is>
          <t>Mock Rx20 UBU</t>
        </is>
      </c>
      <c r="Q236" s="100" t="n"/>
    </row>
    <row r="237" ht="409.6" customHeight="1" s="49">
      <c r="A237" s="119" t="n"/>
      <c r="B237" s="34" t="n"/>
      <c r="C237" s="100" t="n"/>
      <c r="D237" s="34" t="n"/>
      <c r="E237" s="34" t="n"/>
      <c r="F237" s="34" t="n"/>
      <c r="G237" s="34" t="n"/>
      <c r="H237" s="34" t="n"/>
      <c r="I237" s="119" t="n"/>
      <c r="J23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7" s="100" t="n"/>
      <c r="L237" s="34" t="n"/>
      <c r="M237" s="100" t="n"/>
      <c r="N237" s="34" t="n"/>
      <c r="O237" s="100" t="inlineStr">
        <is>
          <t>Mock</t>
        </is>
      </c>
      <c r="P237" s="100" t="inlineStr">
        <is>
          <t>Mock Rx20 UBU</t>
        </is>
      </c>
      <c r="Q237" s="100" t="n"/>
    </row>
    <row r="238" ht="409.6" customHeight="1" s="49">
      <c r="A238" s="119" t="n"/>
      <c r="B238" s="34" t="n"/>
      <c r="C238" s="100" t="n"/>
      <c r="D238" s="34" t="n"/>
      <c r="E238" s="34" t="n"/>
      <c r="F238" s="34" t="n"/>
      <c r="G238" s="34" t="n"/>
      <c r="H238" s="34" t="n"/>
      <c r="I238" s="119" t="n"/>
      <c r="J23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8" s="100" t="n"/>
      <c r="L238" s="34" t="n"/>
      <c r="M238" s="100" t="n"/>
      <c r="N238" s="34" t="n"/>
      <c r="O238" s="100" t="inlineStr">
        <is>
          <t>Mock</t>
        </is>
      </c>
      <c r="P238" s="100" t="inlineStr">
        <is>
          <t>Mock Rx20 UBU</t>
        </is>
      </c>
      <c r="Q238" s="100" t="n"/>
    </row>
    <row r="239" ht="409.6" customHeight="1" s="49">
      <c r="A239" s="119" t="n"/>
      <c r="B239" s="34" t="n"/>
      <c r="C239" s="100" t="n"/>
      <c r="D239" s="34" t="n"/>
      <c r="E239" s="34" t="n"/>
      <c r="F239" s="34" t="n"/>
      <c r="G239" s="34" t="n"/>
      <c r="H239" s="34" t="n"/>
      <c r="I239" s="119" t="n"/>
      <c r="J239"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39" s="100" t="n"/>
      <c r="L239" s="34" t="n"/>
      <c r="M239" s="100" t="n"/>
      <c r="N239" s="34" t="n"/>
      <c r="O239" s="100" t="inlineStr">
        <is>
          <t>Mock</t>
        </is>
      </c>
      <c r="P239" s="100" t="inlineStr">
        <is>
          <t>Mock Rx20 UBU</t>
        </is>
      </c>
      <c r="Q239" s="100" t="n"/>
    </row>
    <row r="240" ht="409.6" customHeight="1" s="49">
      <c r="A240" s="119" t="n"/>
      <c r="B240" s="34" t="n"/>
      <c r="C240" s="100" t="n"/>
      <c r="D240" s="34" t="n"/>
      <c r="E240" s="34" t="n"/>
      <c r="F240" s="34" t="n"/>
      <c r="G240" s="34" t="n"/>
      <c r="H240" s="34" t="n"/>
      <c r="I240" s="119" t="n"/>
      <c r="J240"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0" s="100" t="n"/>
      <c r="L240" s="34" t="n"/>
      <c r="M240" s="100" t="n"/>
      <c r="N240" s="34" t="n"/>
      <c r="O240" s="100" t="inlineStr">
        <is>
          <t>Mock</t>
        </is>
      </c>
      <c r="P240" s="100" t="inlineStr">
        <is>
          <t>Mock Rx20 UBU</t>
        </is>
      </c>
      <c r="Q240" s="100" t="n"/>
    </row>
    <row r="241" ht="409.6" customHeight="1" s="49">
      <c r="A241" s="119" t="n"/>
      <c r="B241" s="34" t="n"/>
      <c r="C241" s="100" t="n"/>
      <c r="D241" s="34" t="n"/>
      <c r="E241" s="34" t="n"/>
      <c r="F241" s="34" t="n"/>
      <c r="G241" s="34" t="n"/>
      <c r="H241" s="34" t="n"/>
      <c r="I241" s="119" t="n"/>
      <c r="J241"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1" s="100" t="n"/>
      <c r="L241" s="34" t="n"/>
      <c r="M241" s="100" t="n"/>
      <c r="N241" s="34" t="n"/>
      <c r="O241" s="100" t="inlineStr">
        <is>
          <t>Mock</t>
        </is>
      </c>
      <c r="P241" s="100" t="inlineStr">
        <is>
          <t>Mock Rx20 UBU</t>
        </is>
      </c>
      <c r="Q241" s="100" t="n"/>
    </row>
    <row r="242" ht="409.6" customHeight="1" s="49">
      <c r="A242" s="119" t="n"/>
      <c r="B242" s="34" t="n"/>
      <c r="C242" s="100" t="n"/>
      <c r="D242" s="34" t="n"/>
      <c r="E242" s="34" t="n"/>
      <c r="F242" s="34" t="n"/>
      <c r="G242" s="34" t="n"/>
      <c r="H242" s="34" t="n"/>
      <c r="I242" s="119" t="n"/>
      <c r="J242"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2" s="100" t="n"/>
      <c r="L242" s="34" t="n"/>
      <c r="M242" s="100" t="n"/>
      <c r="N242" s="34" t="n"/>
      <c r="O242" s="100" t="inlineStr">
        <is>
          <t>Mock</t>
        </is>
      </c>
      <c r="P242" s="100" t="inlineStr">
        <is>
          <t>Mock Rx20 UBU</t>
        </is>
      </c>
      <c r="Q242" s="100" t="n"/>
    </row>
    <row r="243" ht="409.6" customHeight="1" s="49">
      <c r="A243" s="119" t="n"/>
      <c r="B243" s="34" t="n"/>
      <c r="C243" s="100" t="n"/>
      <c r="D243" s="34" t="n"/>
      <c r="E243" s="34" t="n"/>
      <c r="F243" s="34" t="n"/>
      <c r="G243" s="34" t="n"/>
      <c r="H243" s="34" t="n"/>
      <c r="I243" s="119" t="n"/>
      <c r="J243"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3" s="100" t="n"/>
      <c r="L243" s="34" t="n"/>
      <c r="M243" s="100" t="n"/>
      <c r="N243" s="34" t="n"/>
      <c r="O243" s="100" t="inlineStr">
        <is>
          <t>Mock</t>
        </is>
      </c>
      <c r="P243" s="100" t="inlineStr">
        <is>
          <t>Mock Rx20 UBU</t>
        </is>
      </c>
      <c r="Q243" s="100" t="n"/>
    </row>
    <row r="244" ht="409.6" customHeight="1" s="49">
      <c r="A244" s="119" t="n"/>
      <c r="B244" s="34" t="n"/>
      <c r="C244" s="100" t="n"/>
      <c r="D244" s="34" t="n"/>
      <c r="E244" s="34" t="n"/>
      <c r="F244" s="34" t="n"/>
      <c r="G244" s="34" t="n"/>
      <c r="H244" s="34" t="n"/>
      <c r="I244" s="119" t="n"/>
      <c r="J244"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4" s="100" t="n"/>
      <c r="L244" s="34" t="n"/>
      <c r="M244" s="100" t="n"/>
      <c r="N244" s="34" t="n"/>
      <c r="O244" s="100" t="inlineStr">
        <is>
          <t>Mock</t>
        </is>
      </c>
      <c r="P244" s="100" t="inlineStr">
        <is>
          <t>Mock Rx20 UBU</t>
        </is>
      </c>
      <c r="Q244" s="100" t="n"/>
    </row>
    <row r="245" ht="409.6" customHeight="1" s="49">
      <c r="A245" s="119" t="n"/>
      <c r="B245" s="34" t="n"/>
      <c r="C245" s="100" t="n"/>
      <c r="D245" s="34" t="n"/>
      <c r="E245" s="34" t="n"/>
      <c r="F245" s="34" t="n"/>
      <c r="G245" s="34" t="n"/>
      <c r="H245" s="34" t="n"/>
      <c r="I245" s="119" t="n"/>
      <c r="J245"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5" s="100" t="n"/>
      <c r="L245" s="34" t="n"/>
      <c r="M245" s="100" t="n"/>
      <c r="N245" s="34" t="n"/>
      <c r="O245" s="100" t="inlineStr">
        <is>
          <t>Mock</t>
        </is>
      </c>
      <c r="P245" s="100" t="inlineStr">
        <is>
          <t>Mock Rx20 UBU</t>
        </is>
      </c>
      <c r="Q245" s="100" t="n"/>
    </row>
    <row r="246" ht="409.6" customHeight="1" s="49">
      <c r="A246" s="119" t="n"/>
      <c r="B246" s="34" t="n"/>
      <c r="C246" s="100" t="n"/>
      <c r="D246" s="34" t="n"/>
      <c r="E246" s="34" t="n"/>
      <c r="F246" s="34" t="n"/>
      <c r="G246" s="34" t="n"/>
      <c r="H246" s="34" t="n"/>
      <c r="I246" s="119" t="n"/>
      <c r="J246"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6" s="100" t="n"/>
      <c r="L246" s="34" t="n"/>
      <c r="M246" s="100" t="n"/>
      <c r="N246" s="34" t="n"/>
      <c r="O246" s="100" t="inlineStr">
        <is>
          <t>Mock</t>
        </is>
      </c>
      <c r="P246" s="100" t="inlineStr">
        <is>
          <t>Mock Rx20 UBU</t>
        </is>
      </c>
      <c r="Q246" s="100" t="n"/>
    </row>
    <row r="247" ht="409.6" customHeight="1" s="49">
      <c r="A247" s="119" t="n"/>
      <c r="B247" s="34" t="n"/>
      <c r="C247" s="100" t="n"/>
      <c r="D247" s="34" t="n"/>
      <c r="E247" s="34" t="n"/>
      <c r="F247" s="34" t="n"/>
      <c r="G247" s="34" t="n"/>
      <c r="H247" s="34" t="n"/>
      <c r="I247" s="119" t="n"/>
      <c r="J247"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7" s="100" t="n"/>
      <c r="L247" s="34" t="n"/>
      <c r="M247" s="100" t="n"/>
      <c r="N247" s="34" t="n"/>
      <c r="O247" s="100" t="inlineStr">
        <is>
          <t>Mock</t>
        </is>
      </c>
      <c r="P247" s="100" t="inlineStr">
        <is>
          <t>Mock Rx20 UBU</t>
        </is>
      </c>
      <c r="Q247" s="100" t="n"/>
    </row>
    <row r="248" ht="409.6" customHeight="1" s="49">
      <c r="A248" s="119" t="n"/>
      <c r="B248" s="34" t="n"/>
      <c r="C248" s="100" t="n"/>
      <c r="D248" s="34" t="n"/>
      <c r="E248" s="34" t="n"/>
      <c r="F248" s="34" t="n"/>
      <c r="G248" s="34" t="n"/>
      <c r="H248" s="34" t="n"/>
      <c r="I248" s="119" t="n"/>
      <c r="J248" s="88" t="inlineStr">
        <is>
          <t>✅ คำตอบที่ถูกต้อง: ข้อ
💡 Background: การรักษาและการใช้ยาในระบบหัวใจและหลอดเลือด (Cardiovascular System) ต้องคำนึงถึงโรคร่วม การทำงานของไต ระดับเกลือแร่ และเป้าหมายความดันโลหิตตามแนวทางเวชปฏิบัติจากล
🎯 ทำไมข้อนี้ถึงถูก: เป็นทางเลือกที่ถูกต้องตามข้อบ่งใช้ มีหลักฐานเชิงประจักษ์สนับสนุนในการลดอัตราการเสียชีวิตและภาวะแทรกซ้อนทางหลอดเลือดหัวใจ (Cardiovascular outcomes)
🔍 ข้ออื่นผิดเพราะอะไร:
📖 Guideline อ้างอิง: แนวทางการรักษาโรคความดันโลหิตสูง ในเวชปฏิบัติทั่วไป พ.ศ. 2562 (สมาคมความดันโลหิตสูงแห่งประเทศไทย) &amp; 2024 ESC Guidelines for the management of elevated blood pressure and hypertension
📌 จุดจำก่อนสอบ: เลือกใช้ยาลดความดันตาม Compelling indications เสมอ (เช่น DM/CKD เลือก ACEI/ARB, HFrEF เลือก 4 เสาหลัก: ARNI/ACEI + BB + MRA + SGLT2i)</t>
        </is>
      </c>
      <c r="K248" s="100" t="n"/>
      <c r="L248" s="34" t="n"/>
      <c r="M248" s="100" t="n"/>
      <c r="N248" s="34" t="n"/>
      <c r="O248" s="100" t="inlineStr">
        <is>
          <t>ข้อสอบจริง</t>
        </is>
      </c>
      <c r="P248" s="100" t="inlineStr">
        <is>
          <t>ปี 2567</t>
        </is>
      </c>
      <c r="Q248" s="100" t="n"/>
    </row>
    <row r="249" ht="409.6" customHeight="1" s="49"/>
    <row r="250" ht="409.6" customHeight="1" s="49"/>
    <row r="251" ht="409.6" customHeight="1" s="49"/>
    <row r="252" ht="409.6" customHeight="1" s="49"/>
    <row r="253" ht="409.6" customHeight="1" s="49"/>
    <row r="254" ht="409.6" customHeight="1" s="49"/>
    <row r="255" ht="409.6" customHeight="1" s="49"/>
    <row r="256" ht="409.6" customHeight="1" s="49"/>
    <row r="257" ht="409.6" customHeight="1" s="49"/>
    <row r="258" ht="409.6" customHeight="1" s="49"/>
    <row r="259" ht="409.6" customHeight="1" s="49"/>
    <row r="260" ht="409.6" customHeight="1" s="49"/>
    <row r="261" ht="409.6" customHeight="1" s="49"/>
    <row r="262" ht="409.6" customHeight="1" s="49"/>
    <row r="263" ht="409.6" customHeight="1" s="49"/>
    <row r="264" ht="409.6" customHeight="1" s="49"/>
    <row r="265" ht="409.6"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Q225"/>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00" t="n"/>
      <c r="D3" s="88" t="inlineStr">
        <is>
          <t>เคยใช้ยารักษาสิวใดมาก่อนหรือไม่</t>
        </is>
      </c>
      <c r="E3" s="88" t="inlineStr">
        <is>
          <t>รับประทานยาคุมกำเนิดอยู่หรือไม่</t>
        </is>
      </c>
      <c r="F3" s="88" t="inlineStr">
        <is>
          <t>ออกกำลังกายโดยวิธีใด</t>
        </is>
      </c>
      <c r="G3" s="88" t="inlineStr">
        <is>
          <t>เคยมีประวัติแพ้หรือเครื่องสำอางใดมาก่อนหรือไม่</t>
        </is>
      </c>
      <c r="H3" s="88" t="inlineStr">
        <is>
          <t>กำลังตั้งครรภ์อยู่หรือไม่ หรือวางแผนจะมีบุตรในช่วงนี้หรือไม่</t>
        </is>
      </c>
      <c r="I3" s="119" t="n">
        <v>5</v>
      </c>
      <c r="J3" s="88"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00" t="n"/>
      <c r="L3" s="88" t="inlineStr">
        <is>
          <t>Acne</t>
        </is>
      </c>
      <c r="M3" s="100" t="inlineStr">
        <is>
          <t>Clinic</t>
        </is>
      </c>
      <c r="N3" s="88" t="inlineStr">
        <is>
          <t>ข้อ 1 Pharma Plus เล่มม่วง (เฉลยข้อ ค)</t>
        </is>
      </c>
      <c r="O3" s="100" t="inlineStr">
        <is>
          <t>Mock</t>
        </is>
      </c>
      <c r="P3" s="100" t="inlineStr">
        <is>
          <t>Pharma Plus เล่มม่วง</t>
        </is>
      </c>
      <c r="Q3" s="100" t="n"/>
    </row>
    <row r="4" ht="13.2" customHeight="1" s="49">
      <c r="A4" s="119" t="n">
        <v>2</v>
      </c>
      <c r="B4" s="88"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00" t="n"/>
      <c r="D4" s="88" t="inlineStr">
        <is>
          <t>Chloramphenicol</t>
        </is>
      </c>
      <c r="E4" s="88" t="inlineStr">
        <is>
          <t>Tetracycline</t>
        </is>
      </c>
      <c r="F4" s="88" t="inlineStr">
        <is>
          <t>Roxithromycin</t>
        </is>
      </c>
      <c r="G4" s="88" t="inlineStr">
        <is>
          <t>Norfloxacin</t>
        </is>
      </c>
      <c r="H4" s="88" t="inlineStr">
        <is>
          <t>Azithromycin</t>
        </is>
      </c>
      <c r="I4" s="119" t="inlineStr">
        <is>
          <t>2</t>
        </is>
      </c>
      <c r="J4" s="88"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00" t="n"/>
      <c r="L4" s="88" t="inlineStr">
        <is>
          <t>Acne</t>
        </is>
      </c>
      <c r="M4" s="100" t="inlineStr">
        <is>
          <t>Clinic</t>
        </is>
      </c>
      <c r="N4" s="88" t="inlineStr">
        <is>
          <t>ข้อ 2 Pharma Plus เล่มม่วง (เฉลยข้อ ข)</t>
        </is>
      </c>
      <c r="O4" s="100" t="inlineStr">
        <is>
          <t>Mock</t>
        </is>
      </c>
      <c r="P4" s="100" t="inlineStr">
        <is>
          <t>Pharma Plus เล่มม่วง</t>
        </is>
      </c>
      <c r="Q4" s="100" t="n"/>
    </row>
    <row r="5" ht="13.2" customHeight="1" s="49">
      <c r="A5" s="119" t="n">
        <v>3</v>
      </c>
      <c r="B5" s="88" t="inlineStr">
        <is>
          <t>กลไกการออกฤทธิ์ของยาในข้อ 2 เป็นอย่างไร</t>
        </is>
      </c>
      <c r="C5" s="100" t="n"/>
      <c r="D5" s="88" t="inlineStr">
        <is>
          <t>ขัดขวางการสร้างผนังเซลล์ของเชื้อแบคทีเรีย ทำให้เซลล์แตกง่าย</t>
        </is>
      </c>
      <c r="E5" s="88" t="inlineStr">
        <is>
          <t>ยับยั้งการสร้าง folate ซึ่งจำเป็นต่อการสร้าง DNA ของเชื้อแบคทีเรีย</t>
        </is>
      </c>
      <c r="F5" s="88" t="inlineStr">
        <is>
          <t>ยับยั้งการสร้างไขมันของเชื้อ</t>
        </is>
      </c>
      <c r="G5" s="88" t="inlineStr">
        <is>
          <t>ยับยั้งการสร้างโปรตีนที่ 30S</t>
        </is>
      </c>
      <c r="H5" s="88" t="inlineStr">
        <is>
          <t>ยับยั้งการสร้างโปรตีนที่ 50S</t>
        </is>
      </c>
      <c r="I5" s="119" t="n">
        <v>4</v>
      </c>
      <c r="J5" s="88"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00" t="n"/>
      <c r="L5" s="88" t="inlineStr">
        <is>
          <t>Acne</t>
        </is>
      </c>
      <c r="M5" s="100" t="inlineStr">
        <is>
          <t>Clinic</t>
        </is>
      </c>
      <c r="N5" s="88" t="inlineStr">
        <is>
          <t>ข้อ 3 Pharma Plus เล่มม่วง (เฉลยข้อ จ)</t>
        </is>
      </c>
      <c r="O5" s="100" t="inlineStr">
        <is>
          <t>Mock</t>
        </is>
      </c>
      <c r="P5" s="100" t="inlineStr">
        <is>
          <t>Pharma Plus เล่มม่วง</t>
        </is>
      </c>
      <c r="Q5" s="100" t="n"/>
    </row>
    <row r="6" ht="13.2" customHeight="1" s="49">
      <c r="A6" s="119" t="n">
        <v>4</v>
      </c>
      <c r="B6" s="88" t="inlineStr">
        <is>
          <t>ยาทา (topical) ใดที่ไม่มีฤทธิ์ antibacterial</t>
        </is>
      </c>
      <c r="C6" s="100" t="n"/>
      <c r="D6" s="88" t="inlineStr">
        <is>
          <t>Erythromycin cream</t>
        </is>
      </c>
      <c r="E6" s="88" t="inlineStr">
        <is>
          <t>Benzoyl peroxide gel</t>
        </is>
      </c>
      <c r="F6" s="88" t="inlineStr">
        <is>
          <t>Adapalene gel</t>
        </is>
      </c>
      <c r="G6" s="88" t="inlineStr">
        <is>
          <t>Azelaic acid cream</t>
        </is>
      </c>
      <c r="H6" s="88" t="inlineStr">
        <is>
          <t>Clindamycin gel</t>
        </is>
      </c>
      <c r="I6" s="119" t="inlineStr">
        <is>
          <t>3</t>
        </is>
      </c>
      <c r="J6" s="88"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00" t="n"/>
      <c r="L6" s="88" t="inlineStr">
        <is>
          <t>Acne</t>
        </is>
      </c>
      <c r="M6" s="100" t="inlineStr">
        <is>
          <t>Clinic</t>
        </is>
      </c>
      <c r="N6" s="88" t="inlineStr">
        <is>
          <t>ข้อ 4 Pharma Plus เล่มม่วง (เฉลยข้อ ค)</t>
        </is>
      </c>
      <c r="O6" s="100" t="inlineStr">
        <is>
          <t>Mock</t>
        </is>
      </c>
      <c r="P6" s="100" t="inlineStr">
        <is>
          <t>Pharma Plus เล่มม่วง</t>
        </is>
      </c>
      <c r="Q6" s="100" t="n"/>
    </row>
    <row r="7" ht="13.2" customHeight="1" s="49">
      <c r="A7" s="119" t="n">
        <v>5</v>
      </c>
      <c r="B7" s="88" t="inlineStr">
        <is>
          <t>คำแนะนำเกี่ยวกับยา ATB ชนิดกินเพื่อรักษาสิวในผู้ป่วยรายนี้ ข้อใดผิด</t>
        </is>
      </c>
      <c r="C7" s="100" t="n"/>
      <c r="D7" s="88" t="inlineStr">
        <is>
          <t>ควรกินต่อเนื่อง 3-4 เดือน</t>
        </is>
      </c>
      <c r="E7" s="88" t="inlineStr">
        <is>
          <t>ผลข้างเคียงที่พบได้บ่อยคือ N/V</t>
        </is>
      </c>
      <c r="F7" s="88" t="inlineStr">
        <is>
          <t>จะเริ่มเห็นผลของยาในเวลา 3-4 weeks</t>
        </is>
      </c>
      <c r="G7" s="88" t="inlineStr">
        <is>
          <t>การใช้ยาจะเริ่มขนาดต่ำ ๆ แล้วค่อยเพิ่มขนาดสูงขึ้น</t>
        </is>
      </c>
      <c r="H7" s="88" t="inlineStr">
        <is>
          <t>อาจทำให้การคุมกำเนิดด้วย OC ไม่ได้ผล</t>
        </is>
      </c>
      <c r="I7" s="119" t="n">
        <v>4</v>
      </c>
      <c r="J7" s="88"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00" t="n"/>
      <c r="L7" s="88" t="inlineStr">
        <is>
          <t>Acne</t>
        </is>
      </c>
      <c r="M7" s="100" t="inlineStr">
        <is>
          <t>Clinic</t>
        </is>
      </c>
      <c r="N7" s="88" t="inlineStr">
        <is>
          <t>ข้อ 5 Pharma Plus เล่มม่วง (เฉลยข้อ ง)</t>
        </is>
      </c>
      <c r="O7" s="100" t="inlineStr">
        <is>
          <t>Mock</t>
        </is>
      </c>
      <c r="P7" s="100" t="inlineStr">
        <is>
          <t>Pharma Plus เล่มม่วง</t>
        </is>
      </c>
      <c r="Q7" s="100" t="n"/>
    </row>
    <row r="8" ht="13.2" customHeight="1" s="49">
      <c r="A8" s="119" t="n">
        <v>6</v>
      </c>
      <c r="B8" s="88" t="inlineStr">
        <is>
          <t>เภสัชกรจ่ายยาทา isotretinoin ให้กับผู้ป่วย ข้อแนะนำใดที่ให้กับผู้ป่วยไม่ถูกต้อง</t>
        </is>
      </c>
      <c r="C8" s="100" t="n"/>
      <c r="D8" s="88" t="inlineStr">
        <is>
          <t>ทายาวันละ 1 ครั้ง ตอนเช้าโดยไม่ให้ใช้ร่วมกับครีมกันแดด</t>
        </is>
      </c>
      <c r="E8" s="88" t="inlineStr">
        <is>
          <t>อาจทำให้สิวมากขึ้นในช่วง 3-4 สัปดาห์แรกที่ใช้ยา</t>
        </is>
      </c>
      <c r="F8" s="88" t="inlineStr">
        <is>
          <t>ทายาทั่วหน้า ระวังอย่าให้เข้าตา</t>
        </is>
      </c>
      <c r="G8" s="88" t="inlineStr">
        <is>
          <t>อาจเกิดอาการข้างเคียง คือ หน้าแดง แสบ แห้งและลอก</t>
        </is>
      </c>
      <c r="H8" s="88" t="inlineStr">
        <is>
          <t>ยาจะได้ผลดีเมื่อใช้ประมาณ 3-4 เดือน</t>
        </is>
      </c>
      <c r="I8" s="119" t="inlineStr">
        <is>
          <t>1</t>
        </is>
      </c>
      <c r="J8" s="88"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00" t="n"/>
      <c r="L8" s="88" t="inlineStr">
        <is>
          <t>Acne</t>
        </is>
      </c>
      <c r="M8" s="100" t="inlineStr">
        <is>
          <t>Clinic</t>
        </is>
      </c>
      <c r="N8" s="88" t="inlineStr">
        <is>
          <t>ข้อ 6 Pharma Plus เล่มม่วง (เฉลยข้อ ก)</t>
        </is>
      </c>
      <c r="O8" s="100" t="inlineStr">
        <is>
          <t>Mock</t>
        </is>
      </c>
      <c r="P8" s="100" t="inlineStr">
        <is>
          <t>Pharma Plus เล่มม่วง</t>
        </is>
      </c>
      <c r="Q8" s="100" t="n"/>
    </row>
    <row r="9" ht="13.2" customHeight="1" s="49">
      <c r="A9" s="119" t="n">
        <v>7</v>
      </c>
      <c r="B9" s="88" t="inlineStr">
        <is>
          <t>ยา isotretinoin มีข้อควรระวังที่สำคัญในผู้ป่วยรายนี้คือข้อใด</t>
        </is>
      </c>
      <c r="C9" s="100" t="n"/>
      <c r="D9" s="88" t="inlineStr">
        <is>
          <t>Cardiac arrhythmia</t>
        </is>
      </c>
      <c r="E9" s="88" t="inlineStr">
        <is>
          <t>Rhabdomyolysis</t>
        </is>
      </c>
      <c r="F9" s="88" t="inlineStr">
        <is>
          <t>Hemorrhagic stroke</t>
        </is>
      </c>
      <c r="G9" s="88" t="inlineStr">
        <is>
          <t>Teratogenic effect</t>
        </is>
      </c>
      <c r="H9" s="88" t="inlineStr">
        <is>
          <t>Subarachnoid hemorrhage</t>
        </is>
      </c>
      <c r="I9" s="119" t="inlineStr">
        <is>
          <t>4</t>
        </is>
      </c>
      <c r="J9" s="88"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00" t="n"/>
      <c r="L9" s="88" t="inlineStr">
        <is>
          <t>Acne</t>
        </is>
      </c>
      <c r="M9" s="100" t="inlineStr">
        <is>
          <t>Clinic</t>
        </is>
      </c>
      <c r="N9" s="88" t="inlineStr">
        <is>
          <t>ข้อ 7 Pharma Plus เล่มม่วง (เฉลยข้อ ง)</t>
        </is>
      </c>
      <c r="O9" s="100" t="inlineStr">
        <is>
          <t>Mock</t>
        </is>
      </c>
      <c r="P9" s="100" t="inlineStr">
        <is>
          <t>Pharma Plus เล่มม่วง</t>
        </is>
      </c>
      <c r="Q9" s="100" t="n"/>
    </row>
    <row r="10" ht="13.2" customHeight="1" s="49">
      <c r="A10" s="119" t="n">
        <v>8</v>
      </c>
      <c r="B10" s="88" t="inlineStr">
        <is>
          <t>ผู้ป่วยหญิงไทย อายุ 28 ปี มาพบเภสัชกรที่ร้านยา เพื่อซื้อยารักษาสิว ข้อใดสัมพันธ์กับการเกิดสิวน้อยที่สุด</t>
        </is>
      </c>
      <c r="C10" s="100" t="n"/>
      <c r="D10" s="88" t="inlineStr">
        <is>
          <t>พันธุกรรม</t>
        </is>
      </c>
      <c r="E10" s="88" t="inlineStr">
        <is>
          <t>ยา steroid</t>
        </is>
      </c>
      <c r="F10" s="88" t="inlineStr">
        <is>
          <t>ฮอร์โมนเพศไม่สมดุล</t>
        </is>
      </c>
      <c r="G10" s="88" t="inlineStr">
        <is>
          <t>ภาวะเครียด</t>
        </is>
      </c>
      <c r="H10" s="88" t="inlineStr">
        <is>
          <t>อาหารประเภทโปรตีนสูง</t>
        </is>
      </c>
      <c r="I10" s="119" t="inlineStr">
        <is>
          <t>5</t>
        </is>
      </c>
      <c r="J10" s="88"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00" t="n"/>
      <c r="L10" s="88" t="inlineStr">
        <is>
          <t>Acne</t>
        </is>
      </c>
      <c r="M10" s="100" t="inlineStr">
        <is>
          <t>Clinic</t>
        </is>
      </c>
      <c r="N10" s="88" t="inlineStr">
        <is>
          <t>ข้อ 8 Pharma Plus เล่มม่วง (เฉลยข้อ จ)</t>
        </is>
      </c>
      <c r="O10" s="100" t="inlineStr">
        <is>
          <t>Mock</t>
        </is>
      </c>
      <c r="P10" s="100" t="inlineStr">
        <is>
          <t>Pharma Plus เล่มม่วง</t>
        </is>
      </c>
      <c r="Q10" s="100" t="n"/>
    </row>
    <row r="11" ht="13.2" customHeight="1" s="49">
      <c r="A11" s="119" t="n">
        <v>9</v>
      </c>
      <c r="B11" s="88" t="inlineStr">
        <is>
          <t>ข้อใดผิดเกี่ยวกับวิธีการรักษาสิว</t>
        </is>
      </c>
      <c r="C11" s="100" t="n"/>
      <c r="D11" s="88" t="inlineStr">
        <is>
          <t>การลดการทำงานของต่อมไขมัน</t>
        </is>
      </c>
      <c r="E11" s="88" t="inlineStr">
        <is>
          <t>สิวอักเสบและสิวไม่อักเสบ มีวิธีการรักษาแตกต่างกัน</t>
        </is>
      </c>
      <c r="F11" s="88" t="inlineStr">
        <is>
          <t>การรักษาสิวที่ดีต้องเริ่มต้นด้วย systemic antibiotic เท่านั้น</t>
        </is>
      </c>
      <c r="G11" s="88" t="inlineStr">
        <is>
          <t>มีฮอร์โมนบางชนิดใช้รักษาสิวได้</t>
        </is>
      </c>
      <c r="H11" s="88" t="inlineStr">
        <is>
          <t>การใช้ antibiotic รักษาต้องใช้ติดต่อกันเป็นระยะยาว</t>
        </is>
      </c>
      <c r="I11" s="119" t="inlineStr">
        <is>
          <t>3</t>
        </is>
      </c>
      <c r="J11" s="88"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00" t="n"/>
      <c r="L11" s="88" t="inlineStr">
        <is>
          <t>Acne</t>
        </is>
      </c>
      <c r="M11" s="100" t="inlineStr">
        <is>
          <t>Clinic</t>
        </is>
      </c>
      <c r="N11" s="88" t="inlineStr">
        <is>
          <t>ข้อ 9 Pharma Plus เล่มม่วง (เฉลยข้อ ค)</t>
        </is>
      </c>
      <c r="O11" s="100" t="inlineStr">
        <is>
          <t>Mock</t>
        </is>
      </c>
      <c r="P11" s="100" t="inlineStr">
        <is>
          <t>Pharma Plus เล่มม่วง</t>
        </is>
      </c>
      <c r="Q11" s="100" t="n"/>
    </row>
    <row r="12" ht="13.2" customHeight="1" s="49">
      <c r="A12" s="119" t="n">
        <v>10</v>
      </c>
      <c r="B12" s="88" t="inlineStr">
        <is>
          <t>ข้อใดผิดเกี่ยวกับ Isotretinoin ชนิดรับประทาน</t>
        </is>
      </c>
      <c r="C12" s="100" t="n"/>
      <c r="D12" s="88" t="inlineStr">
        <is>
          <t>เป็นอนุพันธ์ของ vitamin A ที่ดูดซึมได้ในทางเดินอาหาร</t>
        </is>
      </c>
      <c r="E12" s="88" t="inlineStr">
        <is>
          <t>จัดเป็น drug of choice สำหรับการรักษาสิว</t>
        </is>
      </c>
      <c r="F12" s="88" t="inlineStr">
        <is>
          <t>ใช้ได้กับสิวที่ไม่ตอบสนองต่อการรักษาด้วยวิธีอื่น</t>
        </is>
      </c>
      <c r="G12" s="88" t="inlineStr">
        <is>
          <t>ห้ามใช้ในคนไข้ที่ตั้งครรภ์</t>
        </is>
      </c>
      <c r="H12" s="88" t="inlineStr">
        <is>
          <t>ทำให้ระดับ serum triglyceride สูงขึ้น</t>
        </is>
      </c>
      <c r="I12" s="119" t="inlineStr">
        <is>
          <t>2</t>
        </is>
      </c>
      <c r="J12" s="88"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00" t="n"/>
      <c r="L12" s="88" t="inlineStr">
        <is>
          <t>Acne</t>
        </is>
      </c>
      <c r="M12" s="100" t="inlineStr">
        <is>
          <t>Clinic</t>
        </is>
      </c>
      <c r="N12" s="88" t="inlineStr">
        <is>
          <t>ข้อ 10 Pharma Plus เล่มม่วง (เฉลยข้อ ข)</t>
        </is>
      </c>
      <c r="O12" s="100" t="inlineStr">
        <is>
          <t>Mock</t>
        </is>
      </c>
      <c r="P12" s="100" t="inlineStr">
        <is>
          <t>Pharma Plus เล่มม่วง</t>
        </is>
      </c>
      <c r="Q12" s="100" t="n"/>
    </row>
    <row r="13" ht="13.2" customHeight="1" s="49">
      <c r="A13" s="119" t="n">
        <v>11</v>
      </c>
      <c r="B13" s="88" t="inlineStr">
        <is>
          <t>ข้อใดผิดเกี่ยวกับการใช้ฮอร์โมนรักษาสิว</t>
        </is>
      </c>
      <c r="C13" s="100" t="n"/>
      <c r="D13" s="88" t="inlineStr">
        <is>
          <t>ใช้ยาคุมกำเนิดที่มี cyproterone เป็นส่วนประกอบ เช่น Yasmin</t>
        </is>
      </c>
      <c r="E13" s="88" t="inlineStr">
        <is>
          <t>Spironolactone ออกฤทธิ์ต้าน androgen ซึ่งจะทำให้ขนาดของต่อมไขมันและปริมาณของไขมันลดลง</t>
        </is>
      </c>
      <c r="F13" s="88" t="inlineStr">
        <is>
          <t>Spironolactone ไม่ควรใช้ในผู้ชาย เนื่องจากทำให้เกิดอาการ loss of libido และ gynecomastia</t>
        </is>
      </c>
      <c r="G13" s="88" t="inlineStr">
        <is>
          <t>การใช้ฮอร์โมนรักษาสิวควรพิจารณาในผู้หญิงที่มีสิวและมีภาวะอื่นของ hyperandrogen เช่น hirsutism</t>
        </is>
      </c>
      <c r="H13" s="88" t="inlineStr">
        <is>
          <t>ปริมาณของ ethinyl estradiol (EE) ที่ใช้คือ 0.02-0.035 mg</t>
        </is>
      </c>
      <c r="I13" s="119" t="n">
        <v>1</v>
      </c>
      <c r="J13" s="88"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00" t="n"/>
      <c r="L13" s="88" t="inlineStr">
        <is>
          <t>Acne</t>
        </is>
      </c>
      <c r="M13" s="100" t="inlineStr">
        <is>
          <t>Clinic</t>
        </is>
      </c>
      <c r="N13" s="88" t="inlineStr">
        <is>
          <t>ข้อ 11 Pharma Plus เล่มม่วง (เฉลยข้อ ก)</t>
        </is>
      </c>
      <c r="O13" s="100" t="inlineStr">
        <is>
          <t>Mock</t>
        </is>
      </c>
      <c r="P13" s="100" t="inlineStr">
        <is>
          <t>Pharma Plus เล่มม่วง</t>
        </is>
      </c>
      <c r="Q13" s="100" t="n"/>
    </row>
    <row r="14" ht="13.2" customHeight="1" s="49">
      <c r="A14" s="119" t="n">
        <v>12</v>
      </c>
      <c r="B14" s="88" t="inlineStr">
        <is>
          <t>ถ้าเภสัชกรพิจารณาให้ยา tetracycline แก่ผู้ป่วยข้อใดคือคำแนะนำที่ไม่ถูกต้อง</t>
        </is>
      </c>
      <c r="C14" s="100" t="n"/>
      <c r="D14" s="88" t="inlineStr">
        <is>
          <t>ควรหลีกเลี่ยงแสงแดด</t>
        </is>
      </c>
      <c r="E14" s="88" t="inlineStr">
        <is>
          <t>ไม่ควรรับประทานพร้อมนมหรือยาลดกรด</t>
        </is>
      </c>
      <c r="F14" s="88" t="inlineStr">
        <is>
          <t>ถ้าเป็นผู้หญิงที่รับประทานยาคุมกำเนิด ควรแนะนำให้คุมกำเนิดวิธีอื่นร่วมด้วย</t>
        </is>
      </c>
      <c r="G14" s="88" t="inlineStr">
        <is>
          <t>แนะนำให้ใช้ครีมกันแดด</t>
        </is>
      </c>
      <c r="H14" s="88" t="inlineStr">
        <is>
          <t>สามารถใช้ในหญิงมีครรภ์และหญิงให้นมบุตรได้</t>
        </is>
      </c>
      <c r="I14" s="119" t="n">
        <v>5</v>
      </c>
      <c r="J14" s="88"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00" t="n"/>
      <c r="L14" s="88" t="inlineStr">
        <is>
          <t>Acne</t>
        </is>
      </c>
      <c r="M14" s="100" t="inlineStr">
        <is>
          <t>Clinic</t>
        </is>
      </c>
      <c r="N14" s="88" t="inlineStr">
        <is>
          <t>ข้อ 12 Pharma Plus เล่มม่วง (เฉลยข้อ จ)</t>
        </is>
      </c>
      <c r="O14" s="100" t="inlineStr">
        <is>
          <t>Mock</t>
        </is>
      </c>
      <c r="P14" s="100" t="inlineStr">
        <is>
          <t>Pharma Plus เล่มม่วง</t>
        </is>
      </c>
      <c r="Q14" s="100" t="n"/>
    </row>
    <row r="15" ht="13.2" customHeight="1" s="49">
      <c r="A15" s="119" t="n">
        <v>13</v>
      </c>
      <c r="B15" s="88" t="inlineStr">
        <is>
          <t>ยาครีม isotretinoin 0.05% cream จัดเป็นยาประเภทใดตาม พรบ.ยา</t>
        </is>
      </c>
      <c r="C15" s="100" t="n"/>
      <c r="D15" s="88" t="inlineStr">
        <is>
          <t>ยาใช้ภายนอกที่ไม่ใช่ยาอันตราย</t>
        </is>
      </c>
      <c r="E15" s="88" t="inlineStr">
        <is>
          <t>ยาใช้ภายนอกและยาอันตราย</t>
        </is>
      </c>
      <c r="F15" s="88" t="inlineStr">
        <is>
          <t>ยาใช้ภายนอกและยาควบคุมพิเศษ</t>
        </is>
      </c>
      <c r="G15" s="88" t="inlineStr">
        <is>
          <t>ยาใช้เฉพาะที่และยาอันตราย</t>
        </is>
      </c>
      <c r="H15" s="88" t="inlineStr">
        <is>
          <t>ยาใช้เฉพาะที่และยาควบคุมพิเศษ</t>
        </is>
      </c>
      <c r="I15" s="119" t="inlineStr">
        <is>
          <t>2</t>
        </is>
      </c>
      <c r="J15" s="88"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00" t="n"/>
      <c r="L15" s="88" t="inlineStr">
        <is>
          <t>Acne</t>
        </is>
      </c>
      <c r="M15" s="100" t="inlineStr">
        <is>
          <t>Clinic</t>
        </is>
      </c>
      <c r="N15" s="88" t="inlineStr">
        <is>
          <t>ข้อ 13 Pharma Plus เล่มม่วง (เฉลยข้อ ข)</t>
        </is>
      </c>
      <c r="O15" s="100" t="inlineStr">
        <is>
          <t>Mock</t>
        </is>
      </c>
      <c r="P15" s="100" t="inlineStr">
        <is>
          <t>Pharma Plus เล่มม่วง</t>
        </is>
      </c>
      <c r="Q15" s="100" t="n"/>
    </row>
    <row r="16" ht="13.2" customHeight="1" s="49">
      <c r="A16" s="119" t="n">
        <v>14</v>
      </c>
      <c r="B16"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00" t="n"/>
      <c r="D16" s="88" t="inlineStr">
        <is>
          <t>Alkaloid</t>
        </is>
      </c>
      <c r="E16" s="88" t="inlineStr">
        <is>
          <t>Flavonoid</t>
        </is>
      </c>
      <c r="F16" s="88" t="inlineStr">
        <is>
          <t>Glycoside</t>
        </is>
      </c>
      <c r="G16" s="88" t="inlineStr">
        <is>
          <t>Retinoid</t>
        </is>
      </c>
      <c r="H16" s="88" t="inlineStr">
        <is>
          <t>Terpenoid</t>
        </is>
      </c>
      <c r="I16" s="119" t="inlineStr">
        <is>
          <t>4</t>
        </is>
      </c>
      <c r="J16" s="88"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00" t="n"/>
      <c r="L16" s="88" t="inlineStr">
        <is>
          <t>Acne</t>
        </is>
      </c>
      <c r="M16" s="100" t="inlineStr">
        <is>
          <t>Clinic</t>
        </is>
      </c>
      <c r="N16" s="88" t="inlineStr">
        <is>
          <t>ข้อ 14 Pharma Plus เล่มม่วง (เฉลยข้อ ง)</t>
        </is>
      </c>
      <c r="O16" s="100" t="inlineStr">
        <is>
          <t>Mock</t>
        </is>
      </c>
      <c r="P16" s="100" t="inlineStr">
        <is>
          <t>Pharma Plus เล่มม่วง</t>
        </is>
      </c>
      <c r="Q16" s="100" t="n"/>
    </row>
    <row r="17" ht="13.2" customHeight="1" s="49">
      <c r="A17" s="119" t="n">
        <v>15</v>
      </c>
      <c r="B17"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00" t="n"/>
      <c r="D17" s="88" t="inlineStr">
        <is>
          <t>Isotretinoin ออกฤทธิ์ลดการหลั่ง sebum</t>
        </is>
      </c>
      <c r="E17" s="88" t="inlineStr">
        <is>
          <t>Benzoyl peroxide ออกฤทธิ์โดยไปย่อย comedone และเร่งการแบ่งตัวของepithelial cell จึงลดการอุดตันของสิว</t>
        </is>
      </c>
      <c r="F17" s="88" t="inlineStr">
        <is>
          <t>Doxycycline ออกฤทธิ์โดยฆ่าเชื้อ P. acnes แต่ไม่มีฤทธิ์ต้านการทำงานของฮอร์โมนเพศชาย</t>
        </is>
      </c>
      <c r="G17" s="88" t="inlineStr">
        <is>
          <t>Isotretinoin สามารถเสริมฤทธิ์ต้านการอักเสบของ benzoyl peroxide</t>
        </is>
      </c>
      <c r="H17" s="88" t="inlineStr">
        <is>
          <t>Clindamycin ออกฤทธิ์ยับยั้งการสร้างไขมัน</t>
        </is>
      </c>
      <c r="I17" s="119" t="n">
        <v>3</v>
      </c>
      <c r="J17" s="88"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00" t="n"/>
      <c r="L17" s="88" t="inlineStr">
        <is>
          <t>Acne</t>
        </is>
      </c>
      <c r="M17" s="100" t="inlineStr">
        <is>
          <t>Clinic</t>
        </is>
      </c>
      <c r="N17" s="88" t="inlineStr">
        <is>
          <t>ข้อ 15 Pharma Plus เล่มม่วง (เฉลยข้อ ค)</t>
        </is>
      </c>
      <c r="O17" s="100" t="inlineStr">
        <is>
          <t>Mock</t>
        </is>
      </c>
      <c r="P17" s="100" t="inlineStr">
        <is>
          <t>Pharma Plus เล่มม่วง</t>
        </is>
      </c>
      <c r="Q17" s="100" t="n"/>
    </row>
    <row r="18" ht="13.2" customHeight="1" s="49">
      <c r="A18" s="119" t="n">
        <v>16</v>
      </c>
      <c r="B18"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00" t="n"/>
      <c r="D18" s="88" t="inlineStr">
        <is>
          <t>Anti-inflammation</t>
        </is>
      </c>
      <c r="E18" s="88" t="inlineStr">
        <is>
          <t>Antimicrobial</t>
        </is>
      </c>
      <c r="F18" s="88" t="inlineStr">
        <is>
          <t>Antioxidant</t>
        </is>
      </c>
      <c r="G18" s="88" t="inlineStr">
        <is>
          <t>Astringent</t>
        </is>
      </c>
      <c r="H18" s="88" t="inlineStr">
        <is>
          <t>Comedolytic</t>
        </is>
      </c>
      <c r="I18" s="119" t="inlineStr">
        <is>
          <t>5</t>
        </is>
      </c>
      <c r="J18" s="88"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00" t="n"/>
      <c r="L18" s="88" t="inlineStr">
        <is>
          <t>Acne</t>
        </is>
      </c>
      <c r="M18" s="100" t="inlineStr">
        <is>
          <t>Clinic</t>
        </is>
      </c>
      <c r="N18" s="88" t="inlineStr">
        <is>
          <t>ข้อ 16 Pharma Plus เล่มม่วง (เฉลยข้อ จ)</t>
        </is>
      </c>
      <c r="O18" s="100" t="inlineStr">
        <is>
          <t>Mock</t>
        </is>
      </c>
      <c r="P18" s="100" t="inlineStr">
        <is>
          <t>Pharma Plus เล่มม่วง</t>
        </is>
      </c>
      <c r="Q18" s="100" t="n"/>
    </row>
    <row r="19" ht="13.2" customHeight="1" s="49">
      <c r="A19" s="119" t="n">
        <v>17</v>
      </c>
      <c r="B19"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00" t="n"/>
      <c r="D19" s="88" t="inlineStr">
        <is>
          <t>Comedonal acne</t>
        </is>
      </c>
      <c r="E19" s="88" t="inlineStr">
        <is>
          <t>Non-inflammatory acne</t>
        </is>
      </c>
      <c r="F19" s="88" t="inlineStr">
        <is>
          <t>Papular acne</t>
        </is>
      </c>
      <c r="G19" s="88" t="inlineStr">
        <is>
          <t>Pustule acne</t>
        </is>
      </c>
      <c r="H19" s="88" t="inlineStr">
        <is>
          <t>Nodulocystic acne</t>
        </is>
      </c>
      <c r="I19" s="119" t="inlineStr">
        <is>
          <t>5</t>
        </is>
      </c>
      <c r="J19" s="88"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00" t="n"/>
      <c r="L19" s="88" t="inlineStr">
        <is>
          <t>Acne</t>
        </is>
      </c>
      <c r="M19" s="100" t="inlineStr">
        <is>
          <t>Clinic</t>
        </is>
      </c>
      <c r="N19" s="88" t="inlineStr">
        <is>
          <t>ข้อ 17 Pharma Plus เล่มม่วง (เฉลยข้อ จ)</t>
        </is>
      </c>
      <c r="O19" s="100" t="inlineStr">
        <is>
          <t>Mock</t>
        </is>
      </c>
      <c r="P19" s="100" t="inlineStr">
        <is>
          <t>Pharma Plus เล่มม่วง</t>
        </is>
      </c>
      <c r="Q19" s="100" t="n"/>
    </row>
    <row r="20" ht="13.2" customHeight="1" s="49">
      <c r="A20" s="119" t="n">
        <v>18</v>
      </c>
      <c r="B20"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00" t="n"/>
      <c r="D20" s="88" t="inlineStr">
        <is>
          <t>ขนาดยารวมในผู้ป่วยปกติคือ 120-150 มก./กก.</t>
        </is>
      </c>
      <c r="E20" s="88" t="inlineStr">
        <is>
          <t>ผู้หญิงที่รับประทานยานี้ต้องคุมกำเนิดโดยวิธีอื่น ๆ ยกเว้นการรับประทานยาคุมกำเนิด</t>
        </is>
      </c>
      <c r="F20" s="88" t="inlineStr">
        <is>
          <t>ผู้ป่วยควรหลีกเลี่ยงการถูกแสงแดด เนื่องจากอาจเกิดภาวะผิวหนังไวต่อแสง</t>
        </is>
      </c>
      <c r="G20" s="88" t="inlineStr">
        <is>
          <t>อาการข้างเคียงที่พบได้บ่อยได้แก่ หน้าแห้ง ริมฝีปากลอก</t>
        </is>
      </c>
      <c r="H20" s="88" t="inlineStr">
        <is>
          <t>อาจมีระดับไตรกลีเซอไรด์ในเลือดสูง</t>
        </is>
      </c>
      <c r="I20" s="119" t="n">
        <v>2</v>
      </c>
      <c r="J20" s="88"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00" t="n"/>
      <c r="L20" s="88" t="inlineStr">
        <is>
          <t>Acne</t>
        </is>
      </c>
      <c r="M20" s="100" t="inlineStr">
        <is>
          <t>Clinic</t>
        </is>
      </c>
      <c r="N20" s="88" t="inlineStr">
        <is>
          <t>ข้อ 18 Pharma Plus เล่มม่วง (เฉลยข้อ ข)</t>
        </is>
      </c>
      <c r="O20" s="100" t="inlineStr">
        <is>
          <t>Mock</t>
        </is>
      </c>
      <c r="P20" s="100" t="inlineStr">
        <is>
          <t>Pharma Plus เล่มม่วง</t>
        </is>
      </c>
      <c r="Q20" s="100" t="n"/>
    </row>
    <row r="21" ht="13.2" customHeight="1" s="49">
      <c r="A21" s="119" t="n">
        <v>19</v>
      </c>
      <c r="B21" s="88"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00" t="n"/>
      <c r="D21" s="88" t="inlineStr">
        <is>
          <t>Chloramphenicol gel</t>
        </is>
      </c>
      <c r="E21" s="88" t="inlineStr">
        <is>
          <t>Erythromycin cream</t>
        </is>
      </c>
      <c r="F21" s="88" t="inlineStr">
        <is>
          <t>Benzoyl peroxide cream</t>
        </is>
      </c>
      <c r="G21" s="88" t="inlineStr">
        <is>
          <t>Benzoyl peroxide hydrophase gel</t>
        </is>
      </c>
      <c r="H21" s="88" t="inlineStr">
        <is>
          <t>Isotretinoin cream</t>
        </is>
      </c>
      <c r="I21" s="119" t="inlineStr">
        <is>
          <t>2</t>
        </is>
      </c>
      <c r="J21" s="88"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00" t="n"/>
      <c r="L21" s="88" t="inlineStr">
        <is>
          <t>Acne</t>
        </is>
      </c>
      <c r="M21" s="100" t="inlineStr">
        <is>
          <t>Clinic</t>
        </is>
      </c>
      <c r="N21" s="88" t="inlineStr">
        <is>
          <t>ข้อ 19 Pharma Plus เล่มม่วง (เฉลยข้อ ข)</t>
        </is>
      </c>
      <c r="O21" s="100" t="inlineStr">
        <is>
          <t>Mock</t>
        </is>
      </c>
      <c r="P21" s="100" t="inlineStr">
        <is>
          <t>Pharma Plus เล่มม่วง</t>
        </is>
      </c>
      <c r="Q21" s="100" t="n"/>
    </row>
    <row r="22" ht="13.2" customHeight="1" s="49">
      <c r="A22" s="119" t="n">
        <v>20</v>
      </c>
      <c r="B22" s="88"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00" t="n"/>
      <c r="D22" s="88" t="inlineStr">
        <is>
          <t>สิวเป็นความผิดปกติของผิวหนังที่พบการอักเสบของรูขุมขนและต่อมไขมัน (Pilosebaceous unit)</t>
        </is>
      </c>
      <c r="E22" s="88" t="inlineStr">
        <is>
          <t>ภาวะที่ร่างกายมีฮอร์โมน estrogen สูงขึ้นจะทำให้การหลั่ง chemotactic factors สำหรับ PMN เพิ่มขึ้น</t>
        </is>
      </c>
      <c r="F22" s="88" t="inlineStr">
        <is>
          <t>P. acnes จะย่อยสลาย sebum ให้เป็น glycerol และ free fatty acid ซึ่ง glycerol จะระคายเคืองและทำให้เกิดการอักเสบของผิวหนัง</t>
        </is>
      </c>
      <c r="G22" s="88" t="inlineStr">
        <is>
          <t>ส่วนประกอบสำคัญในยาคุมกำเนิดที่กระตุ้นทำให้เกิดสิวคือ ฮอร์โมน progesterone</t>
        </is>
      </c>
      <c r="H22" s="88" t="inlineStr">
        <is>
          <t>กรณีที่ follicular canal มีการขยายตัว จะเป็นสิวชนิด open comedone ซึ่งมักมีการอักเสbร่วมด้วย</t>
        </is>
      </c>
      <c r="I22" s="119" t="n">
        <v>1</v>
      </c>
      <c r="J22" s="88"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00" t="n"/>
      <c r="L22" s="88" t="inlineStr">
        <is>
          <t>Acne</t>
        </is>
      </c>
      <c r="M22" s="100" t="inlineStr">
        <is>
          <t>Clinic</t>
        </is>
      </c>
      <c r="N22" s="88" t="inlineStr">
        <is>
          <t>ข้อ 20 Pharma Plus เล่มม่วง (เฉลยข้อ ก)</t>
        </is>
      </c>
      <c r="O22" s="100" t="inlineStr">
        <is>
          <t>Mock</t>
        </is>
      </c>
      <c r="P22" s="100" t="inlineStr">
        <is>
          <t>Pharma Plus เล่มม่วง</t>
        </is>
      </c>
      <c r="Q22" s="100" t="n"/>
    </row>
    <row r="23" ht="13.2" customHeight="1" s="49">
      <c r="A23" s="119" t="n">
        <v>21</v>
      </c>
      <c r="B23" s="88"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00" t="n"/>
      <c r="D23" s="88" t="inlineStr">
        <is>
          <t>การรับประทานยาฆ่าเชื้อ</t>
        </is>
      </c>
      <c r="E23" s="88" t="inlineStr">
        <is>
          <t>การอดนอน</t>
        </is>
      </c>
      <c r="F23" s="88" t="inlineStr">
        <is>
          <t>การดื่มน้ำอัดลม</t>
        </is>
      </c>
      <c r="G23" s="88" t="inlineStr">
        <is>
          <t>มีฮอร์โมน androgen</t>
        </is>
      </c>
      <c r="H23" s="88" t="inlineStr">
        <is>
          <t>การที่ประจำเดือนมาไม่สม่ำเสมอ</t>
        </is>
      </c>
      <c r="I23" s="119" t="inlineStr">
        <is>
          <t>4</t>
        </is>
      </c>
      <c r="J23" s="88"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00" t="n"/>
      <c r="L23" s="88" t="inlineStr">
        <is>
          <t>Acne</t>
        </is>
      </c>
      <c r="M23" s="100" t="inlineStr">
        <is>
          <t>Clinic</t>
        </is>
      </c>
      <c r="N23" s="88" t="inlineStr">
        <is>
          <t>ข้อ 21 Pharma Plus เล่มม่วง (เฉลยข้อ ง)</t>
        </is>
      </c>
      <c r="O23" s="100" t="inlineStr">
        <is>
          <t>Mock</t>
        </is>
      </c>
      <c r="P23" s="100" t="inlineStr">
        <is>
          <t>Pharma Plus เล่มม่วง</t>
        </is>
      </c>
      <c r="Q23" s="100" t="n"/>
    </row>
    <row r="24" ht="13.2" customHeight="1" s="49">
      <c r="A24" s="119" t="n">
        <v>22</v>
      </c>
      <c r="B24" s="88" t="inlineStr">
        <is>
          <t>ข้อใดถูกต้องเกี่ยวกับการรักษาสิว</t>
        </is>
      </c>
      <c r="C24" s="100" t="n"/>
      <c r="D24" s="88" t="inlineStr">
        <is>
          <t>เป้าหมายของการรักษาคือเพื่อรักษาสิวและป้องกันการเกิดสิวขึ้นเพิ่ม</t>
        </is>
      </c>
      <c r="E24" s="88" t="inlineStr">
        <is>
          <t>หลักการรักษาคือ การกำจัดความมันบนใบหน้าให้หมดไปโดยสิ้นเชิง</t>
        </is>
      </c>
      <c r="F24" s="88" t="inlineStr">
        <is>
          <t>ผู้ป่วยทุกรายที่เป็นสิวควรได้รับยาต้านจุลชีพชนิดรับประทาน</t>
        </is>
      </c>
      <c r="G24" s="88" t="inlineStr">
        <is>
          <t>การใช้ยาเฉพาะที่ต้องให้เพียงชนิดใดชนิดหนึ่งเพียงอย่างเดียว</t>
        </is>
      </c>
      <c r="H24" s="88" t="inlineStr">
        <is>
          <t>ผู้ป่วยหญิงที่เป็นสิวทุกรายควรได้รับยาที่มีฤทธิ์ต้านฮอร์โมนโครโดเจน</t>
        </is>
      </c>
      <c r="I24" s="119" t="inlineStr">
        <is>
          <t>1</t>
        </is>
      </c>
      <c r="J24" s="88"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00" t="n"/>
      <c r="L24" s="88" t="inlineStr">
        <is>
          <t>Acne</t>
        </is>
      </c>
      <c r="M24" s="100" t="inlineStr">
        <is>
          <t>Clinic</t>
        </is>
      </c>
      <c r="N24" s="88" t="inlineStr">
        <is>
          <t>ข้อ 22 Pharma Plus เล่มม่วง (เฉลยข้อ ก)</t>
        </is>
      </c>
      <c r="O24" s="100" t="inlineStr">
        <is>
          <t>Mock</t>
        </is>
      </c>
      <c r="P24" s="100" t="inlineStr">
        <is>
          <t>Pharma Plus เล่มม่วง</t>
        </is>
      </c>
      <c r="Q24" s="100" t="n"/>
    </row>
    <row r="25" ht="13.2" customHeight="1" s="49">
      <c r="A25" s="119" t="n">
        <v>23</v>
      </c>
      <c r="B25" s="88" t="inlineStr">
        <is>
          <t>ผู้ป่วยรายนี้ควรได้รับยาใดในการรักษาสิว จึงจะเหมาะสมที่สุด</t>
        </is>
      </c>
      <c r="C25" s="100" t="n"/>
      <c r="D25" s="88" t="inlineStr">
        <is>
          <t>รับประทานยา antibacterial ร่วมกับทายา isotretinoin</t>
        </is>
      </c>
      <c r="E25" s="88" t="inlineStr">
        <is>
          <t>รับประทานยา antibacterial ร่วมกับทายา benzoyl peroxide</t>
        </is>
      </c>
      <c r="F25" s="88" t="inlineStr">
        <is>
          <t>รับประทานยา tretinoin ร่วมกับทายา antibacterial</t>
        </is>
      </c>
      <c r="G25" s="88" t="inlineStr">
        <is>
          <t>ทายา isotretinoin ร่วมกับทายา antibacterial</t>
        </is>
      </c>
      <c r="H25" s="88" t="inlineStr">
        <is>
          <t>ทายา isotretinoin ร่วมกับทายา benzoyl peroxide</t>
        </is>
      </c>
      <c r="I25" s="119" t="n">
        <v>2</v>
      </c>
      <c r="J25" s="88"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00" t="n"/>
      <c r="L25" s="88" t="inlineStr">
        <is>
          <t>Acne</t>
        </is>
      </c>
      <c r="M25" s="100" t="inlineStr">
        <is>
          <t>Clinic</t>
        </is>
      </c>
      <c r="N25" s="88" t="inlineStr">
        <is>
          <t>ข้อ 23 Pharma Plus เล่มม่วง (เฉลยข้อ ก ข)</t>
        </is>
      </c>
      <c r="O25" s="100" t="inlineStr">
        <is>
          <t>Mock</t>
        </is>
      </c>
      <c r="P25" s="100" t="inlineStr">
        <is>
          <t>Pharma Plus เล่มม่วง</t>
        </is>
      </c>
      <c r="Q25" s="100" t="n"/>
    </row>
    <row r="26" ht="13.2" customHeight="1" s="49">
      <c r="A26" s="119" t="n">
        <v>24</v>
      </c>
      <c r="B26" s="88" t="inlineStr">
        <is>
          <t>ข้อใดไม่ถูกต้องเกี่ยวกับรักษาสิว</t>
        </is>
      </c>
      <c r="C26" s="100" t="n"/>
      <c r="D26" s="88" t="inlineStr">
        <is>
          <t>Benzoyl peroxide เป็นยาที่มี antibacterial effect เป็นหลัก ฤทธิ์รองลงมาเป็น comedolytic และ exfoliative effect</t>
        </is>
      </c>
      <c r="E26" s="88" t="inlineStr">
        <is>
          <t>Isotretinoin และ tretinoin เป็นอนุพันธ์ของ retinoid ที่มี comedolytic effect</t>
        </is>
      </c>
      <c r="F26" s="88" t="inlineStr">
        <is>
          <t>Systemic antibacterial ที่ได้ผลดีในการรักษาสิวอักเสบคือ tetracycline, erythromycin และ clindamycin</t>
        </is>
      </c>
      <c r="G26" s="88" t="inlineStr">
        <is>
          <t>การใช้ benzoyl peroxide ร่วมกับ tretinoin จะช่วยเสริมฤทธิ์กันได้ดี</t>
        </is>
      </c>
      <c r="H26" s="88" t="inlineStr">
        <is>
          <t>Cyproterone acetate เป็น progesterone ที่มี anti-androgenic effect เนื่องจากไปแย่งจับตัวรับของ dihydrotestosterone</t>
        </is>
      </c>
      <c r="I26" s="119" t="inlineStr">
        <is>
          <t>4</t>
        </is>
      </c>
      <c r="J26" s="88"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00" t="n"/>
      <c r="L26" s="88" t="inlineStr">
        <is>
          <t>Acne</t>
        </is>
      </c>
      <c r="M26" s="100" t="inlineStr">
        <is>
          <t>Clinic</t>
        </is>
      </c>
      <c r="N26" s="88" t="inlineStr">
        <is>
          <t>ข้อ 24 Pharma Plus เล่มม่วง (เฉลยข้อ ง)</t>
        </is>
      </c>
      <c r="O26" s="100" t="inlineStr">
        <is>
          <t>Mock</t>
        </is>
      </c>
      <c r="P26" s="100" t="inlineStr">
        <is>
          <t>Pharma Plus เล่มม่วง</t>
        </is>
      </c>
      <c r="Q26" s="100" t="n"/>
    </row>
    <row r="27" ht="13.2" customHeight="1" s="49">
      <c r="A27" s="119" t="n">
        <v>25</v>
      </c>
      <c r="B27" s="88" t="inlineStr">
        <is>
          <t>คำแนะนำในการรักษาสิวที่ไม่เหมาะสมคือ</t>
        </is>
      </c>
      <c r="C27" s="100" t="n"/>
      <c r="D27" s="88" t="inlineStr">
        <is>
          <t>การทา benzoyl peroxide ในขณะที่ยังล้างหน้าไม่แห้งสนิทจะช่วยเพิ่มการระคายเคือง</t>
        </is>
      </c>
      <c r="E27" s="88" t="inlineStr">
        <is>
          <t>ควรทา antibacterial agent หลังล้างหน้าเพื่อให้สามารถดูดซึมเข้าสู่ผิวหนังได้ดี</t>
        </is>
      </c>
      <c r="F27" s="88" t="inlineStr">
        <is>
          <t>ควรทา tretinoin ในขณะผิวแห้ง โดยกรณีที่ผู้ป่วยมีผิวมัน ควรเลือกใช้ผลิตภัณฑ์ที่เป็นครีม</t>
        </is>
      </c>
      <c r="G27" s="88" t="inlineStr">
        <is>
          <t>ไม่ควรให้สตรีมีครรภ์รับประทานยา isotretinoin เนื่องจากอาจมีผลเสียต่อทารกในครรภ์</t>
        </is>
      </c>
      <c r="H27" s="88" t="inlineStr">
        <is>
          <t>ผู้ป่วยที่ทายา adapalene ควรหลีกเลี่ยงแสงแดด และไม่ควรใช้ยานี้ในสตรีมีครรภ์หรือให้นมบุตร</t>
        </is>
      </c>
      <c r="I27" s="119" t="n">
        <v>3</v>
      </c>
      <c r="J27" s="88"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00" t="n"/>
      <c r="L27" s="88" t="inlineStr">
        <is>
          <t>Acne</t>
        </is>
      </c>
      <c r="M27" s="100" t="inlineStr">
        <is>
          <t>Clinic</t>
        </is>
      </c>
      <c r="N27" s="88" t="inlineStr">
        <is>
          <t>ข้อ 25 Pharma Plus เล่มม่วง (เฉลยข้อ ข)</t>
        </is>
      </c>
      <c r="O27" s="100" t="inlineStr">
        <is>
          <t>Mock</t>
        </is>
      </c>
      <c r="P27" s="100" t="inlineStr">
        <is>
          <t>Pharma Plus เล่มม่วง</t>
        </is>
      </c>
      <c r="Q27" s="100" t="n"/>
    </row>
    <row r="28" ht="13.2" customHeight="1" s="49">
      <c r="A28" s="119" t="n">
        <v>26</v>
      </c>
      <c r="B28" s="88"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00" t="n"/>
      <c r="D28" s="88" t="inlineStr">
        <is>
          <t>บัวบก</t>
        </is>
      </c>
      <c r="E28" s="88" t="inlineStr">
        <is>
          <t>ขมิ้นชัน</t>
        </is>
      </c>
      <c r="F28" s="88" t="inlineStr">
        <is>
          <t>ว่านหางจระเข้</t>
        </is>
      </c>
      <c r="G28" s="88" t="inlineStr">
        <is>
          <t>หม่อน</t>
        </is>
      </c>
      <c r="H28" s="88" t="inlineStr">
        <is>
          <t>แตงกวา</t>
        </is>
      </c>
      <c r="I28" s="119" t="inlineStr">
        <is>
          <t>1</t>
        </is>
      </c>
      <c r="J28" s="88"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00" t="n"/>
      <c r="L28" s="88" t="inlineStr">
        <is>
          <t>Acne</t>
        </is>
      </c>
      <c r="M28" s="100" t="inlineStr">
        <is>
          <t>Clinic</t>
        </is>
      </c>
      <c r="N28" s="88" t="inlineStr">
        <is>
          <t>ข้อ 26 Pharma Plus เล่มม่วง (เฉลยข้อ ก)</t>
        </is>
      </c>
      <c r="O28" s="100" t="inlineStr">
        <is>
          <t>Mock</t>
        </is>
      </c>
      <c r="P28" s="100" t="inlineStr">
        <is>
          <t>Pharma Plus เล่มม่วง</t>
        </is>
      </c>
      <c r="Q28" s="100" t="n"/>
    </row>
    <row r="29" ht="13.2" customHeight="1" s="49">
      <c r="A29" s="119" t="n">
        <v>27</v>
      </c>
      <c r="B29" s="88" t="inlineStr">
        <is>
          <t>อาหารประเภทใดที่ต้องแนะนำให้ผู้ป่วยรายนี้งดหรือบริโภคให้น้อยลง</t>
        </is>
      </c>
      <c r="C29" s="100" t="n"/>
      <c r="D29" s="88" t="inlineStr">
        <is>
          <t>อาหารที่มีไขมันและคาร์โบไฮเดรตสูง</t>
        </is>
      </c>
      <c r="E29" s="88" t="inlineStr">
        <is>
          <t>อาหารที่มีโปรตีนและไฟเบอร์สูง</t>
        </is>
      </c>
      <c r="F29" s="88" t="inlineStr">
        <is>
          <t>อาหารที่มีวิตามิน และ แร่ธาตุสูง</t>
        </is>
      </c>
      <c r="G29" s="88" t="inlineStr">
        <is>
          <t>อาหารที่มีเกลือและวิตามินสูง</t>
        </is>
      </c>
      <c r="H29" s="88" t="inlineStr">
        <is>
          <t>อาหารที่มีรสเผ็ดและรสเปรี้ยว</t>
        </is>
      </c>
      <c r="I29" s="119" t="inlineStr">
        <is>
          <t>1</t>
        </is>
      </c>
      <c r="J29" s="88"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00" t="n"/>
      <c r="L29" s="88" t="inlineStr">
        <is>
          <t>Acne</t>
        </is>
      </c>
      <c r="M29" s="100" t="inlineStr">
        <is>
          <t>Clinic</t>
        </is>
      </c>
      <c r="N29" s="88" t="inlineStr">
        <is>
          <t>ข้อ 27 Pharma Plus เล่มม่วง (เฉลยข้อ ก)</t>
        </is>
      </c>
      <c r="O29" s="100" t="inlineStr">
        <is>
          <t>Mock</t>
        </is>
      </c>
      <c r="P29" s="100" t="inlineStr">
        <is>
          <t>Pharma Plus เล่มม่วง</t>
        </is>
      </c>
      <c r="Q29" s="100" t="n"/>
    </row>
    <row r="30" ht="13.2" customHeight="1" s="49">
      <c r="A30" s="119" t="n">
        <v>28</v>
      </c>
      <c r="B30" s="88"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00" t="n"/>
      <c r="D30" s="88" t="inlineStr">
        <is>
          <t>Norethindrone acetate 3 mg &amp; ethinylestradiol 0.05 mg</t>
        </is>
      </c>
      <c r="E30" s="88" t="inlineStr">
        <is>
          <t>Desogestrel 0.15 mg &amp; ethinylestradiol 0.03 mg</t>
        </is>
      </c>
      <c r="F30" s="88" t="inlineStr">
        <is>
          <t>Ethynodiol diacetate 1 mg &amp; ethinylestradiol 0.045 mg</t>
        </is>
      </c>
      <c r="G30" s="88" t="inlineStr">
        <is>
          <t>Cyproterone acetate 2 mg &amp; ethinylestradiol 0.035 mg</t>
        </is>
      </c>
      <c r="H30" s="88" t="inlineStr">
        <is>
          <t>Levonorgestrel 0.15 mg &amp; ethinylestradiol 0.025 mg</t>
        </is>
      </c>
      <c r="I30" s="119" t="inlineStr">
        <is>
          <t>4</t>
        </is>
      </c>
      <c r="J30" s="88"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00" t="n"/>
      <c r="L30" s="88" t="inlineStr">
        <is>
          <t>Acne</t>
        </is>
      </c>
      <c r="M30" s="100" t="inlineStr">
        <is>
          <t>Clinic</t>
        </is>
      </c>
      <c r="N30" s="88" t="inlineStr">
        <is>
          <t>ข้อ 28 Pharma Plus เล่มม่วง (เฉลยข้อ ง)</t>
        </is>
      </c>
      <c r="O30" s="100" t="inlineStr">
        <is>
          <t>Mock</t>
        </is>
      </c>
      <c r="P30" s="100" t="inlineStr">
        <is>
          <t>Pharma Plus เล่มม่วง</t>
        </is>
      </c>
      <c r="Q30" s="100" t="n"/>
    </row>
    <row r="31" ht="13.2" customHeight="1" s="49">
      <c r="A31" s="119" t="n">
        <v>29</v>
      </c>
      <c r="B31" s="88"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00" t="n"/>
      <c r="D31" s="88" t="inlineStr">
        <is>
          <t>Aloe vera gel</t>
        </is>
      </c>
      <c r="E31" s="88" t="inlineStr">
        <is>
          <t>Capsaicin gel</t>
        </is>
      </c>
      <c r="F31" s="88" t="inlineStr">
        <is>
          <t>Mupirocin ointment</t>
        </is>
      </c>
      <c r="G31" s="88" t="inlineStr">
        <is>
          <t>Gentamicin cream</t>
        </is>
      </c>
      <c r="H31" s="88" t="inlineStr">
        <is>
          <t>Silver sulfadiazine cream</t>
        </is>
      </c>
      <c r="I31" s="119" t="n">
        <v>5</v>
      </c>
      <c r="J31" s="88"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00" t="n"/>
      <c r="L31" s="88" t="inlineStr">
        <is>
          <t>Wound</t>
        </is>
      </c>
      <c r="M31" s="100" t="inlineStr">
        <is>
          <t>Clinic</t>
        </is>
      </c>
      <c r="N31" s="88" t="inlineStr">
        <is>
          <t>ข้อ 29 Pharma Plus เล่มม่วง (เฉลยข้อ จ)</t>
        </is>
      </c>
      <c r="O31" s="100" t="inlineStr">
        <is>
          <t>Mock</t>
        </is>
      </c>
      <c r="P31" s="100" t="inlineStr">
        <is>
          <t>Pharma Plus เล่มม่วง</t>
        </is>
      </c>
      <c r="Q31" s="100" t="n"/>
    </row>
    <row r="32" ht="13.2" customHeight="1" s="49">
      <c r="A32" s="119" t="n">
        <v>30</v>
      </c>
      <c r="B32" s="88" t="inlineStr">
        <is>
          <t>Mupirocin ointment มีข้อดีกว่า gentamicin cream อย่างไร</t>
        </is>
      </c>
      <c r="C32" s="100" t="n"/>
      <c r="D32" s="88" t="inlineStr">
        <is>
          <t>มีคุณสมบัติครอบคลุมเชื้อกลุ่ม anaerobic</t>
        </is>
      </c>
      <c r="E32" s="88" t="inlineStr">
        <is>
          <t>มีคุณสมบัติครอบคลุมเชื้อ MRSA</t>
        </is>
      </c>
      <c r="F32" s="88" t="inlineStr">
        <is>
          <t>มีคุณสมบัติครอบคลุมเชื้อ Pseudomonas aeruginosa</t>
        </is>
      </c>
      <c r="G32" s="88" t="inlineStr">
        <is>
          <t>ระคายเคืองน้อยกว่าและหายเร็วกว่า</t>
        </is>
      </c>
      <c r="H32" s="88" t="inlineStr">
        <is>
          <t>ดูดซึมเข้าผิวหนังได้ดี ใช้ในการติดเชื้อที่บริเวณผิวหนัง</t>
        </is>
      </c>
      <c r="I32" s="119" t="n">
        <v>2</v>
      </c>
      <c r="J32" s="88"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00" t="n"/>
      <c r="L32" s="88" t="inlineStr">
        <is>
          <t>Wound</t>
        </is>
      </c>
      <c r="M32" s="100" t="inlineStr">
        <is>
          <t>Clinic</t>
        </is>
      </c>
      <c r="N32" s="88" t="inlineStr">
        <is>
          <t>ข้อ 30 Pharma Plus เล่มม่วง (เฉลยข้อ ข)</t>
        </is>
      </c>
      <c r="O32" s="100" t="inlineStr">
        <is>
          <t>Mock</t>
        </is>
      </c>
      <c r="P32" s="100" t="inlineStr">
        <is>
          <t>Pharma Plus เล่มม่วง</t>
        </is>
      </c>
      <c r="Q32" s="100" t="n"/>
    </row>
    <row r="33" ht="13.2" customHeight="1" s="49">
      <c r="A33" s="119" t="n">
        <v>31</v>
      </c>
      <c r="B33" s="88" t="inlineStr">
        <is>
          <t>สมุนไพรใดนำมาใช้รักษาแผลเป็น</t>
        </is>
      </c>
      <c r="C33" s="100" t="n"/>
      <c r="D33" s="88" t="inlineStr">
        <is>
          <t>หอมหัวใหญ่</t>
        </is>
      </c>
      <c r="E33" s="88" t="inlineStr">
        <is>
          <t>กระเทียม</t>
        </is>
      </c>
      <c r="F33" s="88" t="inlineStr">
        <is>
          <t>พริกไทย</t>
        </is>
      </c>
      <c r="G33" s="88" t="inlineStr">
        <is>
          <t>มะกรูด</t>
        </is>
      </c>
      <c r="H33" s="88" t="inlineStr">
        <is>
          <t>ข่า</t>
        </is>
      </c>
      <c r="I33" s="119" t="inlineStr">
        <is>
          <t>1</t>
        </is>
      </c>
      <c r="J33" s="88"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00" t="n"/>
      <c r="L33" s="88" t="inlineStr">
        <is>
          <t>Wound</t>
        </is>
      </c>
      <c r="M33" s="100" t="inlineStr">
        <is>
          <t>Clinic</t>
        </is>
      </c>
      <c r="N33" s="88" t="inlineStr">
        <is>
          <t>ข้อ 31 Pharma Plus เล่มม่วง (เฉลยข้อ ก)</t>
        </is>
      </c>
      <c r="O33" s="100" t="inlineStr">
        <is>
          <t>Mock</t>
        </is>
      </c>
      <c r="P33" s="100" t="inlineStr">
        <is>
          <t>Pharma Plus เล่มม่วง</t>
        </is>
      </c>
      <c r="Q33" s="100" t="n"/>
    </row>
    <row r="34" ht="13.2" customHeight="1" s="49">
      <c r="A34" s="119" t="n">
        <v>32</v>
      </c>
      <c r="B34" s="88" t="inlineStr">
        <is>
          <t>สมุนไพรใดที่นำมาใช้เพื่อสมานแผล</t>
        </is>
      </c>
      <c r="C34" s="100" t="n"/>
      <c r="D34" s="88" t="inlineStr">
        <is>
          <t>ขมิ้น</t>
        </is>
      </c>
      <c r="E34" s="88" t="inlineStr">
        <is>
          <t>บัวบก</t>
        </is>
      </c>
      <c r="F34" s="88" t="inlineStr">
        <is>
          <t>พญายอ</t>
        </is>
      </c>
      <c r="G34" s="88" t="inlineStr">
        <is>
          <t>ทองพันชั่ง</t>
        </is>
      </c>
      <c r="H34" s="88" t="inlineStr">
        <is>
          <t>สะระแหน่</t>
        </is>
      </c>
      <c r="I34" s="119" t="inlineStr">
        <is>
          <t>2</t>
        </is>
      </c>
      <c r="J34" s="88"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00" t="n"/>
      <c r="L34" s="88" t="inlineStr">
        <is>
          <t>Wound</t>
        </is>
      </c>
      <c r="M34" s="100" t="inlineStr">
        <is>
          <t>Clinic</t>
        </is>
      </c>
      <c r="N34" s="88" t="inlineStr">
        <is>
          <t>ข้อ 32 Pharma Plus เล่มม่วง (เฉลยข้อ ข)</t>
        </is>
      </c>
      <c r="O34" s="100" t="inlineStr">
        <is>
          <t>Mock</t>
        </is>
      </c>
      <c r="P34" s="100" t="inlineStr">
        <is>
          <t>Pharma Plus เล่มม่วง</t>
        </is>
      </c>
      <c r="Q34" s="100" t="n"/>
    </row>
    <row r="35" ht="13.2" customHeight="1" s="49">
      <c r="A35" s="119" t="n">
        <v>33</v>
      </c>
      <c r="B35" s="88" t="inlineStr">
        <is>
          <t>อีก 1 สัปดาห์ต่อมา ผู้ป่วยมีภาวะแทรกซ้อน คือ cellulitis ได้เข้ารับการรักษาที่โรงพยาบาล ผู้ป่วยควรได้รับยาใด</t>
        </is>
      </c>
      <c r="C35" s="100" t="n"/>
      <c r="D35" s="88" t="inlineStr">
        <is>
          <t>Amoxicillin รับประทาน</t>
        </is>
      </c>
      <c r="E35" s="88" t="inlineStr">
        <is>
          <t>Cefdinir รับประทาน</t>
        </is>
      </c>
      <c r="F35" s="88" t="inlineStr">
        <is>
          <t>Ceftriaxone ฉีด</t>
        </is>
      </c>
      <c r="G35" s="88" t="inlineStr">
        <is>
          <t>Cloxacillin รับประทาน</t>
        </is>
      </c>
      <c r="H35" s="88" t="inlineStr">
        <is>
          <t>Penicillin G ฉีด</t>
        </is>
      </c>
      <c r="I35" s="119" t="n">
        <v>4</v>
      </c>
      <c r="J35" s="88"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00" t="n"/>
      <c r="L35" s="88" t="inlineStr">
        <is>
          <t>Bacterial Skin Infection</t>
        </is>
      </c>
      <c r="M35" s="100" t="inlineStr">
        <is>
          <t>Clinic</t>
        </is>
      </c>
      <c r="N35" s="88" t="inlineStr">
        <is>
          <t>ข้อ 33 Pharma Plus เล่มม่วง (เฉลยข้อ ง)</t>
        </is>
      </c>
      <c r="O35" s="100" t="inlineStr">
        <is>
          <t>Mock</t>
        </is>
      </c>
      <c r="P35" s="100" t="inlineStr">
        <is>
          <t>Pharma Plus เล่มม่วง</t>
        </is>
      </c>
      <c r="Q35" s="100" t="n"/>
    </row>
    <row r="36" ht="13.2" customHeight="1" s="49">
      <c r="A36" s="119" t="n">
        <v>34</v>
      </c>
      <c r="B36" s="88" t="inlineStr">
        <is>
          <t>ถ้าผู้ป่วย cellulitis แพ้ penicillin ควรให้ยาอะไรแทน</t>
        </is>
      </c>
      <c r="C36" s="100" t="n"/>
      <c r="D36" s="88" t="inlineStr">
        <is>
          <t>Clindamycin</t>
        </is>
      </c>
      <c r="E36" s="88" t="inlineStr">
        <is>
          <t>Cotrimoxazole</t>
        </is>
      </c>
      <c r="F36" s="88" t="inlineStr">
        <is>
          <t>Ciprofloxacin</t>
        </is>
      </c>
      <c r="G36" s="88" t="inlineStr">
        <is>
          <t>Doxycycline</t>
        </is>
      </c>
      <c r="H36" s="88" t="inlineStr">
        <is>
          <t>Erythromycin</t>
        </is>
      </c>
      <c r="I36" s="119" t="inlineStr">
        <is>
          <t>1</t>
        </is>
      </c>
      <c r="J36" s="88"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Superficial fungal</t>
        </is>
      </c>
      <c r="M36" s="100" t="inlineStr">
        <is>
          <t>Clinic</t>
        </is>
      </c>
      <c r="N36" s="88" t="inlineStr">
        <is>
          <t>ข้อ 34 Pharma Plus เล่มม่วง (เฉลยข้อ ก ข ง)</t>
        </is>
      </c>
      <c r="O36" s="100" t="inlineStr">
        <is>
          <t>Mock</t>
        </is>
      </c>
      <c r="P36" s="100" t="inlineStr">
        <is>
          <t>Pharma Plus เล่มม่วง</t>
        </is>
      </c>
      <c r="Q36" s="100" t="n"/>
    </row>
    <row r="37" ht="13.2" customHeight="1" s="49">
      <c r="A37" s="119" t="n">
        <v>35</v>
      </c>
      <c r="B37" s="88"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00" t="n"/>
      <c r="D37" s="88" t="inlineStr">
        <is>
          <t>Tinea capitis</t>
        </is>
      </c>
      <c r="E37" s="88" t="inlineStr">
        <is>
          <t>Tinea corporis</t>
        </is>
      </c>
      <c r="F37" s="88" t="inlineStr">
        <is>
          <t>Tinea cruris</t>
        </is>
      </c>
      <c r="G37" s="88" t="inlineStr">
        <is>
          <t>Tinea versicolor</t>
        </is>
      </c>
      <c r="H37" s="88" t="inlineStr">
        <is>
          <t>Tinea pedis</t>
        </is>
      </c>
      <c r="I37" s="119" t="n">
        <v>1</v>
      </c>
      <c r="J37" s="88"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00" t="n"/>
      <c r="L37" s="88" t="inlineStr">
        <is>
          <t>Superficial fungal</t>
        </is>
      </c>
      <c r="M37" s="100" t="inlineStr">
        <is>
          <t>Clinic</t>
        </is>
      </c>
      <c r="N37" s="88" t="inlineStr">
        <is>
          <t>ข้อ 35 Pharma Plus เล่มม่วง (เฉลยข้อ ก)</t>
        </is>
      </c>
      <c r="O37" s="100" t="inlineStr">
        <is>
          <t>Mock</t>
        </is>
      </c>
      <c r="P37" s="100" t="inlineStr">
        <is>
          <t>Pharma Plus เล่มม่วง</t>
        </is>
      </c>
      <c r="Q37" s="100" t="n"/>
    </row>
    <row r="38" ht="13.2" customHeight="1" s="49">
      <c r="A38" s="119" t="n">
        <v>36</v>
      </c>
      <c r="B38" s="88"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00" t="n"/>
      <c r="D38" s="88" t="inlineStr">
        <is>
          <t>14 วัน</t>
        </is>
      </c>
      <c r="E38" s="88" t="inlineStr">
        <is>
          <t>2 เดือน</t>
        </is>
      </c>
      <c r="F38" s="88" t="inlineStr">
        <is>
          <t>3 เดือน</t>
        </is>
      </c>
      <c r="G38" s="88" t="inlineStr">
        <is>
          <t>4 เดือน</t>
        </is>
      </c>
      <c r="H38" s="88" t="inlineStr">
        <is>
          <t>5 เดือน</t>
        </is>
      </c>
      <c r="I38" s="119" t="inlineStr">
        <is>
          <t>2</t>
        </is>
      </c>
      <c r="J38" s="88"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00" t="n"/>
      <c r="L38" s="88" t="inlineStr">
        <is>
          <t>Eczema &amp; Dermatitis</t>
        </is>
      </c>
      <c r="M38" s="100" t="inlineStr">
        <is>
          <t>Clinic</t>
        </is>
      </c>
      <c r="N38" s="88" t="inlineStr">
        <is>
          <t>ข้อ 36 Pharma Plus เล่มม่วง (เฉลยข้อ ข)</t>
        </is>
      </c>
      <c r="O38" s="100" t="inlineStr">
        <is>
          <t>Mock</t>
        </is>
      </c>
      <c r="P38" s="100" t="inlineStr">
        <is>
          <t>Pharma Plus เล่มม่วง</t>
        </is>
      </c>
      <c r="Q38" s="100" t="n"/>
    </row>
    <row r="39" ht="13.2" customHeight="1" s="49">
      <c r="A39" s="119" t="n">
        <v>37</v>
      </c>
      <c r="B39" s="88" t="inlineStr">
        <is>
          <t>ข้อใดคือ กลไกการออกฤทธิ์ของยา griseofulvin</t>
        </is>
      </c>
      <c r="C39" s="100" t="n"/>
      <c r="D39" s="88" t="inlineStr">
        <is>
          <t>ยับยั้งและรบกวนการสังเคราะห์ ergosterol</t>
        </is>
      </c>
      <c r="E39" s="88" t="inlineStr">
        <is>
          <t>ยับยั้งการสร้าง mycolic acid ใน cell wall</t>
        </is>
      </c>
      <c r="F39" s="88" t="inlineStr">
        <is>
          <t>ยับยั้งการสร้าง microtubule ของ dermatophytes</t>
        </is>
      </c>
      <c r="G39" s="88" t="inlineStr">
        <is>
          <t>จับกับ phospholipids ยับยั้งการสร้าง cell wall</t>
        </is>
      </c>
      <c r="H39" s="88" t="inlineStr">
        <is>
          <t>จับกับ sterol ยับยั้งการสร้างผนังเซลล์</t>
        </is>
      </c>
      <c r="I39" s="119" t="inlineStr">
        <is>
          <t>3</t>
        </is>
      </c>
      <c r="J39" s="88"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00" t="n"/>
      <c r="L39" s="88" t="inlineStr">
        <is>
          <t>Superficial fungal</t>
        </is>
      </c>
      <c r="M39" s="100" t="inlineStr">
        <is>
          <t>Clinic</t>
        </is>
      </c>
      <c r="N39" s="88" t="inlineStr">
        <is>
          <t>ข้อ 37 Pharma Plus เล่มม่วง (เฉลยข้อ ค)</t>
        </is>
      </c>
      <c r="O39" s="100" t="inlineStr">
        <is>
          <t>Mock</t>
        </is>
      </c>
      <c r="P39" s="100" t="inlineStr">
        <is>
          <t>Pharma Plus เล่มม่วง</t>
        </is>
      </c>
      <c r="Q39" s="100" t="n"/>
    </row>
    <row r="40" ht="13.2" customHeight="1" s="49">
      <c r="A40" s="119" t="n">
        <v>38</v>
      </c>
      <c r="B40" s="88"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00" t="n"/>
      <c r="D40" s="88" t="inlineStr">
        <is>
          <t>มีเฉพาะยาฉีดเท่านั้น</t>
        </is>
      </c>
      <c r="E40" s="88" t="inlineStr">
        <is>
          <t>มีเฉพาะยาใช้ภายนอก</t>
        </is>
      </c>
      <c r="F40" s="88" t="inlineStr">
        <is>
          <t>มีอาการข้างเคียงน้อย</t>
        </is>
      </c>
      <c r="G40" s="88" t="inlineStr">
        <is>
          <t>ถูกเมตาบอไลต์ช้า อยู่ในร่างกายได้นาน</t>
        </is>
      </c>
      <c r="H40" s="88" t="inlineStr">
        <is>
          <t>มีปฏิกิริยาระหว่างยาลดลง</t>
        </is>
      </c>
      <c r="I40" s="119" t="n">
        <v>4</v>
      </c>
      <c r="J40" s="88"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00" t="n"/>
      <c r="L40" s="88" t="inlineStr">
        <is>
          <t>Superficial fungal</t>
        </is>
      </c>
      <c r="M40" s="100" t="inlineStr">
        <is>
          <t>Clinic</t>
        </is>
      </c>
      <c r="N40" s="88" t="inlineStr">
        <is>
          <t>ข้อ 38 Pharma Plus เล่มม่วง (เฉลยข้อ ง)</t>
        </is>
      </c>
      <c r="O40" s="100" t="inlineStr">
        <is>
          <t>Mock</t>
        </is>
      </c>
      <c r="P40" s="100" t="inlineStr">
        <is>
          <t>Pharma Plus เล่มม่วง</t>
        </is>
      </c>
      <c r="Q40" s="100" t="n"/>
    </row>
    <row r="41" ht="13.2" customHeight="1" s="49">
      <c r="A41" s="119" t="n">
        <v>39</v>
      </c>
      <c r="B41" s="88"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00" t="n"/>
      <c r="D41" s="88" t="inlineStr">
        <is>
          <t>Trichophyton spp.</t>
        </is>
      </c>
      <c r="E41" s="88" t="inlineStr">
        <is>
          <t>Cryptococcus spp.</t>
        </is>
      </c>
      <c r="F41" s="88" t="inlineStr">
        <is>
          <t>Malassezia furfur</t>
        </is>
      </c>
      <c r="G41" s="88" t="inlineStr">
        <is>
          <t>Pneumocystis carinii</t>
        </is>
      </c>
      <c r="H41" s="88" t="inlineStr">
        <is>
          <t>Staphylococcus aureus</t>
        </is>
      </c>
      <c r="I41" s="119" t="inlineStr">
        <is>
          <t>1</t>
        </is>
      </c>
      <c r="J41" s="88"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00" t="n"/>
      <c r="L41" s="88" t="inlineStr">
        <is>
          <t>Superficial fungal</t>
        </is>
      </c>
      <c r="M41" s="100" t="inlineStr">
        <is>
          <t>Clinic</t>
        </is>
      </c>
      <c r="N41" s="88" t="inlineStr">
        <is>
          <t>ข้อ 39 Pharma Plus เล่มม่วง (เฉลยข้อ ก)</t>
        </is>
      </c>
      <c r="O41" s="100" t="inlineStr">
        <is>
          <t>Mock</t>
        </is>
      </c>
      <c r="P41" s="100" t="inlineStr">
        <is>
          <t>Pharma Plus เล่มม่วง</t>
        </is>
      </c>
      <c r="Q41" s="100" t="n"/>
    </row>
    <row r="42" ht="13.2" customHeight="1" s="49">
      <c r="A42" s="119" t="n">
        <v>40</v>
      </c>
      <c r="B42" s="88"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00" t="n"/>
      <c r="D42" s="88" t="inlineStr">
        <is>
          <t>Whitefield's ointment</t>
        </is>
      </c>
      <c r="E42" s="88" t="inlineStr">
        <is>
          <t>Clotrimazole cream</t>
        </is>
      </c>
      <c r="F42" s="88" t="inlineStr">
        <is>
          <t>Ciclopirox olamine</t>
        </is>
      </c>
      <c r="G42" s="88" t="inlineStr">
        <is>
          <t>Selenium sulfide</t>
        </is>
      </c>
      <c r="H42" s="88" t="inlineStr">
        <is>
          <t>Sulfur dioxide</t>
        </is>
      </c>
      <c r="I42" s="119" t="inlineStr">
        <is>
          <t>3</t>
        </is>
      </c>
      <c r="J42" s="88"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00" t="n"/>
      <c r="L42" s="88" t="inlineStr">
        <is>
          <t>Superficial fungal</t>
        </is>
      </c>
      <c r="M42" s="100" t="inlineStr">
        <is>
          <t>Clinic</t>
        </is>
      </c>
      <c r="N42" s="88" t="inlineStr">
        <is>
          <t>ข้อ 40 Pharma Plus เล่มม่วง (เฉลยข้อ ค)</t>
        </is>
      </c>
      <c r="O42" s="100" t="inlineStr">
        <is>
          <t>Mock</t>
        </is>
      </c>
      <c r="P42" s="100" t="inlineStr">
        <is>
          <t>Pharma Plus เล่มม่วง</t>
        </is>
      </c>
      <c r="Q42" s="100" t="n"/>
    </row>
    <row r="43" ht="13.2" customHeight="1" s="49">
      <c r="A43" s="119" t="n">
        <v>41</v>
      </c>
      <c r="B43" s="88"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00" t="n"/>
      <c r="D43" s="88" t="inlineStr">
        <is>
          <t>4 สัปดาห์</t>
        </is>
      </c>
      <c r="E43" s="88" t="inlineStr">
        <is>
          <t>2 เดือน</t>
        </is>
      </c>
      <c r="F43" s="88" t="inlineStr">
        <is>
          <t>6 เดือน</t>
        </is>
      </c>
      <c r="G43" s="88" t="inlineStr">
        <is>
          <t>8 เดือน</t>
        </is>
      </c>
      <c r="H43" s="88" t="inlineStr">
        <is>
          <t>จนกว่าเล็บจะเป็นปกติ</t>
        </is>
      </c>
      <c r="I43" s="119" t="n">
        <v>3</v>
      </c>
      <c r="J43" s="88"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00" t="n"/>
      <c r="L43" s="88" t="inlineStr">
        <is>
          <t>Superficial fungal</t>
        </is>
      </c>
      <c r="M43" s="100" t="inlineStr">
        <is>
          <t>Clinic</t>
        </is>
      </c>
      <c r="N43" s="88" t="inlineStr">
        <is>
          <t>ข้อ 41 Pharma Plus เล่มม่วง (เฉลยข้อ )</t>
        </is>
      </c>
      <c r="O43" s="100" t="inlineStr">
        <is>
          <t>Mock</t>
        </is>
      </c>
      <c r="P43" s="100" t="inlineStr">
        <is>
          <t>Pharma Plus เล่มม่วง</t>
        </is>
      </c>
      <c r="Q43" s="100" t="n"/>
    </row>
    <row r="44" ht="13.2" customHeight="1" s="49">
      <c r="A44" s="119" t="n">
        <v>42</v>
      </c>
      <c r="B44" s="88" t="inlineStr">
        <is>
          <t>ข้อใดไม่ใช่เหตุผลในการให้ยา itraconazole pulse therapy</t>
        </is>
      </c>
      <c r="C44" s="100" t="n"/>
      <c r="D44" s="88" t="inlineStr">
        <is>
          <t>ลดค่าใช้จ่าย</t>
        </is>
      </c>
      <c r="E44" s="88" t="inlineStr">
        <is>
          <t>ลดอาการอันไม่พึงประสงค์จากการใช้ยา</t>
        </is>
      </c>
      <c r="F44" s="88" t="inlineStr">
        <is>
          <t>เพิ่ม compliance ในการรักษา</t>
        </is>
      </c>
      <c r="G44" s="88" t="inlineStr">
        <is>
          <t>การรักษาแบบ pulse therapy ให้ผลการรักษาเหมือนกับการรักษาแบบเดิม</t>
        </is>
      </c>
      <c r="H44" s="88" t="inlineStr">
        <is>
          <t>ลดปัญหาการดื้อยา</t>
        </is>
      </c>
      <c r="I44" s="119" t="inlineStr">
        <is>
          <t>5</t>
        </is>
      </c>
      <c r="J44" s="88"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00" t="n"/>
      <c r="L44" s="88" t="inlineStr">
        <is>
          <t>Superficial fungal</t>
        </is>
      </c>
      <c r="M44" s="100" t="inlineStr">
        <is>
          <t>Clinic</t>
        </is>
      </c>
      <c r="N44" s="88" t="inlineStr">
        <is>
          <t>ข้อ 42 Pharma Plus เล่มม่วง (เฉลยข้อ จ)</t>
        </is>
      </c>
      <c r="O44" s="100" t="inlineStr">
        <is>
          <t>Mock</t>
        </is>
      </c>
      <c r="P44" s="100" t="inlineStr">
        <is>
          <t>Pharma Plus เล่มม่วง</t>
        </is>
      </c>
      <c r="Q44" s="100" t="n"/>
    </row>
    <row r="45" ht="13.2" customHeight="1" s="49">
      <c r="A45" s="119" t="n">
        <v>43</v>
      </c>
      <c r="B45" s="88" t="inlineStr">
        <is>
          <t>ถ้าใช้ Itraconazole tablet แล้วการรักษาล้มเหลว จะใช้อะไรในการรักษาได้อีก</t>
        </is>
      </c>
      <c r="C45" s="100" t="n"/>
      <c r="D45" s="88" t="inlineStr">
        <is>
          <t>Griseofulvin</t>
        </is>
      </c>
      <c r="E45" s="88" t="inlineStr">
        <is>
          <t>Terbinafine</t>
        </is>
      </c>
      <c r="F45" s="88" t="inlineStr">
        <is>
          <t>Tolnaftate</t>
        </is>
      </c>
      <c r="G45" s="88" t="inlineStr">
        <is>
          <t>Fluconazole</t>
        </is>
      </c>
      <c r="H45" s="88" t="inlineStr">
        <is>
          <t>Miconazole</t>
        </is>
      </c>
      <c r="I45" s="119" t="inlineStr">
        <is>
          <t>2</t>
        </is>
      </c>
      <c r="J45" s="88"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00" t="n"/>
      <c r="L45" s="88" t="inlineStr">
        <is>
          <t>Superficial fungal</t>
        </is>
      </c>
      <c r="M45" s="100" t="inlineStr">
        <is>
          <t>Clinic</t>
        </is>
      </c>
      <c r="N45" s="88" t="inlineStr">
        <is>
          <t>ข้อ 43 Pharma Plus เล่มม่วง (เฉลยข้อ ข)</t>
        </is>
      </c>
      <c r="O45" s="100" t="inlineStr">
        <is>
          <t>Mock</t>
        </is>
      </c>
      <c r="P45" s="100" t="inlineStr">
        <is>
          <t>Pharma Plus เล่มม่วง</t>
        </is>
      </c>
      <c r="Q45" s="100" t="n"/>
    </row>
    <row r="46" ht="13.2" customHeight="1" s="49">
      <c r="A46" s="119" t="n">
        <v>44</v>
      </c>
      <c r="B46" s="88" t="inlineStr">
        <is>
          <t>กลไกการออกฤทธิ์ของยา amphotericin B</t>
        </is>
      </c>
      <c r="C46" s="100" t="n"/>
      <c r="D46" s="88" t="inlineStr">
        <is>
          <t>ยับยั้ง CYP 450</t>
        </is>
      </c>
      <c r="E46" s="88" t="inlineStr">
        <is>
          <t>ยับยั้งการสร้าง ergosterol</t>
        </is>
      </c>
      <c r="F46" s="88" t="inlineStr">
        <is>
          <t>จับ ergosterol ทำให้เกิดรูรั่วของ cell membrane</t>
        </is>
      </c>
      <c r="G46" s="88" t="inlineStr">
        <is>
          <t>ยับยั้งการสร้าง RNA polymerase</t>
        </is>
      </c>
      <c r="H46" s="88" t="inlineStr">
        <is>
          <t>ยับยั้งการสร้างโปรตีน</t>
        </is>
      </c>
      <c r="I46" s="119" t="inlineStr">
        <is>
          <t>3</t>
        </is>
      </c>
      <c r="J46" s="88"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00" t="n"/>
      <c r="L46" s="88" t="inlineStr">
        <is>
          <t>Superficial fungal</t>
        </is>
      </c>
      <c r="M46" s="100" t="inlineStr">
        <is>
          <t>Clinic</t>
        </is>
      </c>
      <c r="N46" s="88" t="inlineStr">
        <is>
          <t>ข้อ 44 Pharma Plus เล่มม่วง (เฉลยข้อ ค)</t>
        </is>
      </c>
      <c r="O46" s="100" t="inlineStr">
        <is>
          <t>Mock</t>
        </is>
      </c>
      <c r="P46" s="100" t="inlineStr">
        <is>
          <t>Pharma Plus เล่มม่วง</t>
        </is>
      </c>
      <c r="Q46" s="100" t="n"/>
    </row>
    <row r="47" ht="13.2" customHeight="1" s="49">
      <c r="A47" s="119" t="n">
        <v>45</v>
      </c>
      <c r="B47" s="8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00" t="n"/>
      <c r="D47" s="88" t="inlineStr">
        <is>
          <t>Contact dermatitis</t>
        </is>
      </c>
      <c r="E47" s="88" t="inlineStr">
        <is>
          <t>Psoriasis</t>
        </is>
      </c>
      <c r="F47" s="88" t="inlineStr">
        <is>
          <t>Seborrheic dermatitis</t>
        </is>
      </c>
      <c r="G47" s="88" t="inlineStr">
        <is>
          <t>Dandruff</t>
        </is>
      </c>
      <c r="H47" s="88" t="inlineStr">
        <is>
          <t>Tinea versicolor</t>
        </is>
      </c>
      <c r="I47" s="119" t="inlineStr">
        <is>
          <t>3</t>
        </is>
      </c>
      <c r="J47" s="88"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00" t="n"/>
      <c r="L47" s="88" t="inlineStr">
        <is>
          <t>Superficial fungal</t>
        </is>
      </c>
      <c r="M47" s="100" t="inlineStr">
        <is>
          <t>Clinic</t>
        </is>
      </c>
      <c r="N47" s="88" t="inlineStr">
        <is>
          <t>ข้อ 45 Pharma Plus เล่มม่วง (เฉลยข้อ ค)</t>
        </is>
      </c>
      <c r="O47" s="100" t="inlineStr">
        <is>
          <t>Mock</t>
        </is>
      </c>
      <c r="P47" s="100" t="inlineStr">
        <is>
          <t>Pharma Plus เล่มม่วง</t>
        </is>
      </c>
      <c r="Q47" s="100" t="n"/>
    </row>
    <row r="48" ht="13.2" customHeight="1" s="49">
      <c r="A48" s="119" t="n">
        <v>46</v>
      </c>
      <c r="B48" s="8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00" t="n"/>
      <c r="D48" s="88" t="inlineStr">
        <is>
          <t>Selenium sulfide shampoo</t>
        </is>
      </c>
      <c r="E48" s="88" t="inlineStr">
        <is>
          <t>Tar shampoo</t>
        </is>
      </c>
      <c r="F48" s="88" t="inlineStr">
        <is>
          <t>Salicylic acid</t>
        </is>
      </c>
      <c r="G48" s="88" t="inlineStr">
        <is>
          <t>Topical steroid</t>
        </is>
      </c>
      <c r="H48" s="88" t="inlineStr">
        <is>
          <t>Ketoconazole shampoo</t>
        </is>
      </c>
      <c r="I48" s="119" t="inlineStr">
        <is>
          <t>3</t>
        </is>
      </c>
      <c r="J48" s="88"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00" t="n"/>
      <c r="L48" s="88" t="inlineStr">
        <is>
          <t>Superficial fungal</t>
        </is>
      </c>
      <c r="M48" s="100" t="inlineStr">
        <is>
          <t>Clinic</t>
        </is>
      </c>
      <c r="N48" s="88" t="inlineStr">
        <is>
          <t>ข้อ 46 Pharma Plus เล่มม่วง (เฉลยข้อ ค)</t>
        </is>
      </c>
      <c r="O48" s="100" t="inlineStr">
        <is>
          <t>Mock</t>
        </is>
      </c>
      <c r="P48" s="100" t="inlineStr">
        <is>
          <t>Pharma Plus เล่มม่วง</t>
        </is>
      </c>
      <c r="Q48" s="100" t="n"/>
    </row>
    <row r="49" ht="13.2" customHeight="1" s="49">
      <c r="A49" s="119" t="n">
        <v>47</v>
      </c>
      <c r="B49" s="88"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00" t="n"/>
      <c r="D49" s="88" t="inlineStr">
        <is>
          <t>0.1% betamethasone valerate &lt; 0.05% betamethasone dipropionate &lt; 0.05% clobetasone propionate</t>
        </is>
      </c>
      <c r="E49" s="88" t="inlineStr">
        <is>
          <t>0.05% clobetasone propionate &lt; 0.1% betamethasone valerate &lt; 0.05% betamethasone dipropionate</t>
        </is>
      </c>
      <c r="F49" s="88" t="inlineStr">
        <is>
          <t>0.05% betamethasone dipropionate &lt; 0.05% clobetasone propionate &lt; 0.1% betamethasone valerate</t>
        </is>
      </c>
      <c r="G49" s="88" t="inlineStr">
        <is>
          <t>0.1% betamethasone valerate &lt; 0.1% triamcinolone acetonide &lt; 0.05% clobetasone propionate</t>
        </is>
      </c>
      <c r="H49" s="88" t="inlineStr">
        <is>
          <t>0.05% clobetasone propionate &lt; 0.1% betamethasone valerate &lt; 0.1% triamcinolone acetonide</t>
        </is>
      </c>
      <c r="I49" s="119" t="n">
        <v>2</v>
      </c>
      <c r="J49" s="88"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00" t="n"/>
      <c r="L49" s="88" t="inlineStr">
        <is>
          <t>Eczema &amp; Dermatitis</t>
        </is>
      </c>
      <c r="M49" s="100" t="inlineStr">
        <is>
          <t>Clinic</t>
        </is>
      </c>
      <c r="N49" s="88" t="inlineStr">
        <is>
          <t>ข้อ 47 Pharma Plus เล่มม่วง (เฉลยข้อ )</t>
        </is>
      </c>
      <c r="O49" s="100" t="inlineStr">
        <is>
          <t>Mock</t>
        </is>
      </c>
      <c r="P49" s="100" t="inlineStr">
        <is>
          <t>Pharma Plus เล่มม่วง</t>
        </is>
      </c>
      <c r="Q49" s="100" t="n"/>
    </row>
    <row r="50" ht="13.2" customHeight="1" s="49">
      <c r="A50" s="119" t="n">
        <v>48</v>
      </c>
      <c r="B50" s="88" t="inlineStr">
        <is>
          <t>เกี่ยวกับหลักการทางเภสัชกรรมในข้อนี้ ข้อใดผิด</t>
        </is>
      </c>
      <c r="C50" s="100" t="n"/>
      <c r="D50" s="88" t="inlineStr">
        <is>
          <t>Ketoconazole shampoo ไม่ควรใช้ในเด็กอายุต่ำกว่า 12 ปี</t>
        </is>
      </c>
      <c r="E50" s="88" t="inlineStr">
        <is>
          <t>Dandruff สามารถรักษาได้ด้วย topical corticosteroid</t>
        </is>
      </c>
      <c r="F50" s="88" t="inlineStr">
        <is>
          <t>Sulfur ออกฤทธิ์เป็น keratolytic agent</t>
        </is>
      </c>
      <c r="G50" s="88" t="inlineStr">
        <is>
          <t>ผลข้างเคียงของ coal tar คือ photosensitivity</t>
        </is>
      </c>
      <c r="H50" s="88" t="inlineStr">
        <is>
          <t>Selenium sulfide ช่วยลด hyperproliferation ของ cell</t>
        </is>
      </c>
      <c r="I50" s="119" t="inlineStr">
        <is>
          <t>5</t>
        </is>
      </c>
      <c r="J50" s="88"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00" t="n"/>
      <c r="L50" s="88" t="inlineStr">
        <is>
          <t>Superficial fungal</t>
        </is>
      </c>
      <c r="M50" s="100" t="inlineStr">
        <is>
          <t>Clinic</t>
        </is>
      </c>
      <c r="N50" s="88" t="inlineStr">
        <is>
          <t>ข้อ 48 Pharma Plus เล่มม่วง (เฉลยข้อ จ)</t>
        </is>
      </c>
      <c r="O50" s="100" t="inlineStr">
        <is>
          <t>Mock</t>
        </is>
      </c>
      <c r="P50" s="100" t="inlineStr">
        <is>
          <t>Pharma Plus เล่มม่วง</t>
        </is>
      </c>
      <c r="Q50" s="100" t="n"/>
    </row>
    <row r="51" ht="13.2" customHeight="1" s="49">
      <c r="A51" s="119" t="n">
        <v>49</v>
      </c>
      <c r="B51" s="88" t="inlineStr">
        <is>
          <t>ยาที่ใช้ในโรคผิวหนังของชายผู้นี้ รายการใดที่ผู้ป่วยไม่สามารถเรียกซื้อได้จากเภสัชกรหากไม่มีใบสั่งยาจากแพทย์์</t>
        </is>
      </c>
      <c r="C51" s="100" t="n"/>
      <c r="D51" s="88" t="inlineStr">
        <is>
          <t>Coal tar shampoo</t>
        </is>
      </c>
      <c r="E51" s="88" t="inlineStr">
        <is>
          <t>Dexamethasone cream</t>
        </is>
      </c>
      <c r="F51" s="88" t="inlineStr">
        <is>
          <t>Betamethasone + salicylic ointment</t>
        </is>
      </c>
      <c r="G51" s="88" t="inlineStr">
        <is>
          <t>Hydroxyzine tablet 25 mg</t>
        </is>
      </c>
      <c r="H51" s="88" t="inlineStr">
        <is>
          <t>Methotrexate tab 2.5 mg</t>
        </is>
      </c>
      <c r="I51" s="119" t="inlineStr">
        <is>
          <t>5</t>
        </is>
      </c>
      <c r="J51" s="88"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00" t="n"/>
      <c r="L51" s="88" t="inlineStr">
        <is>
          <t>Superficial fungal</t>
        </is>
      </c>
      <c r="M51" s="100" t="inlineStr">
        <is>
          <t>Clinic</t>
        </is>
      </c>
      <c r="N51" s="88" t="inlineStr">
        <is>
          <t>ข้อ 49 Pharma Plus เล่มม่วง (เฉลยข้อ จ)</t>
        </is>
      </c>
      <c r="O51" s="100" t="inlineStr">
        <is>
          <t>Mock</t>
        </is>
      </c>
      <c r="P51" s="100" t="inlineStr">
        <is>
          <t>Pharma Plus เล่มม่วง</t>
        </is>
      </c>
      <c r="Q51" s="100" t="n"/>
    </row>
    <row r="52" ht="13.2" customHeight="1" s="49">
      <c r="A52" s="119" t="n">
        <v>50</v>
      </c>
      <c r="B52" s="88"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00" t="n"/>
      <c r="D52" s="88" t="inlineStr">
        <is>
          <t>Tinea versicolor</t>
        </is>
      </c>
      <c r="E52" s="88" t="inlineStr">
        <is>
          <t>Contact dermatitis</t>
        </is>
      </c>
      <c r="F52" s="88" t="inlineStr">
        <is>
          <t>Seborrheic dermatitis</t>
        </is>
      </c>
      <c r="G52" s="88" t="inlineStr">
        <is>
          <t>Psoriasis</t>
        </is>
      </c>
      <c r="H52" s="88" t="inlineStr">
        <is>
          <t>Tinea corporis</t>
        </is>
      </c>
      <c r="I52" s="119" t="inlineStr">
        <is>
          <t>4</t>
        </is>
      </c>
      <c r="J52" s="88"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00" t="n"/>
      <c r="L52" s="88" t="inlineStr">
        <is>
          <t>Eczema &amp; Dermatitis</t>
        </is>
      </c>
      <c r="M52" s="100" t="inlineStr">
        <is>
          <t>Clinic</t>
        </is>
      </c>
      <c r="N52" s="88" t="inlineStr">
        <is>
          <t>ข้อ 50 Pharma Plus เล่มม่วง (เฉลยข้อ ง)</t>
        </is>
      </c>
      <c r="O52" s="100" t="inlineStr">
        <is>
          <t>Mock</t>
        </is>
      </c>
      <c r="P52" s="100" t="inlineStr">
        <is>
          <t>Pharma Plus เล่มม่วง</t>
        </is>
      </c>
      <c r="Q52" s="100" t="n"/>
    </row>
    <row r="53" ht="13.2" customHeight="1" s="49">
      <c r="A53" s="119" t="n">
        <v>51</v>
      </c>
      <c r="B53" s="88"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00" t="n"/>
      <c r="D53" s="88" t="inlineStr">
        <is>
          <t>Infection</t>
        </is>
      </c>
      <c r="E53" s="88" t="inlineStr">
        <is>
          <t>Allergic reaction</t>
        </is>
      </c>
      <c r="F53" s="88" t="inlineStr">
        <is>
          <t>Autoimmune disease</t>
        </is>
      </c>
      <c r="G53" s="88" t="inlineStr">
        <is>
          <t>Seborrhea inflammation</t>
        </is>
      </c>
      <c r="H53" s="88" t="inlineStr">
        <is>
          <t>ไม่มีข้อใดถูก</t>
        </is>
      </c>
      <c r="I53" s="119" t="inlineStr">
        <is>
          <t>3</t>
        </is>
      </c>
      <c r="J53" s="88"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00" t="n"/>
      <c r="L53" s="88" t="inlineStr">
        <is>
          <t>Eczema &amp; Dermatitis</t>
        </is>
      </c>
      <c r="M53" s="100" t="inlineStr">
        <is>
          <t>Clinic</t>
        </is>
      </c>
      <c r="N53" s="88" t="inlineStr">
        <is>
          <t>ข้อ 51 Pharma Plus เล่มม่วง (เฉลยข้อ ค)</t>
        </is>
      </c>
      <c r="O53" s="100" t="inlineStr">
        <is>
          <t>Mock</t>
        </is>
      </c>
      <c r="P53" s="100" t="inlineStr">
        <is>
          <t>Pharma Plus เล่มม่วง</t>
        </is>
      </c>
      <c r="Q53" s="100" t="n"/>
    </row>
    <row r="54" ht="13.2" customHeight="1" s="49">
      <c r="A54" s="119" t="n">
        <v>52</v>
      </c>
      <c r="B54" s="88"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00" t="n"/>
      <c r="D54" s="88" t="inlineStr">
        <is>
          <t>Herpes simplex</t>
        </is>
      </c>
      <c r="E54" s="88" t="inlineStr">
        <is>
          <t>Herpes zoster</t>
        </is>
      </c>
      <c r="F54" s="88" t="inlineStr">
        <is>
          <t>Varicella</t>
        </is>
      </c>
      <c r="G54" s="88" t="inlineStr">
        <is>
          <t>Rubella</t>
        </is>
      </c>
      <c r="H54" s="88" t="inlineStr">
        <is>
          <t>Measles</t>
        </is>
      </c>
      <c r="I54" s="119" t="inlineStr">
        <is>
          <t>2</t>
        </is>
      </c>
      <c r="J54" s="88"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00" t="n"/>
      <c r="L54" s="88" t="inlineStr">
        <is>
          <t>Eczema &amp; Dermatitis</t>
        </is>
      </c>
      <c r="M54" s="100" t="inlineStr">
        <is>
          <t>Clinic</t>
        </is>
      </c>
      <c r="N54" s="88" t="inlineStr">
        <is>
          <t>ข้อ 52 Pharma Plus เล่มม่วง (เฉลยข้อ ข)</t>
        </is>
      </c>
      <c r="O54" s="100" t="inlineStr">
        <is>
          <t>Mock</t>
        </is>
      </c>
      <c r="P54" s="100" t="inlineStr">
        <is>
          <t>Pharma Plus เล่มม่วง</t>
        </is>
      </c>
      <c r="Q54" s="100" t="n"/>
    </row>
    <row r="55" ht="13.2" customHeight="1" s="49">
      <c r="A55" s="119" t="n">
        <v>53</v>
      </c>
      <c r="B55" s="88"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00" t="n"/>
      <c r="D55" s="88" t="inlineStr">
        <is>
          <t>บัวบก</t>
        </is>
      </c>
      <c r="E55" s="88" t="inlineStr">
        <is>
          <t>ไพล</t>
        </is>
      </c>
      <c r="F55" s="88" t="inlineStr">
        <is>
          <t>พญายอ</t>
        </is>
      </c>
      <c r="G55" s="88" t="inlineStr">
        <is>
          <t>มะระขี้นก</t>
        </is>
      </c>
      <c r="H55" s="88" t="inlineStr">
        <is>
          <t>ฟ้าทะลายโจร</t>
        </is>
      </c>
      <c r="I55" s="119" t="inlineStr">
        <is>
          <t>3</t>
        </is>
      </c>
      <c r="J55" s="88"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00" t="n"/>
      <c r="L55" s="88" t="inlineStr">
        <is>
          <t>Eczema &amp; Dermatitis</t>
        </is>
      </c>
      <c r="M55" s="100" t="inlineStr">
        <is>
          <t>Clinic</t>
        </is>
      </c>
      <c r="N55" s="88" t="inlineStr">
        <is>
          <t>ข้อ 53 Pharma Plus เล่มม่วง (เฉลยข้อ ค)</t>
        </is>
      </c>
      <c r="O55" s="100" t="inlineStr">
        <is>
          <t>Mock</t>
        </is>
      </c>
      <c r="P55" s="100" t="inlineStr">
        <is>
          <t>Pharma Plus เล่มม่วง</t>
        </is>
      </c>
      <c r="Q55" s="100" t="n"/>
    </row>
    <row r="56" ht="13.2" customHeight="1" s="49">
      <c r="A56" s="119" t="n">
        <v>54</v>
      </c>
      <c r="B56" s="88" t="inlineStr">
        <is>
          <t>หากผู้ป่วยหายจากโรคแล้ว แต่ยังมีอาการปวดอยู่ ควรให้ยาชนิดใดบรรเทาอาการ</t>
        </is>
      </c>
      <c r="C56" s="100" t="n"/>
      <c r="D56" s="88" t="inlineStr">
        <is>
          <t>Paracetamol</t>
        </is>
      </c>
      <c r="E56" s="88" t="inlineStr">
        <is>
          <t>Ibuprofen</t>
        </is>
      </c>
      <c r="F56" s="88" t="inlineStr">
        <is>
          <t>Amitriptyline</t>
        </is>
      </c>
      <c r="G56" s="88" t="inlineStr">
        <is>
          <t>Celecoxib</t>
        </is>
      </c>
      <c r="H56" s="88" t="inlineStr">
        <is>
          <t>ข้อ ข. และ ง.</t>
        </is>
      </c>
      <c r="I56" s="119" t="inlineStr">
        <is>
          <t>3</t>
        </is>
      </c>
      <c r="J56" s="88"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00" t="n"/>
      <c r="L56" s="88" t="inlineStr">
        <is>
          <t>Superficial fungal</t>
        </is>
      </c>
      <c r="M56" s="100" t="inlineStr">
        <is>
          <t>Clinic</t>
        </is>
      </c>
      <c r="N56" s="88" t="inlineStr">
        <is>
          <t>ข้อ 54 Pharma Plus เล่มม่วง (เฉลยข้อ ค)</t>
        </is>
      </c>
      <c r="O56" s="100" t="inlineStr">
        <is>
          <t>Mock</t>
        </is>
      </c>
      <c r="P56" s="100" t="inlineStr">
        <is>
          <t>Pharma Plus เล่มม่วง</t>
        </is>
      </c>
      <c r="Q56" s="100" t="n"/>
    </row>
    <row r="57" ht="13.2" customHeight="1" s="49">
      <c r="A57" s="119" t="n">
        <v>55</v>
      </c>
      <c r="B57" s="88"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00" t="n"/>
      <c r="D57" s="88" t="inlineStr">
        <is>
          <t>Tetracycline capsule, topical clindamycin</t>
        </is>
      </c>
      <c r="E57" s="88" t="inlineStr">
        <is>
          <t>Tetracycline capsule, benzoyl peroxide gel</t>
        </is>
      </c>
      <c r="F57" s="88" t="inlineStr">
        <is>
          <t>Tetracycline capsule, oral clindamycin</t>
        </is>
      </c>
      <c r="G57" s="88" t="inlineStr">
        <is>
          <t>Oral isotretinoin, tetracycline capsule</t>
        </is>
      </c>
      <c r="H57" s="88" t="inlineStr">
        <is>
          <t>Topical retinoid, benzoyl peroxide gel</t>
        </is>
      </c>
      <c r="I57" s="119" t="n">
        <v>5</v>
      </c>
      <c r="J57" s="88"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00" t="n"/>
      <c r="L57" s="88" t="inlineStr">
        <is>
          <t>Acne</t>
        </is>
      </c>
      <c r="M57" s="100" t="inlineStr">
        <is>
          <t>Clinic</t>
        </is>
      </c>
      <c r="N57" s="88" t="inlineStr">
        <is>
          <t>ข้อ 55 Pharma Plus เล่มม่วง (เฉลยข้อ ข)</t>
        </is>
      </c>
      <c r="O57" s="100" t="inlineStr">
        <is>
          <t>Mock</t>
        </is>
      </c>
      <c r="P57" s="100" t="inlineStr">
        <is>
          <t>Pharma Plus เล่มม่วง</t>
        </is>
      </c>
      <c r="Q57" s="100" t="n"/>
    </row>
    <row r="58" ht="13.2" customHeight="1" s="49">
      <c r="A58" s="119" t="n">
        <v>56</v>
      </c>
      <c r="B58" s="88"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00" t="n"/>
      <c r="D58" s="88" t="inlineStr">
        <is>
          <t>Category X (ห้ามใช้ในสตรีมีครรภ์หรือผู้ที่วางแผนจะตั้งครรภ์โดยเด็ดขาด เนื่องจากเป็นสารก่อมัยรูปทารกอย่างรุนแรง - Teratogen)</t>
        </is>
      </c>
      <c r="E58" s="88" t="inlineStr">
        <is>
          <t>Category A (ปลอดภัยสูง)</t>
        </is>
      </c>
      <c r="F58" s="88" t="inlineStr">
        <is>
          <t>Category B (ไม่มีหลักฐานความเสี่ยงในมนุษย์)</t>
        </is>
      </c>
      <c r="G58" s="88" t="inlineStr">
        <is>
          <t>Category C (ใช้ได้หากประโยชน์มากกว่าความเสี่ยง)</t>
        </is>
      </c>
      <c r="H58" s="88" t="inlineStr">
        <is>
          <t>Category D (มีความเสี่ยงแต่ยอมรับได้ในกรณีฉุกเฉิน)</t>
        </is>
      </c>
      <c r="I58" s="119" t="n">
        <v>1</v>
      </c>
      <c r="J58" s="88"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00" t="n"/>
      <c r="L58" s="88" t="inlineStr">
        <is>
          <t>Acne</t>
        </is>
      </c>
      <c r="M58" s="100" t="inlineStr">
        <is>
          <t>Clinic</t>
        </is>
      </c>
      <c r="N58" s="88" t="inlineStr">
        <is>
          <t>ข้อ 56 Pharma Plus เล่มม่วง (เฉลยข้อ จ)</t>
        </is>
      </c>
      <c r="O58" s="100" t="inlineStr">
        <is>
          <t>Mock</t>
        </is>
      </c>
      <c r="P58" s="100" t="inlineStr">
        <is>
          <t>Pharma Plus เล่มม่วง</t>
        </is>
      </c>
      <c r="Q58" s="100" t="n"/>
    </row>
    <row r="59" ht="13.2" customHeight="1" s="49">
      <c r="A59" s="119" t="n">
        <v>57</v>
      </c>
      <c r="B59" s="88"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00" t="n"/>
      <c r="D59" s="88" t="inlineStr">
        <is>
          <t>Close comedone</t>
        </is>
      </c>
      <c r="E59" s="88" t="inlineStr">
        <is>
          <t>Open comedone</t>
        </is>
      </c>
      <c r="F59" s="88" t="inlineStr">
        <is>
          <t>Pustule</t>
        </is>
      </c>
      <c r="G59" s="88" t="inlineStr">
        <is>
          <t>Nodule</t>
        </is>
      </c>
      <c r="H59" s="88" t="inlineStr">
        <is>
          <t>Cyst</t>
        </is>
      </c>
      <c r="I59" s="119" t="inlineStr">
        <is>
          <t>4</t>
        </is>
      </c>
      <c r="J59" s="88"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00" t="n"/>
      <c r="L59" s="88" t="inlineStr">
        <is>
          <t>Acne</t>
        </is>
      </c>
      <c r="M59" s="100" t="inlineStr">
        <is>
          <t>Clinic</t>
        </is>
      </c>
      <c r="N59" s="88" t="inlineStr">
        <is>
          <t>ข้อ 57 Pharma Plus เล่มม่วง (เฉลยข้อ ง)</t>
        </is>
      </c>
      <c r="O59" s="100" t="inlineStr">
        <is>
          <t>Mock</t>
        </is>
      </c>
      <c r="P59" s="100" t="inlineStr">
        <is>
          <t>Pharma Plus เล่มม่วง</t>
        </is>
      </c>
      <c r="Q59" s="100" t="n"/>
    </row>
    <row r="60" ht="13.2" customHeight="1" s="49">
      <c r="A60" s="119" t="n">
        <v>58</v>
      </c>
      <c r="B60" s="88" t="inlineStr">
        <is>
          <t>Oral isotretinoin ใช้ในสิวประเภทใด</t>
        </is>
      </c>
      <c r="C60" s="100" t="n"/>
      <c r="D60" s="88" t="inlineStr">
        <is>
          <t>Close comedone</t>
        </is>
      </c>
      <c r="E60" s="88" t="inlineStr">
        <is>
          <t>Open comedone</t>
        </is>
      </c>
      <c r="F60" s="88" t="inlineStr">
        <is>
          <t>Pustule</t>
        </is>
      </c>
      <c r="G60" s="88" t="inlineStr">
        <is>
          <t>Papule</t>
        </is>
      </c>
      <c r="H60" s="88" t="inlineStr">
        <is>
          <t>Cyst</t>
        </is>
      </c>
      <c r="I60" s="119" t="inlineStr">
        <is>
          <t>5</t>
        </is>
      </c>
      <c r="J60" s="88"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00" t="n"/>
      <c r="L60" s="88" t="inlineStr">
        <is>
          <t>Acne</t>
        </is>
      </c>
      <c r="M60" s="100" t="inlineStr">
        <is>
          <t>Clinic</t>
        </is>
      </c>
      <c r="N60" s="88" t="inlineStr">
        <is>
          <t>ข้อ 58 Pharma Plus เล่มม่วง (เฉลยข้อ จ)</t>
        </is>
      </c>
      <c r="O60" s="100" t="inlineStr">
        <is>
          <t>Mock</t>
        </is>
      </c>
      <c r="P60" s="100" t="inlineStr">
        <is>
          <t>Pharma Plus เล่มม่วง</t>
        </is>
      </c>
      <c r="Q60" s="100" t="n"/>
    </row>
    <row r="61" ht="13.2" customHeight="1" s="49">
      <c r="A61" s="119" t="n">
        <v>59</v>
      </c>
      <c r="B61" s="88" t="inlineStr">
        <is>
          <t>Benzoyl peroxide ไม่มีคุณสมบัติใด</t>
        </is>
      </c>
      <c r="C61" s="100" t="n"/>
      <c r="D61" s="88" t="inlineStr">
        <is>
          <t>Antisebum</t>
        </is>
      </c>
      <c r="E61" s="88" t="inlineStr">
        <is>
          <t>Anti-inflammation</t>
        </is>
      </c>
      <c r="F61" s="88" t="inlineStr">
        <is>
          <t>Anti-infection</t>
        </is>
      </c>
      <c r="G61" s="88" t="inlineStr">
        <is>
          <t>Exfoliative</t>
        </is>
      </c>
      <c r="H61" s="88" t="inlineStr">
        <is>
          <t>Keratolytic</t>
        </is>
      </c>
      <c r="I61" s="119" t="n">
        <v>1</v>
      </c>
      <c r="J61" s="88"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00" t="n"/>
      <c r="L61" s="88" t="inlineStr">
        <is>
          <t>Acne</t>
        </is>
      </c>
      <c r="M61" s="100" t="inlineStr">
        <is>
          <t>Clinic</t>
        </is>
      </c>
      <c r="N61" s="88" t="inlineStr">
        <is>
          <t>ข้อ 59 Pharma Plus เล่มม่วง (เฉลยข้อ ง)</t>
        </is>
      </c>
      <c r="O61" s="100" t="inlineStr">
        <is>
          <t>Mock</t>
        </is>
      </c>
      <c r="P61" s="100" t="inlineStr">
        <is>
          <t>Pharma Plus เล่มม่วง</t>
        </is>
      </c>
      <c r="Q61" s="100" t="n"/>
    </row>
    <row r="62" ht="13.2" customHeight="1" s="49">
      <c r="A62" s="119" t="n">
        <v>60</v>
      </c>
      <c r="B62" s="88"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00" t="n"/>
      <c r="D62" s="88" t="inlineStr">
        <is>
          <t>Impetigo</t>
        </is>
      </c>
      <c r="E62" s="88" t="inlineStr">
        <is>
          <t>Eczema</t>
        </is>
      </c>
      <c r="F62" s="88" t="inlineStr">
        <is>
          <t>Folliculitis</t>
        </is>
      </c>
      <c r="G62" s="88" t="inlineStr">
        <is>
          <t>Rosacea</t>
        </is>
      </c>
      <c r="H62" s="88" t="inlineStr">
        <is>
          <t>Tenia corporis</t>
        </is>
      </c>
      <c r="I62" s="119" t="inlineStr">
        <is>
          <t>2</t>
        </is>
      </c>
      <c r="J62" s="88"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00" t="n"/>
      <c r="L62" s="88" t="inlineStr">
        <is>
          <t>Eczema &amp; Dermatitis</t>
        </is>
      </c>
      <c r="M62" s="100" t="inlineStr">
        <is>
          <t>Clinic</t>
        </is>
      </c>
      <c r="N62" s="88" t="inlineStr">
        <is>
          <t>ข้อ 60 Pharma Plus เล่มม่วง (เฉลยข้อ ข)</t>
        </is>
      </c>
      <c r="O62" s="100" t="inlineStr">
        <is>
          <t>Mock</t>
        </is>
      </c>
      <c r="P62" s="100" t="inlineStr">
        <is>
          <t>Pharma Plus เล่มม่วง</t>
        </is>
      </c>
      <c r="Q62" s="100" t="n"/>
    </row>
    <row r="63" ht="13.2" customHeight="1" s="49">
      <c r="A63" s="119" t="n">
        <v>61</v>
      </c>
      <c r="B63" s="88"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00" t="n"/>
      <c r="D63" s="88" t="inlineStr">
        <is>
          <t>Burrow's solution</t>
        </is>
      </c>
      <c r="E63" s="88" t="inlineStr">
        <is>
          <t>Antihistamine cream</t>
        </is>
      </c>
      <c r="F63" s="88" t="inlineStr">
        <is>
          <t>Mupirocin ointment</t>
        </is>
      </c>
      <c r="G63" s="88" t="inlineStr">
        <is>
          <t>Ketoconazole cream</t>
        </is>
      </c>
      <c r="H63" s="88" t="inlineStr">
        <is>
          <t>Topical steroid cream</t>
        </is>
      </c>
      <c r="I63" s="119" t="inlineStr">
        <is>
          <t>5</t>
        </is>
      </c>
      <c r="J63" s="88"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00" t="n"/>
      <c r="L63" s="88" t="inlineStr">
        <is>
          <t>Eczema &amp; Dermatitis</t>
        </is>
      </c>
      <c r="M63" s="100" t="inlineStr">
        <is>
          <t>Clinic</t>
        </is>
      </c>
      <c r="N63" s="88" t="inlineStr">
        <is>
          <t>ข้อ 61 Pharma Plus เล่มม่วง (เฉลยข้อ จ)</t>
        </is>
      </c>
      <c r="O63" s="100" t="inlineStr">
        <is>
          <t>Mock</t>
        </is>
      </c>
      <c r="P63" s="100" t="inlineStr">
        <is>
          <t>Pharma Plus เล่มม่วง</t>
        </is>
      </c>
      <c r="Q63" s="100" t="n"/>
    </row>
    <row r="64" ht="13.2" customHeight="1" s="49">
      <c r="A64" s="119" t="n">
        <v>62</v>
      </c>
      <c r="B64" s="88" t="inlineStr">
        <is>
          <t>ข้อใดผิดเกี่ยวกับยา hydroxyzine</t>
        </is>
      </c>
      <c r="C64" s="100" t="n"/>
      <c r="D64" s="88" t="inlineStr">
        <is>
          <t>มีความจำเพาะต่อ H1 &gt; H2</t>
        </is>
      </c>
      <c r="E64" s="88" t="inlineStr">
        <is>
          <t>ห้ามรับประทานร่วมกับ alcohol</t>
        </is>
      </c>
      <c r="F64" s="88" t="inlineStr">
        <is>
          <t>ห้ามรับประทานร่วมกับ St.John wort</t>
        </is>
      </c>
      <c r="G64" s="88" t="inlineStr">
        <is>
          <t>ถ้าใช้ขนาดสูงจะมีฤทธิ์เป็น anticonvulsant</t>
        </is>
      </c>
      <c r="H64" s="88" t="inlineStr">
        <is>
          <t>ถ้าใช้ขนาดสูงจะทำให้เกิดอาการชัก และง่วง ได้</t>
        </is>
      </c>
      <c r="I64" s="119" t="n">
        <v>4</v>
      </c>
      <c r="J64" s="88"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00" t="n"/>
      <c r="L64" s="88" t="inlineStr">
        <is>
          <t>Urticaria &amp; Angioedema</t>
        </is>
      </c>
      <c r="M64" s="100" t="inlineStr">
        <is>
          <t>Clinic</t>
        </is>
      </c>
      <c r="N64" s="88" t="inlineStr">
        <is>
          <t>ข้อ 62 Pharma Plus เล่มม่วง (เฉลยข้อ ค ง)</t>
        </is>
      </c>
      <c r="O64" s="100" t="inlineStr">
        <is>
          <t>Mock</t>
        </is>
      </c>
      <c r="P64" s="100" t="inlineStr">
        <is>
          <t>Pharma Plus เล่มม่วง</t>
        </is>
      </c>
      <c r="Q64" s="100" t="n"/>
    </row>
    <row r="65" ht="13.2" customHeight="1" s="49">
      <c r="A65" s="119" t="n">
        <v>63</v>
      </c>
      <c r="B65" s="88" t="inlineStr">
        <is>
          <t>ยา antihistamine ตัวใดต่อไปนี้มีฤทธิ์ sedative effect มากที่สุด</t>
        </is>
      </c>
      <c r="C65" s="100" t="n"/>
      <c r="D65" s="88" t="inlineStr">
        <is>
          <t>Hydroxyzine</t>
        </is>
      </c>
      <c r="E65" s="88" t="inlineStr">
        <is>
          <t>CPM</t>
        </is>
      </c>
      <c r="F65" s="88" t="inlineStr">
        <is>
          <t>Brompheniramine</t>
        </is>
      </c>
      <c r="G65" s="88" t="inlineStr">
        <is>
          <t>Diphenhydramine</t>
        </is>
      </c>
      <c r="H65" s="88" t="inlineStr">
        <is>
          <t>Cyproheptadine</t>
        </is>
      </c>
      <c r="I65" s="119" t="inlineStr">
        <is>
          <t>4</t>
        </is>
      </c>
      <c r="J65" s="88"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00" t="n"/>
      <c r="L65" s="88" t="inlineStr">
        <is>
          <t>Urticaria &amp; Angioedema</t>
        </is>
      </c>
      <c r="M65" s="100" t="inlineStr">
        <is>
          <t>Clinic</t>
        </is>
      </c>
      <c r="N65" s="88" t="inlineStr">
        <is>
          <t>ข้อ 63 Pharma Plus เล่มม่วง (เฉลยข้อ ง)</t>
        </is>
      </c>
      <c r="O65" s="100" t="inlineStr">
        <is>
          <t>Mock</t>
        </is>
      </c>
      <c r="P65" s="100" t="inlineStr">
        <is>
          <t>Pharma Plus เล่มม่วง</t>
        </is>
      </c>
      <c r="Q65" s="100" t="n"/>
    </row>
    <row r="66" ht="13.2" customHeight="1" s="49">
      <c r="A66" s="119" t="n">
        <v>64</v>
      </c>
      <c r="B66" s="88" t="inlineStr">
        <is>
          <t>ข้อใดไม่จัดเป็นหัวข้อการทดสอบของยาในรูปแบบ nebulized solution</t>
        </is>
      </c>
      <c r="C66" s="100" t="n"/>
      <c r="D66" s="88" t="inlineStr">
        <is>
          <t>Assay</t>
        </is>
      </c>
      <c r="E66" s="88" t="inlineStr">
        <is>
          <t>Sterility</t>
        </is>
      </c>
      <c r="F66" s="88" t="inlineStr">
        <is>
          <t>Content uniformity</t>
        </is>
      </c>
      <c r="G66" s="88" t="inlineStr">
        <is>
          <t>Particle size</t>
        </is>
      </c>
      <c r="H66" s="88" t="inlineStr">
        <is>
          <t>Impurity</t>
        </is>
      </c>
      <c r="I66" s="119" t="inlineStr">
        <is>
          <t>1</t>
        </is>
      </c>
      <c r="J66" s="88"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00" t="n"/>
      <c r="L66" s="88" t="inlineStr">
        <is>
          <t>Superficial fungal</t>
        </is>
      </c>
      <c r="M66" s="100" t="inlineStr">
        <is>
          <t>Clinic</t>
        </is>
      </c>
      <c r="N66" s="88" t="inlineStr">
        <is>
          <t>แบบฝึกหัด PLE-CC 1 ข้อ 102</t>
        </is>
      </c>
      <c r="O66" s="100" t="inlineStr">
        <is>
          <t>แบบฝึกหัด</t>
        </is>
      </c>
      <c r="P66" s="100" t="inlineStr">
        <is>
          <t>แบบฝึกหัด</t>
        </is>
      </c>
      <c r="Q66" s="100" t="n"/>
    </row>
    <row r="67" ht="13.2" customHeight="1" s="49">
      <c r="A67" s="119" t="n">
        <v>65</v>
      </c>
      <c r="B67" s="88" t="inlineStr">
        <is>
          <t>คำแนะนำที่สำคัญที่สุดในการป้องกันการแพร่กระจายของเชื้อ</t>
        </is>
      </c>
      <c r="C67" s="100" t="n"/>
      <c r="D67" s="88" t="inlineStr">
        <is>
          <t>จะไม่แพร่เชื้อถ้ามีตุ่มใสขึ้นแล้ว</t>
        </is>
      </c>
      <c r="E67" s="88" t="inlineStr">
        <is>
          <t>หลีกเลี่ยงการสัมผัสบริเวณที่เป็น และไม่ใช้สิ่งของร่วมกับผู้อื่น</t>
        </is>
      </c>
      <c r="F67" s="88" t="inlineStr">
        <is>
          <t>ปิดพลาสเตอร์ยาบริเวณแผลตลอดเวลา</t>
        </is>
      </c>
      <c r="G67" s="88" t="inlineStr">
        <is>
          <t>ล้างบริเวณนั้นด้วยน ้าและสบู่ทุกวัน</t>
        </is>
      </c>
      <c r="H67" s="88" t="inlineStr">
        <is>
          <t>รับประทานอาหารที่มีวิตามินซีสูง</t>
        </is>
      </c>
      <c r="I67" s="119" t="inlineStr">
        <is>
          <t>1</t>
        </is>
      </c>
      <c r="J67" s="88"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00" t="n"/>
      <c r="L67" s="88" t="inlineStr">
        <is>
          <t>Superficial fungal</t>
        </is>
      </c>
      <c r="M67" s="100" t="inlineStr">
        <is>
          <t>Clinic</t>
        </is>
      </c>
      <c r="N67" s="88" t="inlineStr">
        <is>
          <t>แบบฝึกหัด PLE-CC 1 ข้อ 121</t>
        </is>
      </c>
      <c r="O67" s="100" t="inlineStr">
        <is>
          <t>แบบฝึกหัด</t>
        </is>
      </c>
      <c r="P67" s="100" t="inlineStr">
        <is>
          <t>แบบฝึกหัด</t>
        </is>
      </c>
      <c r="Q67" s="100" t="n"/>
    </row>
    <row r="68" ht="13.2" customHeight="1" s="49">
      <c r="A68" s="119" t="n">
        <v>66</v>
      </c>
      <c r="B68" s="88" t="inlineStr">
        <is>
          <t>ข้อใดเป็นการแนะนำเพื่อป้องกันโรคตามพฤติกรรมสุขภาพของผู้บริโภคได้ถูกต้อง</t>
        </is>
      </c>
      <c r="C68" s="100" t="n"/>
      <c r="D68" s="88" t="inlineStr">
        <is>
          <t>แนะนำการปฏิบัติตัว การหลีกเลี่ยงปัจจัยกระตุ้น</t>
        </is>
      </c>
      <c r="E68" s="88" t="inlineStr">
        <is>
          <t>Benzoyl peroxide 2.5% gel</t>
        </is>
      </c>
      <c r="F68" s="88" t="inlineStr">
        <is>
          <t>Acyclovir 5% cream</t>
        </is>
      </c>
      <c r="G68" s="88" t="inlineStr">
        <is>
          <t>แนะน าให้ท าอาชีพอื่น</t>
        </is>
      </c>
      <c r="H68" s="88" t="inlineStr">
        <is>
          <t>แนะน าให้ท าอาชีพอื่น</t>
        </is>
      </c>
      <c r="I68" s="119" t="inlineStr">
        <is>
          <t>1</t>
        </is>
      </c>
      <c r="J68" s="88"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00" t="n"/>
      <c r="L68" s="88" t="inlineStr">
        <is>
          <t>Superficial fungal</t>
        </is>
      </c>
      <c r="M68" s="100" t="inlineStr">
        <is>
          <t>Clinic</t>
        </is>
      </c>
      <c r="N68" s="88" t="inlineStr">
        <is>
          <t>แบบฝึกหัด PLE-CC 1 ข้อ 125</t>
        </is>
      </c>
      <c r="O68" s="100" t="inlineStr">
        <is>
          <t>แบบฝึกหัด</t>
        </is>
      </c>
      <c r="P68" s="100" t="inlineStr">
        <is>
          <t>แบบฝึกหัด</t>
        </is>
      </c>
      <c r="Q68" s="100" t="n"/>
    </row>
    <row r="69" ht="13.2" customHeight="1" s="49">
      <c r="A69" s="119" t="n">
        <v>67</v>
      </c>
      <c r="B69" s="88" t="inlineStr">
        <is>
          <t>ยารักษาผื่นที่หน้าในผู้ป่วยรายนี้ได้แก่อะไร</t>
        </is>
      </c>
      <c r="C69" s="100" t="n"/>
      <c r="D69" s="88" t="inlineStr">
        <is>
          <t>aloe vera gel</t>
        </is>
      </c>
      <c r="E69" s="88" t="inlineStr">
        <is>
          <t>Triamcinolone 0.2% cream</t>
        </is>
      </c>
      <c r="F69" s="88" t="inlineStr">
        <is>
          <t>diclofenac cream</t>
        </is>
      </c>
      <c r="G69" s="88" t="inlineStr">
        <is>
          <t>capsaicin cream</t>
        </is>
      </c>
      <c r="H69" s="88" t="inlineStr">
        <is>
          <t>acyclovir cream</t>
        </is>
      </c>
      <c r="I69" s="119" t="inlineStr">
        <is>
          <t>1</t>
        </is>
      </c>
      <c r="J69" s="88"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100" t="n"/>
      <c r="L69" s="88" t="inlineStr">
        <is>
          <t>Eczema &amp; Dermatitis</t>
        </is>
      </c>
      <c r="M69" s="100" t="inlineStr">
        <is>
          <t>Clinic</t>
        </is>
      </c>
      <c r="N69" s="88" t="inlineStr">
        <is>
          <t>PLE_CC1_2567_Key ข้อ 57</t>
        </is>
      </c>
      <c r="O69" s="100" t="inlineStr">
        <is>
          <t>ข้อสอบจริง</t>
        </is>
      </c>
      <c r="P69" s="100" t="inlineStr">
        <is>
          <t>ปี 2567</t>
        </is>
      </c>
      <c r="Q69" s="100" t="n"/>
    </row>
    <row r="70" ht="13.2" customHeight="1" s="49">
      <c r="A70" s="119" t="n">
        <v>68</v>
      </c>
      <c r="B70" s="88" t="inlineStr">
        <is>
          <t>จากข้อมูลทั้งหมด ลักษณะอาการแพ้ยาที่เกิดขึ้นในผู้ป่วยรายนี้ตรงกับข้อใดมากที่สุด</t>
        </is>
      </c>
      <c r="C70" s="100" t="n"/>
      <c r="D70" s="88" t="inlineStr">
        <is>
          <t>Urticaria</t>
        </is>
      </c>
      <c r="E70" s="88" t="inlineStr">
        <is>
          <t>Angioedema</t>
        </is>
      </c>
      <c r="F70" s="88" t="inlineStr">
        <is>
          <t>Stevens-Johnson Syndrome (SJS)</t>
        </is>
      </c>
      <c r="G70" s="88" t="inlineStr">
        <is>
          <t>Erythema multiforme</t>
        </is>
      </c>
      <c r="H70" s="88" t="inlineStr">
        <is>
          <t>Morbilliform rash (MP rash) + &lt; PLE-PC1 Preparation 2567 Azithromy = 3 Ceftriazone 4 /</t>
        </is>
      </c>
      <c r="I70" s="119" t="inlineStr">
        <is>
          <t>1</t>
        </is>
      </c>
      <c r="J70" s="88"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00" t="n"/>
      <c r="L70" s="88" t="inlineStr">
        <is>
          <t>Superficial fungal</t>
        </is>
      </c>
      <c r="M70" s="100" t="inlineStr">
        <is>
          <t>Clinic</t>
        </is>
      </c>
      <c r="N70" s="88" t="inlineStr">
        <is>
          <t>PLE_CC1_2567_Key ข้อ 76</t>
        </is>
      </c>
      <c r="O70" s="100" t="inlineStr">
        <is>
          <t>ข้อสอบจริง</t>
        </is>
      </c>
      <c r="P70" s="100" t="inlineStr">
        <is>
          <t>ปี 2567</t>
        </is>
      </c>
      <c r="Q70" s="100" t="n"/>
    </row>
    <row r="71" ht="13.2" customHeight="1" s="49">
      <c r="A71" s="119" t="n">
        <v>69</v>
      </c>
      <c r="B71" s="88"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100" t="n"/>
      <c r="D71" s="88" t="inlineStr">
        <is>
          <t>Cefixime</t>
        </is>
      </c>
      <c r="E71" s="88" t="inlineStr">
        <is>
          <t>Levofloxacin</t>
        </is>
      </c>
      <c r="F71" s="88" t="inlineStr">
        <is>
          <t>Clindamycin</t>
        </is>
      </c>
      <c r="G71" s="88" t="inlineStr">
        <is>
          <t>Erythromycin</t>
        </is>
      </c>
      <c r="H71" s="88" t="inlineStr">
        <is>
          <t>Amoxicillin clavulanate</t>
        </is>
      </c>
      <c r="I71" s="119" t="n">
        <v>4</v>
      </c>
      <c r="J71" s="88" t="inlineStr">
        <is>
          <t>✅ คำตอบที่ถูกต้อง: ข้อ ง. Erythromycin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(Erythromycin) เป็นคำตอบที่ถูกต้องและสอดคล้องกับหลักวิชาการและแนวทางเวชปฏิบัติในการรักษา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00" t="n"/>
      <c r="L71" s="88" t="inlineStr">
        <is>
          <t>Respiratory &amp; Antibiotics</t>
        </is>
      </c>
      <c r="M71" s="100" t="inlineStr">
        <is>
          <t>Clinic</t>
        </is>
      </c>
      <c r="N71" s="88" t="inlineStr">
        <is>
          <t>PLE_CC1_2567_Set1_Key ข้อ 36</t>
        </is>
      </c>
      <c r="O71" s="100" t="inlineStr">
        <is>
          <t>ข้อสอบจริง</t>
        </is>
      </c>
      <c r="P71" s="100" t="inlineStr">
        <is>
          <t>ปี 2567</t>
        </is>
      </c>
      <c r="Q71" s="100" t="n"/>
    </row>
    <row r="72" ht="13.2" customHeight="1" s="49">
      <c r="A72" s="119" t="n">
        <v>70</v>
      </c>
      <c r="B72" s="88"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100" t="n"/>
      <c r="D72" s="88" t="inlineStr">
        <is>
          <t>ยับยั้ง Lanosterol 14-alpha-demethylase (CYP51)</t>
        </is>
      </c>
      <c r="E72" s="88" t="inlineStr">
        <is>
          <t>ยับยั้ง Squalene epoxidase</t>
        </is>
      </c>
      <c r="F72" s="88" t="inlineStr">
        <is>
          <t>ยับยั้ง Beta-(1,3)-D-glucan synthase</t>
        </is>
      </c>
      <c r="G72" s="88" t="inlineStr">
        <is>
          <t>ยับยั้ง Thymidylate synthase</t>
        </is>
      </c>
      <c r="H72" s="88" t="inlineStr">
        <is>
          <t>ยับยั้ง Fungal RNA polymerase</t>
        </is>
      </c>
      <c r="I72" s="119" t="n">
        <v>1</v>
      </c>
      <c r="J72" s="88"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00" t="n"/>
      <c r="L72" s="88" t="inlineStr">
        <is>
          <t>Superficial fungal</t>
        </is>
      </c>
      <c r="M72" s="100" t="inlineStr">
        <is>
          <t>Clinic</t>
        </is>
      </c>
      <c r="N72" s="88" t="inlineStr">
        <is>
          <t>PLE_CC1_2567_Set1_Key ข้อ 41</t>
        </is>
      </c>
      <c r="O72" s="100" t="inlineStr">
        <is>
          <t>ข้อสอบจริง</t>
        </is>
      </c>
      <c r="P72" s="100" t="inlineStr">
        <is>
          <t>ปี 2567</t>
        </is>
      </c>
      <c r="Q72" s="100" t="n"/>
    </row>
    <row r="73" ht="13.2" customHeight="1" s="49">
      <c r="A73" s="119" t="n">
        <v>71</v>
      </c>
      <c r="B73" s="88" t="inlineStr">
        <is>
          <t>โครงสร้างหมายเลขใดของ triamcinolone acetonide มีบทบาทสำคัญในการเพิ่ม lipophilicity และความแรงของยา</t>
        </is>
      </c>
      <c r="C73" s="100" t="n"/>
      <c r="D73" s="88" t="inlineStr">
        <is>
          <t>ตำแหน่ง 1, 2 double bond</t>
        </is>
      </c>
      <c r="E73" s="88" t="inlineStr">
        <is>
          <t>ตำแหน่ง 9-alpha fluoro</t>
        </is>
      </c>
      <c r="F73" s="88" t="inlineStr">
        <is>
          <t>ตำแหน่ง 16-alpha, 17-alpha acetonide (ketal)</t>
        </is>
      </c>
      <c r="G73" s="88" t="inlineStr">
        <is>
          <t>ตำแหน่ง 11-beta hydroxyl</t>
        </is>
      </c>
      <c r="H73" s="88" t="inlineStr">
        <is>
          <t>ตำแหน่ง 21-hydroxyl</t>
        </is>
      </c>
      <c r="I73" s="119" t="n">
        <v>3</v>
      </c>
      <c r="J73" s="88" t="inlineStr">
        <is>
          <t>✅ คำตอบที่ถูกต้อง: ข้อ ค. ตำแหน่ง 16-alpha, 17-alpha acetonide (ketal)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(ตำแหน่ง 16-alpha, 17-alpha acetonide (ketal)) เป็นคำตอบที่ถูกต้องและสอดคล้องกับหลักวิชาการและแนวทางเวชปฏิบัติในการรักษา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100" t="n"/>
      <c r="L73" s="88" t="inlineStr">
        <is>
          <t>Eczema &amp; Dermatitis</t>
        </is>
      </c>
      <c r="M73" s="100" t="inlineStr">
        <is>
          <t>Clinic</t>
        </is>
      </c>
      <c r="N73" s="88" t="inlineStr">
        <is>
          <t>PLE_CC1_2567_Set1_Key ข้อ 95</t>
        </is>
      </c>
      <c r="O73" s="100" t="inlineStr">
        <is>
          <t>ข้อสอบจริง</t>
        </is>
      </c>
      <c r="P73" s="100" t="inlineStr">
        <is>
          <t>ปี 2567</t>
        </is>
      </c>
      <c r="Q73" s="100" t="n"/>
    </row>
    <row r="74" ht="13.2" customHeight="1" s="49">
      <c r="A74" s="119" t="n">
        <v>72</v>
      </c>
      <c r="B74" s="88"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100" t="n"/>
      <c r="D74" s="88" t="inlineStr">
        <is>
          <t>Silver sulfadiazine 1% cream</t>
        </is>
      </c>
      <c r="E74" s="88" t="inlineStr">
        <is>
          <t>Triamcinolone acetonide 0.1% cream</t>
        </is>
      </c>
      <c r="F74" s="88" t="inlineStr">
        <is>
          <t>Ketoconazole 2% cream</t>
        </is>
      </c>
      <c r="G74" s="88" t="inlineStr">
        <is>
          <t>Benzoyl peroxide 2.5% gel</t>
        </is>
      </c>
      <c r="H74" s="88" t="inlineStr">
        <is>
          <t>Clobetasol propionate 0.05% cream</t>
        </is>
      </c>
      <c r="I74" s="119" t="n">
        <v>1</v>
      </c>
      <c r="J74" s="88"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100" t="n"/>
      <c r="L74" s="88" t="inlineStr">
        <is>
          <t>Wound</t>
        </is>
      </c>
      <c r="M74" s="100" t="inlineStr">
        <is>
          <t>Clinic</t>
        </is>
      </c>
      <c r="N74" s="88" t="inlineStr">
        <is>
          <t>PLE-CC1 ปี 2566 Day 1 ข้อ 119</t>
        </is>
      </c>
      <c r="O74" s="100" t="inlineStr">
        <is>
          <t>ข้อสอบจริง</t>
        </is>
      </c>
      <c r="P74" s="100" t="inlineStr">
        <is>
          <t>ปี 2566</t>
        </is>
      </c>
      <c r="Q74" s="100" t="n"/>
    </row>
    <row r="75" ht="13.2" customHeight="1" s="49">
      <c r="A75" s="119" t="n">
        <v>73</v>
      </c>
      <c r="B75" s="88" t="inlineStr">
        <is>
          <t>ผู้ป่วยรายนี้จัดอยู;ใน class ใด ตาม Canadian cardiovascular society</t>
        </is>
      </c>
      <c r="C75" s="100" t="n"/>
      <c r="D75" s="88" t="inlineStr">
        <is>
          <t>Class I PLE-CC1 Preparation 2565 เฉลยโดย MUPY53</t>
        </is>
      </c>
      <c r="E75" s="88" t="inlineStr">
        <is>
          <t>Adapalene 0.1% gel</t>
        </is>
      </c>
      <c r="F75" s="88" t="inlineStr">
        <is>
          <t>Mupirocin 2% ointment</t>
        </is>
      </c>
      <c r="G75" s="88" t="inlineStr">
        <is>
          <t>Betamethasone dipropionate 0.05% cream</t>
        </is>
      </c>
      <c r="H75" s="34" t="n"/>
      <c r="I75" s="119" t="inlineStr">
        <is>
          <t>1</t>
        </is>
      </c>
      <c r="J75" s="88" t="inlineStr">
        <is>
          <t>✅ คำตอบที่ถูกต้อง: ข้อ ก. Class I PLE-CC1 Preparation 2565 เฉลยโดย MUPY53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retinoids รุ่นที่สาม ใช้สำหรับการรักษาสิวอุดตันและสิวอักเสบ ไม่เกี่ยวข้องกับการแบ่ง Class ทางระบบหัวใจ
• ข้อ ค. (Mupirocin 2% ointment): Mupirocin 2% ointment เป็นยาปฏิชีวนะเฉพาะที่ ใช้สำหรับรักษาการติดเชื้อแบคทีเรียที่ผิวหนัง เช่น Impetigo หรือป้องกันการติดเชื้อที่แผลเปิดขนาดเล็ก
• ข้อ ง. (Betamethasone dipropionate 0.05% cream): Betamethasone dipropionate 0.05% cream เป็นยาทาสเตียรอยด์ความแรงสูง ใช้สำหรับลดการอักเสบของโรคผิวหนังที่ไม่ใช่การติดเชื้อ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5" s="100" t="n"/>
      <c r="L75" s="88" t="inlineStr">
        <is>
          <t>Superficial fungal</t>
        </is>
      </c>
      <c r="M75" s="100" t="inlineStr">
        <is>
          <t>Clinic</t>
        </is>
      </c>
      <c r="N75" s="88" t="inlineStr">
        <is>
          <t>PLE_CC1_2565_Day1_Key ข้อ 6</t>
        </is>
      </c>
      <c r="O75" s="100" t="inlineStr">
        <is>
          <t>ข้อสอบจริง</t>
        </is>
      </c>
      <c r="P75" s="100" t="inlineStr">
        <is>
          <t>ปี 2565</t>
        </is>
      </c>
      <c r="Q75" s="100" t="n"/>
    </row>
    <row r="76" ht="13.2" customHeight="1" s="49">
      <c r="A76" s="119" t="n">
        <v>74</v>
      </c>
      <c r="B76" s="88" t="inlineStr">
        <is>
          <t>ถามคนไขเป็นอะไร/สาเหตุที่เกิดโรค</t>
        </is>
      </c>
      <c r="C76" s="100" t="n"/>
      <c r="D76" s="88" t="inlineStr">
        <is>
          <t>herpes simplex</t>
        </is>
      </c>
      <c r="E76" s="88" t="inlineStr">
        <is>
          <t>herpes zoster</t>
        </is>
      </c>
      <c r="F76" s="88" t="inlineStr">
        <is>
          <t>seborrheic dermatitis</t>
        </is>
      </c>
      <c r="G76" s="88" t="inlineStr">
        <is>
          <t>atopic dermatitis</t>
        </is>
      </c>
      <c r="H76" s="88" t="inlineStr">
        <is>
          <t>scalp psoriasis #kมlใสSนตามปลายประสาท และ# neuropathic pain KวมLวย</t>
        </is>
      </c>
      <c r="I76" s="119" t="inlineStr">
        <is>
          <t>1</t>
        </is>
      </c>
      <c r="J76" s="88"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zoster): Herpes zoster (งูสวัด) มีรอยโรคตุ่มน้ำใสเรียงตัวตามแนวเส้นประสาทเดอร์มาโทมด้านเดียวและมีอาการปวดเส้นประสาทชัดเจน แต่ตามเฉลยข้อสอบข้อนี้กำหนดให้ข้อ ก เป็นคำตอบ
• ข้อ ค. (seborrheic dermatitis): Seborrheic dermatitis มีรอยโรคเป็นผื่นแดงและสะเก็ดขุยมันบริเวณที่มีต่อมไขมันหนาแน่น ไม่มีตุ่มน้ำใสและการเรียงตัวตามแนวเส้นประสาท
• ข้อ ง. (atopic dermatitis): Atopic dermatitis เป็นโรคผิวหนังอักเสบภูมิแพ้เรื้อรัง มักพบผื่นคันตามข้อพับแขนขาในผู้ใหญ่ หรือแก้มในทารก ไม่แสดงอาการเป็นกลุ่มตุ่มน้ำใสตามปลายประสาท
• ข้อ จ. (scalp psoriasis #kมlใสSนตามปลายประสาท และ# neuropathic pain KวมLวย): Scalp psoriasis เป็นโรคสะเก็ดเงินที่หนังศีรษะ รอยโรคเป็นปื้นแดงหนาปกคลุมด้วยสะเก็ดขาวเงิน ไม่มีอาการปวดแสบร้อนแบบ Neuropathic pain หรือตุ่มน้ำใส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00" t="n"/>
      <c r="L76" s="88" t="inlineStr">
        <is>
          <t>Superficial fungal</t>
        </is>
      </c>
      <c r="M76" s="100" t="inlineStr">
        <is>
          <t>Clinic</t>
        </is>
      </c>
      <c r="N76" s="88" t="inlineStr">
        <is>
          <t>PLE_CC1_2565_Day1_Key ข้อ 10</t>
        </is>
      </c>
      <c r="O76" s="100" t="inlineStr">
        <is>
          <t>ข้อสอบจริง</t>
        </is>
      </c>
      <c r="P76" s="100" t="inlineStr">
        <is>
          <t>ปี 2565</t>
        </is>
      </c>
      <c r="Q76" s="100" t="n"/>
    </row>
    <row r="77" ht="13.2" customHeight="1" s="49">
      <c r="A77" s="119" t="n">
        <v>75</v>
      </c>
      <c r="B77" s="88" t="inlineStr">
        <is>
          <t>6 เดือนต;อมา ใหผู้ป่วยเปลี่ยนมาใชselegiline transdermal patch ในแผ;นแปะ selegiline transdermal patch สิ่งใดทำใหเกิดผื่น</t>
        </is>
      </c>
      <c r="C77" s="100" t="n"/>
      <c r="D77" s="88" t="inlineStr">
        <is>
          <t>Membrane</t>
        </is>
      </c>
      <c r="E77" s="88" t="inlineStr">
        <is>
          <t>Liner</t>
        </is>
      </c>
      <c r="F77" s="88" t="inlineStr">
        <is>
          <t>Adhesive</t>
        </is>
      </c>
      <c r="G77" s="88" t="inlineStr">
        <is>
          <t>Back</t>
        </is>
      </c>
      <c r="H77" s="88" t="inlineStr">
        <is>
          <t>Peel strip</t>
        </is>
      </c>
      <c r="I77" s="119" t="inlineStr">
        <is>
          <t>4</t>
        </is>
      </c>
      <c r="J77" s="88" t="inlineStr">
        <is>
          <t>✅ คำตอบที่ถูกต้อง: ข้อ ง. Back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ก. (Membrane): Membrane (Rate-controlling membrane) เป็นชั้นเยื่อควบคุมการปลดปล่อยตัวยา มักทำจากโพลีเมอร์ที่ไม่สัมผัสถูกผิวหนังโดยตรงและไม่ก่อให้เกิดการแพ้สัมผัส
• ข้อ ข. (Liner): Liner (Release liner) เป็นแผ่นพลาสติกที่ใช้ลอกทิ้งก่อนที่จะแปะแผ่นยาลงบนผิวหนัง จึงไม่ได้สัมผัสกับผิวหนังในระหว่างการใช้งาน
• ข้อ ค. (Adhesive): Adhesive (สารกาวสำหรับยึดติด) เป็นส่วนประกอบสำคัญที่สัมผัสผิวหนังโดยตรงและเป็นสาเหตุที่พบบ่อยที่สุดของ Contact dermatitis ในเวชปฏิบัติ แต่ข้อสอบชุดนี้เฉลยข้อ ง (Back)
• ข้อ จ. (Peel strip): Peel strip เป็นส่วนประกอบสำหรับช่วยในการลอกแผ่นปิดออกก่อนใช้งาน ไม่ได้อยู่ติดกับผิวหนังของผู้ป่วยขณะใช้ยา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7" s="100" t="n"/>
      <c r="L77" s="88" t="inlineStr">
        <is>
          <t>Eczema &amp; Dermatitis</t>
        </is>
      </c>
      <c r="M77" s="100" t="inlineStr">
        <is>
          <t>Clinic</t>
        </is>
      </c>
      <c r="N77" s="88" t="inlineStr">
        <is>
          <t>PLE_CC1_2565_Day1_Key ข้อ 46</t>
        </is>
      </c>
      <c r="O77" s="100" t="inlineStr">
        <is>
          <t>ข้อสอบจริง</t>
        </is>
      </c>
      <c r="P77" s="100" t="inlineStr">
        <is>
          <t>ปี 2565</t>
        </is>
      </c>
      <c r="Q77" s="100" t="n"/>
    </row>
    <row r="78" ht="13.2" customHeight="1" s="49">
      <c r="A78" s="119" t="n">
        <v>76</v>
      </c>
      <c r="B78" s="88" t="inlineStr">
        <is>
          <t>เกี่ยวกับ เป็นผื่นแพลักษณะแบบใด ข้อใดต่อไปนี้กล่าวถูกต้องตามหลักวิชาชีพเภสัชกรรม</t>
        </is>
      </c>
      <c r="C78" s="100" t="n"/>
      <c r="D78" s="88" t="inlineStr">
        <is>
          <t>Urticaria</t>
        </is>
      </c>
      <c r="E78" s="88" t="inlineStr">
        <is>
          <t>Maculopapular rash</t>
        </is>
      </c>
      <c r="F78" s="88" t="inlineStr">
        <is>
          <t>Angioedema</t>
        </is>
      </c>
      <c r="G78" s="88" t="inlineStr">
        <is>
          <t>Fix drug eruption</t>
        </is>
      </c>
      <c r="H78" s="88" t="inlineStr">
        <is>
          <t>Exfoliative CPT I, midterm, CPT1 บรรยาย 2 กย 67 (13 2ง 16 น.) ADR for Pharmacy Practice, page 23</t>
        </is>
      </c>
      <c r="I78" s="119" t="inlineStr">
        <is>
          <t>1</t>
        </is>
      </c>
      <c r="J78" s="88" t="inlineStr">
        <is>
          <t>✅ คำตอบที่ถูกต้อง: ข้อ ก. Urticaria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(Maculopapular rash): Maculopapular rash เป็นปฏิกิริยาการแพ้ยาประเภท Type IV cell-mediated ที่มีลักษณะเป็นตุ่มนูนแดงกระจายตัว ไม่ใช่รอยโรคนูนหนาบวมคันที่ยุบหายได้เร็วภายใน 24 ชั่วโมงแบบลมพิษ
• ข้อ ค. (Angioedema): Angioedema เป็นการบวมใต้ชั้นผิวหนังแท้ส่วนลึกหรือชั้นใต้ผิวหนัง (deep dermis/subcutaneous) พบบริเวณริมฝีปาก รอบตา หรือกล่องเสียง ไม่ใช่ผื่นลมพิษนูนแดงผิวเผิน (wheal and flare)
• ข้อ ง. (Fix drug eruption): Fixed drug eruption เป็นผื่นแพ้ยาชนิด Type IV ที่มีลักษณะเป็นรอยแดงกลมเดี่ยว ขอบเขตชัดเจน และมักกลับมาเป็นซ้ำที่ตำแหน่งเดิมเสมอเมื่อได้รับยาตัวเดิมซ้ำ
• ข้อ จ. (Exfoliative CPT I, midterm, CPT1 บรรยาย 2 กย 67 (13 2ง 16 น.) ADR for Pharmacy Practice, page 23): Exfoliative dermatitis เป็นการอักเสบของผิวหนังขั้นรุนแรงที่ทำให้เกิดสะเก็ดลอกหลุดมากกว่า 90% ของพื้นที่ผิวกายทั้งหมด ซึ่งต่างจากผื่นลมพิษเฉียบพลัน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100" t="n"/>
      <c r="L78" s="88" t="inlineStr">
        <is>
          <t>Eczema &amp; Dermatitis</t>
        </is>
      </c>
      <c r="M78" s="100" t="inlineStr">
        <is>
          <t>Clinic</t>
        </is>
      </c>
      <c r="N78" s="88" t="inlineStr">
        <is>
          <t>PLE_CC1_2565_Day1_Key ข้อ 41</t>
        </is>
      </c>
      <c r="O78" s="100" t="inlineStr">
        <is>
          <t>ข้อสอบจริง</t>
        </is>
      </c>
      <c r="P78" s="100" t="inlineStr">
        <is>
          <t>ปี 2565</t>
        </is>
      </c>
      <c r="Q78" s="100" t="n"/>
    </row>
    <row r="79" ht="13.2" customHeight="1" s="49">
      <c r="A79" s="119" t="n">
        <v>77</v>
      </c>
      <c r="B79" s="88" t="inlineStr">
        <is>
          <t>ยาที่ใชรักษาคืออะไร ิ โลน</t>
        </is>
      </c>
      <c r="C79" s="100" t="n"/>
      <c r="D79" s="88" t="inlineStr">
        <is>
          <t>Oral ivermectin</t>
        </is>
      </c>
      <c r="E79" s="88" t="inlineStr">
        <is>
          <t>Permethrin cream</t>
        </is>
      </c>
      <c r="F79" s="88" t="inlineStr">
        <is>
          <t>Gamma benzene hexachloride</t>
        </is>
      </c>
      <c r="G79" s="88" t="inlineStr">
        <is>
          <t>Steroid ซักอย;าง</t>
        </is>
      </c>
      <c r="H79" s="88" t="inlineStr">
        <is>
          <t>2% ketoconazole cream Hา 1st line ไIไ-ผล ิ 1st line เJอKนLนไIไ-ผล ADR เยอะ (neurptoxic) ลดแFอาการGน?</t>
        </is>
      </c>
      <c r="I79" s="119" t="inlineStr">
        <is>
          <t>1</t>
        </is>
      </c>
      <c r="J79" s="88" t="inlineStr">
        <is>
          <t>✅ คำตอบที่ถูกต้อง: ข้อ ก. Oral ivermectin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(Permethrin cream): Permethrin 5% cream เป็นยาอันดับแรก (first-line treatment) สำหรับโรคหิด (Scabies) ออกฤทธิ์ยับยั้ง voltage-gated sodium channels ของตัวหิด
• ข้อ ค. (Gamma benzene hexachloride): Gamma benzene hexachloride (Lindane) มีพิษต่อระบบประสาท (neurotoxicity) และชักได้ จัดเป็นทางเลือกรอง ไม่นิยมใช้เป็นยาขนานแรก
• ข้อ ง. (Steroid ซักอย;าง): Topical corticosteroid ช่วยลดการอักเสบและอาการคันเท่านั้น แต่ไม่สามารถกำจัดตัวไรหิด Sarcoptes scabiei ได้ และอาจบดบังรอยโรคทำให้เกิด scabies incognito
• ข้อ จ. (2% ketoconazole cream Hา 1st line ไIไ-ผล ิ 1st line เJอKนLนไIไ-ผล ADR เยอะ (neurptoxic) ลดแFอาการGน?): Ketoconazole 2% cream เป็นยาต้านเชื้อรากลุ่ม imidazole ไม่มีฤทธิ์ต้านตัวไรหิดหรือปรสิตแต่อย่างใด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9" s="100" t="n"/>
      <c r="L79" s="88" t="inlineStr">
        <is>
          <t>Superficial fungal</t>
        </is>
      </c>
      <c r="M79" s="100" t="inlineStr">
        <is>
          <t>Clinic</t>
        </is>
      </c>
      <c r="N79" s="88" t="inlineStr">
        <is>
          <t>PLE_CC1_2565_Day1_Key ข้อ 50</t>
        </is>
      </c>
      <c r="O79" s="100" t="inlineStr">
        <is>
          <t>ข้อสอบจริง</t>
        </is>
      </c>
      <c r="P79" s="100" t="inlineStr">
        <is>
          <t>ปี 2565</t>
        </is>
      </c>
      <c r="Q79" s="100" t="n"/>
    </row>
    <row r="80" ht="13.2" customHeight="1" s="49">
      <c r="A80" s="119" t="n">
        <v>78</v>
      </c>
      <c r="B80" s="88" t="inlineStr">
        <is>
          <t>เป็นโรคอะไร ………………………………………………………………………………………………………………………………………………………… ………………………………………………………………………………………………………………………………………………………….. Tinea Pedis</t>
        </is>
      </c>
      <c r="C80" s="100" t="n"/>
      <c r="D80" s="88" t="inlineStr">
        <is>
          <t>Adapalene 0.1% gel</t>
        </is>
      </c>
      <c r="E80" s="88" t="inlineStr">
        <is>
          <t>Mupirocin 2% ointment</t>
        </is>
      </c>
      <c r="F80" s="88" t="inlineStr">
        <is>
          <t>Betamethasone dipropionate 0.05% cream</t>
        </is>
      </c>
      <c r="G80" s="88" t="inlineStr">
        <is>
          <t>Clotrimazole 1% cream</t>
        </is>
      </c>
      <c r="H80" s="34" t="n"/>
      <c r="I80" s="119" t="inlineStr">
        <is>
          <t>1</t>
        </is>
      </c>
      <c r="J80" s="88"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ออกฤทธิ์ยับยั้ง isoleucyl-tRNA synthetase ของแบคทีเรียแกรมบวก เหมาะสำหรับแผลติดเชื้อ impetigo แต่ไม่มีฤทธิ์ต้านเชื้อรา
• ข้อ ค. (Betamethasone dipropionate 0.05% cream): Betamethasone dipropionate 0.05% cream เป็นสเตียรอยด์เข้มข้นสูงมาก (super-high potency) ซึ่งมีข้อห้ามใช้เดี่ยวๆ ในการติดเชื้อรา เพราะจะกดภูมิต้านทานทำให้เชื้อราลุกลามรุนแรง
• ข้อ ง. (Clotrimazole 1% cream): Clotrimazole 1% cream เป็นยาต้านเชื้อรากลุ่ม imidazole ที่ออกฤทธิ์ยับยั้ง 14-alpha-demethylase ใช้รักษา Tinea pedis ได้ดีแต่ไม่ใช่กลุ่ม retinoid รักษาสิว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00" t="n"/>
      <c r="L80" s="88" t="inlineStr">
        <is>
          <t>Superficial fungal</t>
        </is>
      </c>
      <c r="M80" s="100" t="inlineStr">
        <is>
          <t>Clinic</t>
        </is>
      </c>
      <c r="N80" s="88" t="inlineStr">
        <is>
          <t>PLE_CC1_2565_Day2_Key ข้อ 32</t>
        </is>
      </c>
      <c r="O80" s="100" t="inlineStr">
        <is>
          <t>ข้อสอบจริง</t>
        </is>
      </c>
      <c r="P80" s="100" t="inlineStr">
        <is>
          <t>ปี 2565</t>
        </is>
      </c>
      <c r="Q80" s="100" t="n"/>
    </row>
    <row r="81" ht="13.2" customHeight="1" s="49">
      <c r="A81" s="119" t="n">
        <v>79</v>
      </c>
      <c r="B81" s="88" t="inlineStr">
        <is>
          <t>กลไกการออกฤทธิ์ของยาต้านเชื้อรา Ketoconazole ในการรักษาโรคเชื้อราที่ผิวหนังคือข้อใด</t>
        </is>
      </c>
      <c r="C81" s="100" t="n"/>
      <c r="D81" s="88" t="inlineStr">
        <is>
          <t>ยับยั้งเอนไซม์ 14-alpha-demethylase ขัดขวางการสังเคราะห์ Ergosterol ที่เยื่อหุ้มเซลล์เชื้อรา</t>
        </is>
      </c>
      <c r="E81" s="88" t="inlineStr">
        <is>
          <t>ยับยั้งเอนไซม์ Squalene epoxidase</t>
        </is>
      </c>
      <c r="F81" s="88" t="inlineStr">
        <is>
          <t>จับกับ Ergosterol ทำให้เยื่อหุ้มเซลล์รั่ว</t>
        </is>
      </c>
      <c r="G81" s="88" t="inlineStr">
        <is>
          <t>ยับยั้งการสร้างผนังเซลล์ของเชื้อรา</t>
        </is>
      </c>
      <c r="H81" s="88" t="inlineStr">
        <is>
          <t>ยับยั้งกระบวนการแบ่งตัวแบบ Mitosis</t>
        </is>
      </c>
      <c r="I81" s="119" t="n">
        <v>1</v>
      </c>
      <c r="J81" s="88" t="inlineStr">
        <is>
          <t>✅ คำตอบที่ถูกต้อง: ข้อ ก. ยับยังการสังเคราะห6 DNA RNA ของเชื้อรา PLE-CC1 Preparation 2565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corticosteroid ชนิด mild potency ที่มีฤทธิ์ต้านการอักเสบ ไม่ใช่ยาต้านเชื้อราและไม่มีกลไกยับยั้งการสร้างสารพันธุกรรม
• ข้อ ค. (Triamcinolone acetonide 0.1% cream): Triamcinolone acetonide 0.1% cream เป็นสเตียรอยด์ความแรงปานกลาง ใช้รักษาผื่นแพ้ผิวหนังอักเสบ ไม่ได้ยับยั้ง DNA หรือ RNA ของเชื้อก่อโรค
• ข้อ ง. (Clobetasol propionate 0.05% cream): Clobetasol propionate 0.05% cream เป็น super-high potency topical corticosteroid ออกฤทธิ์ต้านการอักเสบขั้นรุนแรงและกดภูมิคุ้มกันเฉพาะที่
• ข้อ จ. (ว-านหางจระเข$): ว่านหางจระเข้ (Aloe vera) มีฤทธิ์เพิ่มความชุ่มชื้น ลดการระคายเคืองและสมานแผลไฟไหม้น้ำร้อนลวก แต่ไม่มีฤทธิ์ยับยั้งการสังเคราะห์ DNA/RNA ของเชื้อรา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00" t="n"/>
      <c r="L81" s="88" t="inlineStr">
        <is>
          <t>Superficial fungal</t>
        </is>
      </c>
      <c r="M81" s="100" t="inlineStr">
        <is>
          <t>Clinic</t>
        </is>
      </c>
      <c r="N81" s="88" t="inlineStr">
        <is>
          <t>PLE_CC1_2565_Day2_Key ข้อ 34</t>
        </is>
      </c>
      <c r="O81" s="100" t="inlineStr">
        <is>
          <t>ข้อสอบจริง</t>
        </is>
      </c>
      <c r="P81" s="100" t="inlineStr">
        <is>
          <t>ปี 2565</t>
        </is>
      </c>
      <c r="Q81" s="100" t="n"/>
    </row>
    <row r="82" ht="13.2" customHeight="1" s="49">
      <c r="A82" s="119" t="n">
        <v>80</v>
      </c>
      <c r="B82" s="88" t="inlineStr">
        <is>
          <t>stiffening agent คืออะไร</t>
        </is>
      </c>
      <c r="C82" s="100" t="n"/>
      <c r="D82" s="88" t="inlineStr">
        <is>
          <t>glycerin</t>
        </is>
      </c>
      <c r="E82" s="88" t="inlineStr">
        <is>
          <t>Propylene glycol</t>
        </is>
      </c>
      <c r="F82" s="88" t="inlineStr">
        <is>
          <t>SLS</t>
        </is>
      </c>
      <c r="G82" s="88" t="inlineStr">
        <is>
          <t>Cetearyl palmitate</t>
        </is>
      </c>
      <c r="H82" s="88" t="inlineStr">
        <is>
          <t>Mineral oil</t>
        </is>
      </c>
      <c r="I82" s="119" t="inlineStr">
        <is>
          <t>1</t>
        </is>
      </c>
      <c r="J82" s="88" t="inlineStr">
        <is>
          <t>✅ คำตอบที่ถูกต้อง: ข้อ ก. glycerin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(Propylene glycol): Propylene glycol ทำหน้าที่เป็น cosolvent, humectant และ penetration enhancer ช่วยเก็บกักความชื้น ไม่ใช่ตัวเพิ่มความหนืดแข็งของตำรับขี้ผึ้ง
• ข้อ ค. (SLS): Sodium lauryl sulfate (SLS) เป็นสารลดแรงตึงผิวชนิดประจุลบ (anionic surfactant) ทำหน้าที่เป็น emulsifier หรือ wetting agent
• ข้อ ง. (Cetearyl palmitate): Cetearyl palmitate เป็น ester wax ที่ทำหน้าที่เป็น stiffening agent และ emollient ในการเพิ่มความหนืดและโครงสร้างของตำรับยาขี้ผึ้งหรือครีม
• ข้อ จ. (Mineral oil): Mineral oil เป็น hydrocarbon base และ emollient เหลว ไม่ใช่สารให้ความคงตัวหรือเพิ่มความหนืดแข็ง (stiffening agent)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00" t="n"/>
      <c r="L82" s="88" t="inlineStr">
        <is>
          <t>Superficial fungal</t>
        </is>
      </c>
      <c r="M82" s="100" t="inlineStr">
        <is>
          <t>Clinic</t>
        </is>
      </c>
      <c r="N82" s="88" t="inlineStr">
        <is>
          <t>PLE_CC1_2565_Day2_Key ข้อ 39</t>
        </is>
      </c>
      <c r="O82" s="100" t="inlineStr">
        <is>
          <t>ข้อสอบจริง</t>
        </is>
      </c>
      <c r="P82" s="100" t="inlineStr">
        <is>
          <t>ปี 2565</t>
        </is>
      </c>
      <c r="Q82" s="100" t="n"/>
    </row>
    <row r="83" ht="13.2" customHeight="1" s="49">
      <c r="A83" s="119" t="n">
        <v>81</v>
      </c>
      <c r="B83" s="88" t="inlineStr">
        <is>
          <t>ยาทาคอร์ติโคสเตียรอยด์ชนิดใดต่อไปนี้ไม่เหมาะสมอย่างยิ่งที่จะนำมาใช้ทาบริเวณใบหน้า</t>
        </is>
      </c>
      <c r="C83" s="100" t="n"/>
      <c r="D83" s="88" t="inlineStr">
        <is>
          <t>Clobetasol propionate 0.05% cream</t>
        </is>
      </c>
      <c r="E83" s="88" t="inlineStr">
        <is>
          <t>Hydrocortisone 1% cream</t>
        </is>
      </c>
      <c r="F83" s="88" t="inlineStr">
        <is>
          <t>Desonide 0.05% lotion</t>
        </is>
      </c>
      <c r="G83" s="88" t="inlineStr">
        <is>
          <t>Ketoconazole 2% cream</t>
        </is>
      </c>
      <c r="H83" s="88" t="inlineStr">
        <is>
          <t>Triamcinolone acetonide 0.02% cream</t>
        </is>
      </c>
      <c r="I83" s="119" t="n">
        <v>1</v>
      </c>
      <c r="J83" s="88" t="inlineStr">
        <is>
          <t>✅ คำตอบที่ถูกต้อง: ข้อ ก. clobetasol 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Hydrocortisone 1% เป็น low-potency corticosteroid ที่ปลอดภัยและเหมาะสมสำหรับผื่นผิวหนังบริเวณใบหน้าและซอกพับ
• ข้อ ค. (fluticasone): Fluticasone propionate cream เป็น medium potency steroid ที่สามารถใช้บริเวณลำตัวหรือใช้ที่หน้าได้ระยะสั้นภายใต้การดูแลอย่างระมัดระวัง
• ข้อ ง. (ketoconazole shampoo): Ketoconazole shampoo มีข้อบ่งใช้โดยตรงในการรักษาต่อมไขมันอักเสบ (seborrheic dermatitis) บริเวณหนังศีรษะและไรผมได้อย่างปลอดภัย
• ข้อ จ. (จำ choice ไม-ได$): ตัวเลือกนี้เป็นเพียงข้อความจำไม่ได้ ซึ่งไม่ตรงกับหลักการทางเภสัชกรรมคลินิกในการประเมินระดับความแรงของยาสเตียรอยด์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100" t="n"/>
      <c r="L83" s="88" t="inlineStr">
        <is>
          <t>Eczema &amp; Dermatitis</t>
        </is>
      </c>
      <c r="M83" s="100" t="inlineStr">
        <is>
          <t>Clinic</t>
        </is>
      </c>
      <c r="N83" s="88" t="inlineStr">
        <is>
          <t>PLE_CC1_2565_Day2_Key ข้อ 36</t>
        </is>
      </c>
      <c r="O83" s="100" t="inlineStr">
        <is>
          <t>ข้อสอบจริง</t>
        </is>
      </c>
      <c r="P83" s="100" t="inlineStr">
        <is>
          <t>ปี 2565</t>
        </is>
      </c>
      <c r="Q83" s="100" t="n"/>
    </row>
    <row r="84" ht="13.2" customHeight="1" s="49">
      <c r="A84" s="119" t="n">
        <v>82</v>
      </c>
      <c r="B84" s="88" t="inlineStr">
        <is>
          <t>ผื่นลมพิษ ไมUออก UTIs, URIs เลยในป_ 2565 (ธ.ค.)</t>
        </is>
      </c>
      <c r="C84" s="100" t="n"/>
      <c r="D84" s="88" t="inlineStr">
        <is>
          <t>Isotretinoin 10 mg OD</t>
        </is>
      </c>
      <c r="E84" s="88" t="inlineStr">
        <is>
          <t>Terbinafine 1% cream</t>
        </is>
      </c>
      <c r="F84" s="88" t="inlineStr">
        <is>
          <t>Adapalene 0.1% gel</t>
        </is>
      </c>
      <c r="G84" s="88" t="inlineStr">
        <is>
          <t>Mupirocin 2% ointment</t>
        </is>
      </c>
      <c r="H84" s="34" t="n"/>
      <c r="I84" s="119" t="inlineStr">
        <is>
          <t>1</t>
        </is>
      </c>
      <c r="J84" s="88" t="inlineStr">
        <is>
          <t>✅ คำตอบที่ถูกต้อง: ข้อ ก. Isotretinoin 10 mg OD
💡 Background:
การรักษาโรคติดเชื้อแบคทีเรีย (Eczema &amp; Dermatitis)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(Terbinafine 1% cream): Terbinafine 1% cream เป็น topical allylamine antifungal ยับยั้งเอนไซม์ squalene epoxidase เหมาะสำหรับโรคกลากเกลื้อน ไม่ใช่ยารักษาสิวรุนแรง
• ข้อ ค. (Adapalene 0.1% gel): Adapalene 0.1% gel เป็น topical third-generation retinoid ออกฤทธิ์ลด comedone และการอักเสบเฉพาะที่ เหมาะสำหรับสิวระดับเล็กน้อยถึงปานกลาง
• ข้อ ง. (Mupirocin 2% ointment): Mupirocin 2% ointment เป็นยาปฏิชีวนะเฉพาะที่สำหรับกำจัดเชื้อ Staphylococcus และ Streptococcus ในแผลติดเชื้อผิวหนัง ไม่ใช่ยารักษาสิวแบบ systemic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00" t="n"/>
      <c r="L84" s="88" t="inlineStr">
        <is>
          <t>Eczema &amp; Dermatitis</t>
        </is>
      </c>
      <c r="M84" s="100" t="inlineStr">
        <is>
          <t>Clinic</t>
        </is>
      </c>
      <c r="N84" s="88" t="inlineStr">
        <is>
          <t>PLE_CC1_2565_Day2_Key ข้อ 7</t>
        </is>
      </c>
      <c r="O84" s="100" t="inlineStr">
        <is>
          <t>ข้อสอบจริง</t>
        </is>
      </c>
      <c r="P84" s="100" t="inlineStr">
        <is>
          <t>ปี 2565</t>
        </is>
      </c>
      <c r="Q84" s="100" t="n"/>
    </row>
    <row r="85" ht="13.2" customHeight="1" s="49">
      <c r="A85" s="119" t="n">
        <v>83</v>
      </c>
      <c r="B85" s="88" t="inlineStr">
        <is>
          <t>เชื้อราใดเป็นสาเหตุหลักของการเกิดโรคกลากที่หนังศีรษะ (Tinea capitis)</t>
        </is>
      </c>
      <c r="C85" s="100" t="n"/>
      <c r="D85" s="88" t="inlineStr">
        <is>
          <t>Malassezia furfur</t>
        </is>
      </c>
      <c r="E85" s="88" t="inlineStr">
        <is>
          <t>Trichophyton rubrum และ Microsporum spp.</t>
        </is>
      </c>
      <c r="F85" s="88" t="inlineStr">
        <is>
          <t>Candida albicans</t>
        </is>
      </c>
      <c r="G85" s="88" t="inlineStr">
        <is>
          <t>Aspergillus niger</t>
        </is>
      </c>
      <c r="H85" s="88" t="inlineStr">
        <is>
          <t>Epidermophyton floccosum</t>
        </is>
      </c>
      <c r="I85" s="119" t="n">
        <v>2</v>
      </c>
      <c r="J85" s="88" t="inlineStr">
        <is>
          <t>✅ คำตอบที่ถูกต้อง: ข้อ ข. Trichophyton rubrum และ Microsporum spp.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ข้อ ข. (Trichophyton rubrum และ Microsporum spp.) เป็นคำตอบที่ถูกต้องและสอดคล้องกับหลักวิชาการและแนวทางเวชปฏิบัติในการรักษา
🔍 ข้ออื่นผิดเพราะอะไร:
• ข้อ ข. (Betamethasone dipropionate 0.05% cream): Betamethasone dipropionate 0.05% cream เป็นยาต้านการอักเสบกลุ่มคอร์ติโคสเตียรอยด์ ห้ามใช้เดี่ยวๆ ในโรคเชื้อราเพราะจะทำให้เชื้อราขยายตัวและเกิด tinea incognito
• ข้อ ค. (Clotrimazole 1% cream): Clotrimazole 1% cream เป็นยาต้านเชื้อรากลุ่ม imidazole ใช้รักษาโรคผิวหนังจากเชื้อรา แต่ไม่ใช่ชื่อสปีชีส์ของเชื้อก่อโรคกลาก
• ข้อ ง. (Hydrocortisone 1% cream): Hydrocortisone 1% cream เป็น mild topical corticosteroid ลดอาการคันอักเสบ แต่ไม่มีฤทธิ์ฆ่าเชื้อราและไม่ใช่สาเหตุของเชื้อราที่หนังศีรษะ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00" t="n"/>
      <c r="L85" s="88" t="inlineStr">
        <is>
          <t>Superficial fungal</t>
        </is>
      </c>
      <c r="M85" s="100" t="inlineStr">
        <is>
          <t>Clinic</t>
        </is>
      </c>
      <c r="N85" s="88" t="inlineStr">
        <is>
          <t>PLE_CC1_2564_All_Key ข้อ 15</t>
        </is>
      </c>
      <c r="O85" s="100" t="inlineStr">
        <is>
          <t>ข้อสอบจริง</t>
        </is>
      </c>
      <c r="P85" s="100" t="inlineStr">
        <is>
          <t>ปี 2564</t>
        </is>
      </c>
      <c r="Q85" s="100" t="n"/>
    </row>
    <row r="86" ht="13.2" customHeight="1" s="49">
      <c r="A86" s="119" t="n">
        <v>84</v>
      </c>
      <c r="B86" s="88" t="inlineStr">
        <is>
          <t>ยาต้านเชื้อรา Ketoconazole และ Itraconazole มีฤทธิ์เป็น Strong inhibitor ต่อเอนไซม์ CYP ชนิดใด</t>
        </is>
      </c>
      <c r="C86" s="100" t="n"/>
      <c r="D86" s="88" t="inlineStr">
        <is>
          <t>CYP2C9</t>
        </is>
      </c>
      <c r="E86" s="88" t="inlineStr">
        <is>
          <t>CYP2C19</t>
        </is>
      </c>
      <c r="F86" s="88" t="inlineStr">
        <is>
          <t>CYP3A4</t>
        </is>
      </c>
      <c r="G86" s="88" t="inlineStr">
        <is>
          <t>CYP2D6</t>
        </is>
      </c>
      <c r="H86" s="88" t="inlineStr">
        <is>
          <t>CYP1A2</t>
        </is>
      </c>
      <c r="I86" s="119" t="n">
        <v>3</v>
      </c>
      <c r="J86" s="88" t="inlineStr">
        <is>
          <t>✅ คำตอบที่ถูกต้อง: ข้อ ค. CYP3A4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(CYP3A4) เป็นคำตอบที่ถูกต้องและสอดคล้องกับหลักวิชาการและแนวทางเวชปฏิบัติในการรักษา
🔍 ข้ออื่นผิดเพราะอะไร:
• ข้อ ข. (2C19): เอนไซม์ CYP2C19 ถูกยับยั้งเด่นชัดโดยยาตัวอื่น เช่น Omeprazole, Fluconazole หรือ Voriconazole มากกว่า Ketoconazole
• ข้อ ค. (3A4" ข้อ c) 3A4 เพราะ Ketoconazole และ itraconazole เป็น potent CYP3A4 inhibitors จาก:สรุป MCQ CPT1 เรื่องโรคผิวหนัง): เอนไซม์ CYP3A4 เป็นเอนไซม์หลักในตับที่ Ketoconazole และ Itraconazole ออกฤทธิ์ยับยั้งอย่างแรง (potent strong inhibitor) ส่งผลให้เกิดปฏิกิริยาระหว่างยามากมาย
• ข้อ ง. (Ketoconazole 2% shampoo): Ketoconazole 2% shampoo เป็นรูปแบบยาใช้ภายนอกเพื่อรักษาโรคผิวหนังและรังแค มีการดูดซึมเข้าสู่กระแสเลือดต่ำมากจึงไม่ยับยั้งเอนไซม์ CYP ในตับอย่างมีนัยสำคัญ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00" t="n"/>
      <c r="L86" s="88" t="inlineStr">
        <is>
          <t>Superficial fungal</t>
        </is>
      </c>
      <c r="M86" s="100" t="inlineStr">
        <is>
          <t>Clinic</t>
        </is>
      </c>
      <c r="N86" s="88" t="inlineStr">
        <is>
          <t>PLE_CC1_2564_All_Key ข้อ 65</t>
        </is>
      </c>
      <c r="O86" s="100" t="inlineStr">
        <is>
          <t>ข้อสอบจริง</t>
        </is>
      </c>
      <c r="P86" s="100" t="inlineStr">
        <is>
          <t>ปี 2564</t>
        </is>
      </c>
      <c r="Q86" s="100" t="n"/>
    </row>
    <row r="87" ht="13.2" customHeight="1" s="49">
      <c r="A87" s="119" t="n">
        <v>85</v>
      </c>
      <c r="B87" s="88" t="inlineStr">
        <is>
          <t>สาวเป็นสิวหนองมากกว่า 5 จุดบนใบหน้า สิวหนองเป็นตุ่มแบบใด</t>
        </is>
      </c>
      <c r="C87" s="100" t="n"/>
      <c r="D87" s="88" t="inlineStr">
        <is>
          <t>Papule</t>
        </is>
      </c>
      <c r="E87" s="88" t="inlineStr">
        <is>
          <t>Pustule</t>
        </is>
      </c>
      <c r="F87" s="88" t="inlineStr">
        <is>
          <t>Nodule</t>
        </is>
      </c>
      <c r="G87" s="88" t="inlineStr">
        <is>
          <t>Cyst</t>
        </is>
      </c>
      <c r="H87" s="34" t="n"/>
      <c r="I87" s="119" t="n">
        <v>2</v>
      </c>
      <c r="J87" s="88" t="inlineStr">
        <is>
          <t>✅ คำตอบที่ถูกต้อง: ข้อ ข. Pustule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(Pustule) เป็นคำตอบที่ถูกต้องและสอดคล้องกับหลักวิชาการและแนวทางเวชปฏิบัติในการรักษา
🔍 ข้ออื่นผิดเพราะอะไร:
• ข้อ ข. (Pustule): Pustule คือตุ่มหนองนูนขนาดเล็กที่มีเม็ดเลือดขาวและหนองสะสมอยู่ภายในอย่างชัดเจน เข้าได้กับสิวหนองตามโจทย์
• ข้อ ค. (Nodule): Nodule คือรอยโรคตุ่มนูนแข็งใต้ผิวหนังขนาดใหญ่กว่า 5 มิลลิเมตรที่เกิดจากการอักเสบลึก มักเจ็บและไม่มีหัวหนองตื้นๆ
• ข้อ ง. (Cyst): Cyst คือถุงน้ำหรือตุ่มนูนอักเสบขนาดใหญ่ใต้ผิวหนังที่มีผนังหุ้มชัดเจนและบรรจุของเหลวหรือสารกึ่งแข็ง เกิดในสิวระดับรุนแรงมาก (nodulocystic acne)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00" t="n"/>
      <c r="L87" s="88" t="inlineStr">
        <is>
          <t>Acne</t>
        </is>
      </c>
      <c r="M87" s="100" t="inlineStr">
        <is>
          <t>Clinic</t>
        </is>
      </c>
      <c r="N87" s="88" t="inlineStr">
        <is>
          <t>PLE_CC1_2564_All_Key ข้อ 81</t>
        </is>
      </c>
      <c r="O87" s="100" t="inlineStr">
        <is>
          <t>ข้อสอบจริง</t>
        </is>
      </c>
      <c r="P87" s="100" t="inlineStr">
        <is>
          <t>ปี 2564</t>
        </is>
      </c>
      <c r="Q87" s="100" t="n"/>
    </row>
    <row r="88" ht="13.2" customHeight="1" s="49">
      <c r="A88" s="119" t="n">
        <v>86</v>
      </c>
      <c r="B88" s="88" t="inlineStr">
        <is>
          <t>สถานการณ์วัยรุ่นยกพวกตีกัน จงตอบวิธีการห้ามเลือดที่ถูกต้อง</t>
        </is>
      </c>
      <c r="C88" s="100" t="n"/>
      <c r="D88" s="88" t="inlineStr">
        <is>
          <t>เอาน้ำล้าง</t>
        </is>
      </c>
      <c r="E88" s="88" t="inlineStr">
        <is>
          <t>ขันชะเนาะ</t>
        </is>
      </c>
      <c r="F88" s="88" t="inlineStr">
        <is>
          <t>เอาผ้าสะอาดกด</t>
        </is>
      </c>
      <c r="G88" s="88" t="inlineStr">
        <is>
          <t>เอาเชือกรัด</t>
        </is>
      </c>
      <c r="H88" s="34" t="n"/>
      <c r="I88" s="119" t="n">
        <v>3</v>
      </c>
      <c r="J88" s="88" t="inlineStr">
        <is>
          <t>✅ คำตอบที่ถูกต้อง: ข้อ ค. เอาผ้าสะอาดกด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(เอาผ้าสะอาดกด) เป็นคำตอบที่ถูกต้องและสอดคล้องกับหลักวิชาการและแนวทางเวชปฏิบัติในการรักษา
🔍 ข้ออื่นผิดเพราะอะไร:
• ข้อ ข. (ขันชะเนาะ): การขันชะเนาะ (Tourniquet) ใช้เฉพาะกรณีที่มีบาดแผลฉีกขาดรุนแรงของหลอดเลือดแดงใหญ่ที่แขนขาที่ไม่สามารถห้ามเลือดด้วยวิธีอื่นได้ เพราะเสี่ยงต่อเนื้อเยื่อขาดเลือดตาย
• ข้อ ค. (เอาผ้าสะอาดกด): การใช้ผ้าสะอาดกดโดยตรงที่บาดแผล (Direct pressure) เป็นวิธีปฐมพยาบาลเบื้องต้นที่มีประสิทธิภาพสูงสุดและปลอดภัยที่สุดในการห้ามเลือด
• ข้อ ง. (เอาเชือกรัด): การเอาเชือกรัดมีความกว้างน้อยเกินไป จะกดทับเส้นประสาทและหลอดเลือดเฉพาะจุดจนเกิดเนื้อเยื่อตายถาวร จึงห้ามใช้เด็ดขาด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8" s="100" t="n"/>
      <c r="L88" s="88" t="inlineStr">
        <is>
          <t>Wound</t>
        </is>
      </c>
      <c r="M88" s="100" t="inlineStr">
        <is>
          <t>Clinic</t>
        </is>
      </c>
      <c r="N88" s="88" t="inlineStr">
        <is>
          <t>PLE_CC1_2564_All_Key ข้อ 88</t>
        </is>
      </c>
      <c r="O88" s="100" t="inlineStr">
        <is>
          <t>ข้อสอบจริง</t>
        </is>
      </c>
      <c r="P88" s="100" t="inlineStr">
        <is>
          <t>ปี 2564</t>
        </is>
      </c>
      <c r="Q88" s="100" t="n"/>
    </row>
    <row r="89" ht="13.2" customHeight="1" s="49">
      <c r="A89" s="119" t="n">
        <v>87</v>
      </c>
      <c r="B89" s="88" t="inlineStr">
        <is>
          <t>เด็กน้อย 1 ขวบครึ่ง ผื่นแดงหน้า แขน น้องไม่มีโรคประจำตัว</t>
        </is>
      </c>
      <c r="C89" s="100" t="n"/>
      <c r="D89" s="88" t="inlineStr">
        <is>
          <t>atopic</t>
        </is>
      </c>
      <c r="E89" s="88" t="inlineStr">
        <is>
          <t>sebderm</t>
        </is>
      </c>
      <c r="F89" s="88" t="inlineStr">
        <is>
          <t>Mupirocin 2% ointment</t>
        </is>
      </c>
      <c r="G89" s="88" t="inlineStr">
        <is>
          <t>Betamethasone dipropionate 0.05% cream</t>
        </is>
      </c>
      <c r="H89" s="34" t="n"/>
      <c r="I89" s="119" t="inlineStr">
        <is>
          <t>1</t>
        </is>
      </c>
      <c r="J89" s="88" t="inlineStr">
        <is>
          <t>✅ คำตอบที่ถูกต้อง: ข้อ ก. atopic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flare therapy แนะนำให้เริ่มที่ Topical corticosteroid (TCS) โดยเริ่มจาก low potency ได้แก่ hydrocortisone acetate ..............................................................................................................................................................................................................
🔍 ข้ออื่นผิดเพราะอะไร:
• ข้อ ข. (sebderm): Seborrheic dermatitis มักพบบริเวณที่มีต่อมไขมันหนาแน่น เช่น หนังศีรษะ ร่องจมูก และหน้าอก มีสะเก็ดมันสีเหลือง มักพบในทารกอายุน้อยกว่า 3 เดือนหรือวัยรุ่น
• ข้อ ค. (Mupirocin 2% ointment): Mupirocin 2% ointment เป็นยาทาปฏิชีวนะฆ่าเชื้อแบคทีเรีย ไม่ใช่ชื่อโรคผิวหนังในเด็ก
• ข้อ ง. (Betamethasone dipropionate 0.05% cream): Betamethasone dipropionate 0.05% cream เป็นยาทาสเตียรอยด์เข้มข้นสูง ห้ามใช้ทาผิวเด็กเล็กและบริเวณใบหน้าเนื่องจากเสี่ยงต่อผิวบางและการดูดซึมกดต่อมหมวกไต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9" s="100" t="n"/>
      <c r="L89" s="88" t="inlineStr">
        <is>
          <t>Eczema &amp; Dermatitis</t>
        </is>
      </c>
      <c r="M89" s="100" t="inlineStr">
        <is>
          <t>Clinic</t>
        </is>
      </c>
      <c r="N89" s="88" t="inlineStr">
        <is>
          <t>PLE_CC1_2564_All_Key ข้อ 121</t>
        </is>
      </c>
      <c r="O89" s="100" t="inlineStr">
        <is>
          <t>ข้อสอบจริง</t>
        </is>
      </c>
      <c r="P89" s="100" t="inlineStr">
        <is>
          <t>ปี 2564</t>
        </is>
      </c>
      <c r="Q89" s="100" t="n"/>
    </row>
    <row r="90" ht="13.2" customHeight="1" s="49">
      <c r="A90" s="119" t="n">
        <v>88</v>
      </c>
      <c r="B90" s="88" t="inlineStr">
        <is>
          <t>ยาในข้อใดเป็นสาเหตุสำคัญและมีรายงานการเกิด DRESS Syndrome (Drug Reaction with Eosinophilia and Systemic Symptoms) ชัดเจนที่สุด</t>
        </is>
      </c>
      <c r="C90" s="100" t="n"/>
      <c r="D90" s="88" t="inlineStr">
        <is>
          <t>Diclofenac</t>
        </is>
      </c>
      <c r="E90" s="88" t="inlineStr">
        <is>
          <t>Prednisolone</t>
        </is>
      </c>
      <c r="F90" s="88" t="inlineStr">
        <is>
          <t>Colchicine</t>
        </is>
      </c>
      <c r="G90" s="88" t="inlineStr">
        <is>
          <t>Allopurinol</t>
        </is>
      </c>
      <c r="H90" s="88" t="inlineStr">
        <is>
          <t>Paracetamol</t>
        </is>
      </c>
      <c r="I90" s="119" t="n">
        <v>4</v>
      </c>
      <c r="J90" s="88" t="inlineStr">
        <is>
          <t>✅ คำตอบที่ถูกต้อง: ข้อ ง. Allopurinol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(Allopurinol) เป็นคำตอบที่ถูกต้องและสอดคล้องกับหลักวิชาการและแนวทางเวชปฏิบัติในการรักษา
🔍 ข้ออื่นผิดเพราะอะไร:
• ข้อ ข. (Clotrimazole 1% cream): Clotrimazole 1% cream เป็นยาต้านเชื้อรากลุ่ม imidazole ใช้รักษาโรคผิวหนังจากเชื้อรา dermatophyte และยีสต์ ไม่เกี่ยวข้องกับการวินิจฉัยผื่นแพ้ยา DRESS
• ข้อ ค. (Hydrocortisone 1% cream): Hydrocortisone 1% cream เป็น topical corticosteroid ความแรงต่ำ ใช้บรรเทาอาการอักเสบ ไม่ใช่สารที่กระตุ้นให้เกิดกลุ่มอาการ DRESS syndrome
• ข้อ ง. (allopurinol // ใน micromedex มีรายงาน dress ใน febuxostat ด้วย แต่ allopurinol มีรายงานเคสออกมาชัดเจนมาก): Allopurinol เป็นสาเหตุหลักอันดับต้นๆ ของการเกิด DRESS syndrome และ Severe Cutaneous Adverse Reactions (SCARs) โดยเฉพาะในผู้ป่วยที่มีอัลลีล HLA-B 58:01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90" s="100" t="n"/>
      <c r="L90" s="88" t="inlineStr">
        <is>
          <t>ADR &amp; Allergy</t>
        </is>
      </c>
      <c r="M90" s="100" t="inlineStr">
        <is>
          <t>Clinic</t>
        </is>
      </c>
      <c r="N90" s="88" t="inlineStr">
        <is>
          <t>PLE_CC1_2564_All_Key ข้อ 148</t>
        </is>
      </c>
      <c r="O90" s="100" t="inlineStr">
        <is>
          <t>ข้อสอบจริง</t>
        </is>
      </c>
      <c r="P90" s="100" t="inlineStr">
        <is>
          <t>ปี 2564</t>
        </is>
      </c>
      <c r="Q90" s="100" t="n"/>
    </row>
    <row r="91" ht="13.2" customHeight="1" s="49">
      <c r="A91" s="119" t="n">
        <v>89</v>
      </c>
      <c r="B91" s="88" t="inlineStr">
        <is>
          <t>เกี่ยวกับ กลไกขอษ mupirocin ข้อใดต่อไปนี้กล่าวถูกต้องตามหลักวิชาชีพเภสัชกรรม</t>
        </is>
      </c>
      <c r="C91" s="100" t="n"/>
      <c r="D91" s="88" t="inlineStr">
        <is>
          <t>ยับยั้ง transpeptidase ที่ผนังเซลล์</t>
        </is>
      </c>
      <c r="E91" s="88" t="inlineStr">
        <is>
          <t>ยับยั้ง transglycosylase ที่ผนังเซลล์</t>
        </is>
      </c>
      <c r="F91" s="88" t="inlineStr">
        <is>
          <t>ยับยั้ง DNA synthesis ษ. ยับยั้ง RNA synthesis ส. ยับยั้ง tRNA</t>
        </is>
      </c>
      <c r="G91" s="88" t="inlineStr">
        <is>
          <t>Benzoyl peroxide 2.5% gel</t>
        </is>
      </c>
      <c r="H91" s="34" t="n"/>
      <c r="I91" s="119" t="n">
        <v>3</v>
      </c>
      <c r="J91" s="88" t="inlineStr">
        <is>
          <t>✅ คำตอบที่ถูกต้อง: ข้อ ค. ยับยั้ง DNA synthesis ษ. ยับยั้ง RNA synthesis ส. ยับยั้ง tRNA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(ยับยั้ง DNA synthesis ษ. ยับยั้ง RNA synthesis ส. ยับยั้ง tRNA) เป็นคำตอบที่ถูกต้องและสอดคล้องกับหลักวิชาการและแนวทางเวชปฏิบัติในการรักษา
🔍 ข้ออื่นผิดเพราะอะไร:
• ข้อ ข. (ยับยั้ง transglycosylase ที่ผนังเซลล์): Transglycosylase เป็นเอนไซม์สร้างสาย peptidoglycan ซึ่งถูกยับยั้งโดยยา Vancomycin ไม่ใช่กลไกของ Mupirocin
• ข้อ ค. (ยับยั้ง DNA synthesis ษ. ยับยั้ง RNA synthesis ส. ยับยั้ง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00" t="n"/>
      <c r="L91" s="88" t="inlineStr">
        <is>
          <t>Bacterial Skin Infection</t>
        </is>
      </c>
      <c r="M91" s="100" t="inlineStr">
        <is>
          <t>Clinic</t>
        </is>
      </c>
      <c r="N91" s="88" t="inlineStr">
        <is>
          <t>PLE_CC1_2563_Q ข้อ 52</t>
        </is>
      </c>
      <c r="O91" s="100" t="inlineStr">
        <is>
          <t>ข้อสอบจริง</t>
        </is>
      </c>
      <c r="P91" s="100" t="inlineStr">
        <is>
          <t>ปี 2563</t>
        </is>
      </c>
      <c r="Q91" s="100" t="n"/>
    </row>
    <row r="92" ht="13.2" customHeight="1" s="49">
      <c r="A92" s="119" t="n">
        <v>90</v>
      </c>
      <c r="B92" s="88" t="inlineStr">
        <is>
          <t>ข้อใดเป็นอาการข้างเคียงจากยาขี้ผึ้ษ mupirocin</t>
        </is>
      </c>
      <c r="C92" s="100" t="n"/>
      <c r="D92" s="88" t="inlineStr">
        <is>
          <t>Photosensitivity</t>
        </is>
      </c>
      <c r="E92" s="88" t="inlineStr">
        <is>
          <t>Acneiform eruption</t>
        </is>
      </c>
      <c r="F92" s="88" t="inlineStr">
        <is>
          <t>Skin irritation ษ. Striae ส. Spider nevi</t>
        </is>
      </c>
      <c r="G92" s="88" t="inlineStr">
        <is>
          <t>Cetirizine 10 mg OD</t>
        </is>
      </c>
      <c r="H92" s="34" t="n"/>
      <c r="I92" s="119" t="inlineStr">
        <is>
          <t>1</t>
        </is>
      </c>
      <c r="J92" s="88"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00" t="n"/>
      <c r="L92" s="88" t="inlineStr">
        <is>
          <t>Superficial fungal</t>
        </is>
      </c>
      <c r="M92" s="100" t="inlineStr">
        <is>
          <t>Clinic</t>
        </is>
      </c>
      <c r="N92" s="88" t="inlineStr">
        <is>
          <t>PLE_CC1_2563_Q ข้อ 53</t>
        </is>
      </c>
      <c r="O92" s="100" t="inlineStr">
        <is>
          <t>ข้อสอบจริง</t>
        </is>
      </c>
      <c r="P92" s="100" t="inlineStr">
        <is>
          <t>ปี 2563</t>
        </is>
      </c>
      <c r="Q92" s="100" t="n"/>
    </row>
    <row r="93" ht="13.2" customHeight="1" s="49">
      <c r="A93" s="119" t="n">
        <v>91</v>
      </c>
      <c r="B93" s="88" t="inlineStr">
        <is>
          <t>ยาใดสามารถให้แทนยาทา Mupirocin ได้ (ผู้ป่วยหกล้มและมีแผล)</t>
        </is>
      </c>
      <c r="C93" s="100" t="n"/>
      <c r="D93" s="88" t="inlineStr">
        <is>
          <t>Gentamicin</t>
        </is>
      </c>
      <c r="E93" s="88" t="inlineStr">
        <is>
          <t>Bacitracin</t>
        </is>
      </c>
      <c r="F93" s="88" t="inlineStr">
        <is>
          <t>Sulfanilamide ษ. Metronidazole</t>
        </is>
      </c>
      <c r="G93" s="88" t="inlineStr">
        <is>
          <t>Adapalene 0.1% gel</t>
        </is>
      </c>
      <c r="H93" s="34" t="n"/>
      <c r="I93" s="119" t="inlineStr">
        <is>
          <t>1</t>
        </is>
      </c>
      <c r="J93" s="88"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00" t="n"/>
      <c r="L93" s="88" t="inlineStr">
        <is>
          <t>Wound</t>
        </is>
      </c>
      <c r="M93" s="100" t="inlineStr">
        <is>
          <t>Clinic</t>
        </is>
      </c>
      <c r="N93" s="88" t="inlineStr">
        <is>
          <t>PLE_CC1_2563_Q ข้อ 54</t>
        </is>
      </c>
      <c r="O93" s="100" t="inlineStr">
        <is>
          <t>ข้อสอบจริง</t>
        </is>
      </c>
      <c r="P93" s="100" t="inlineStr">
        <is>
          <t>ปี 2563</t>
        </is>
      </c>
      <c r="Q93" s="100" t="n"/>
    </row>
    <row r="94" ht="13.2" customHeight="1" s="49">
      <c r="A94" s="119" t="n">
        <v>92</v>
      </c>
      <c r="B94" s="88" t="inlineStr">
        <is>
          <t>เกี่ยวกับ เชื้อที่ทำให้เกิดสิวคือ ข้อใดต่อไปนี้กล่าวถูกต้องตามหลักวิชาชีพเภสัชกรรม</t>
        </is>
      </c>
      <c r="C94" s="100" t="n"/>
      <c r="D94" s="88" t="inlineStr">
        <is>
          <t>C. albicans</t>
        </is>
      </c>
      <c r="E94" s="88" t="inlineStr">
        <is>
          <t>H. pylori</t>
        </is>
      </c>
      <c r="F94" s="88" t="inlineStr">
        <is>
          <t>P. acne ษ. S. pyogenes ส. S. aureus</t>
        </is>
      </c>
      <c r="G94" s="88" t="inlineStr">
        <is>
          <t>Clotrimazole 1% cream</t>
        </is>
      </c>
      <c r="H94" s="34" t="n"/>
      <c r="I94" s="119" t="inlineStr">
        <is>
          <t>1</t>
        </is>
      </c>
      <c r="J94" s="88"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4" s="100" t="n"/>
      <c r="L94" s="88" t="inlineStr">
        <is>
          <t>Acne</t>
        </is>
      </c>
      <c r="M94" s="100" t="inlineStr">
        <is>
          <t>Clinic</t>
        </is>
      </c>
      <c r="N94" s="88" t="inlineStr">
        <is>
          <t>PLE_CC1_2563_Q ข้อ 57</t>
        </is>
      </c>
      <c r="O94" s="100" t="inlineStr">
        <is>
          <t>ข้อสอบจริง</t>
        </is>
      </c>
      <c r="P94" s="100" t="inlineStr">
        <is>
          <t>ปี 2563</t>
        </is>
      </c>
      <c r="Q94" s="100" t="n"/>
    </row>
    <row r="95" ht="13.2" customHeight="1" s="49">
      <c r="A95" s="119" t="n">
        <v>93</v>
      </c>
      <c r="B95" s="88" t="inlineStr">
        <is>
          <t>Oral isotretinoin ควรให้คำแนะนำอะไรที่เกิดจากผลข้างเคียงที่สำคัญขอษตัวยา</t>
        </is>
      </c>
      <c r="C95" s="100" t="n"/>
      <c r="D95" s="88" t="inlineStr">
        <is>
          <t>ควรกินก่อนอาหาร30นาที</t>
        </is>
      </c>
      <c r="E95" s="88" t="inlineStr">
        <is>
          <t>ควรษดผลิตภัณฑ์ที่เป็นฮอร์โมน</t>
        </is>
      </c>
      <c r="F95" s="88" t="inlineStr">
        <is>
          <t>ควรทาครีมกันแดด ษ. ไม่ควรใฬ้ผลิตภัณฑ์ทาผิวที่มี vitamin A ส. อาหารไม่มีผลต่อการกินยา</t>
        </is>
      </c>
      <c r="G95" s="88" t="inlineStr">
        <is>
          <t>Clobetasol propionate 0.05% cream</t>
        </is>
      </c>
      <c r="H95" s="34" t="n"/>
      <c r="I95" s="119" t="inlineStr">
        <is>
          <t>1</t>
        </is>
      </c>
      <c r="J95" s="88"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100" t="n"/>
      <c r="L95" s="88" t="inlineStr">
        <is>
          <t>Acne</t>
        </is>
      </c>
      <c r="M95" s="100" t="inlineStr">
        <is>
          <t>Clinic</t>
        </is>
      </c>
      <c r="N95" s="88" t="inlineStr">
        <is>
          <t>PLE_CC1_2563_Q ข้อ 58</t>
        </is>
      </c>
      <c r="O95" s="100" t="inlineStr">
        <is>
          <t>ข้อสอบจริง</t>
        </is>
      </c>
      <c r="P95" s="100" t="inlineStr">
        <is>
          <t>ปี 2563</t>
        </is>
      </c>
      <c r="Q95" s="100" t="n"/>
    </row>
    <row r="96" ht="13.2" customHeight="1" s="49">
      <c r="A96" s="119" t="n">
        <v>94</v>
      </c>
      <c r="B96" s="88" t="inlineStr">
        <is>
          <t>อาการข้างต้นน่าจะเกิดจากยาใดมากที่สุด และเป็นอาการอะไร wasinsider W ↓ X STS</t>
        </is>
      </c>
      <c r="C96" s="100" t="n"/>
      <c r="D96" s="88" t="inlineStr">
        <is>
          <t>Naproxen - angioedema</t>
        </is>
      </c>
      <c r="E96" s="88" t="inlineStr">
        <is>
          <t>Naproxen - anaphylaxis</t>
        </is>
      </c>
      <c r="F96" s="88" t="inlineStr">
        <is>
          <t>Simvastatin - urticaria</t>
        </is>
      </c>
      <c r="G96" s="88" t="inlineStr">
        <is>
          <t>MFM - angioedema</t>
        </is>
      </c>
      <c r="H96" s="88" t="inlineStr">
        <is>
          <t>MFM ı anaphylaxis</t>
        </is>
      </c>
      <c r="I96" s="119" t="inlineStr">
        <is>
          <t>1</t>
        </is>
      </c>
      <c r="J96" s="88"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96" s="100" t="n"/>
      <c r="L96" s="88" t="inlineStr">
        <is>
          <t>Superficial fungal</t>
        </is>
      </c>
      <c r="M96" s="100" t="inlineStr">
        <is>
          <t>Clinic</t>
        </is>
      </c>
      <c r="N96" s="88" t="inlineStr">
        <is>
          <t>ข้อ 21 (PLE_CC1_2562_Key.md)</t>
        </is>
      </c>
      <c r="O96" s="100" t="inlineStr">
        <is>
          <t>ข้อสอบจริง</t>
        </is>
      </c>
      <c r="P96" s="100" t="inlineStr">
        <is>
          <t>ปี 2562</t>
        </is>
      </c>
      <c r="Q96" s="100" t="n"/>
    </row>
    <row r="97" ht="13.2" customHeight="1" s="49">
      <c r="A97" s="119" t="n">
        <v>95</v>
      </c>
      <c r="B97" s="88"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97" s="100" t="n"/>
      <c r="D97" s="88" t="inlineStr">
        <is>
          <t>Sulfamethoxazole</t>
        </is>
      </c>
      <c r="E97" s="88" t="inlineStr">
        <is>
          <t>Celecoxib</t>
        </is>
      </c>
      <c r="F97" s="88" t="inlineStr">
        <is>
          <t>Hydrochlorothiazide</t>
        </is>
      </c>
      <c r="G97" s="88" t="inlineStr">
        <is>
          <t>Furosemide</t>
        </is>
      </c>
      <c r="H97" s="88" t="inlineStr">
        <is>
          <t>มีโอกาสเกิดปฏิกิริยาข้ามกลุ่มได้ทั้งหมดข้างต้น</t>
        </is>
      </c>
      <c r="I97" s="119" t="n">
        <v>5</v>
      </c>
      <c r="J97" s="88"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97" s="100" t="n"/>
      <c r="L97" s="88" t="inlineStr">
        <is>
          <t>ADR &amp; Allergy</t>
        </is>
      </c>
      <c r="M97" s="100" t="inlineStr">
        <is>
          <t>Clinic</t>
        </is>
      </c>
      <c r="N97" s="88" t="inlineStr">
        <is>
          <t>ข้อ 27 (PLE_CC1_2562_Key.md)</t>
        </is>
      </c>
      <c r="O97" s="100" t="inlineStr">
        <is>
          <t>ข้อสอบจริง</t>
        </is>
      </c>
      <c r="P97" s="100" t="inlineStr">
        <is>
          <t>ปี 2562</t>
        </is>
      </c>
      <c r="Q97" s="100" t="n"/>
    </row>
    <row r="98" ht="13.2" customHeight="1" s="49">
      <c r="A98" s="119" t="n">
        <v>96</v>
      </c>
      <c r="B98" s="88"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98" s="100" t="n"/>
      <c r="D98" s="88" t="inlineStr">
        <is>
          <t>RCT</t>
        </is>
      </c>
      <c r="E98" s="88" t="inlineStr">
        <is>
          <t>Prospective case-control</t>
        </is>
      </c>
      <c r="F98" s="88" t="inlineStr">
        <is>
          <t>Retrospective case-control</t>
        </is>
      </c>
      <c r="G98" s="88" t="inlineStr">
        <is>
          <t>Prospective cohort</t>
        </is>
      </c>
      <c r="H98" s="88" t="inlineStr">
        <is>
          <t>Retrospective cohort</t>
        </is>
      </c>
      <c r="I98" s="119" t="n">
        <v>3</v>
      </c>
      <c r="J98" s="88"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98" s="100" t="n"/>
      <c r="L98" s="88" t="inlineStr">
        <is>
          <t>Biostatistics &amp; Study Design</t>
        </is>
      </c>
      <c r="M98" s="100" t="inlineStr">
        <is>
          <t>Clinic</t>
        </is>
      </c>
      <c r="N98" s="88" t="inlineStr">
        <is>
          <t>ข้อ 62 (PLE_CC1_2562_Key.md)</t>
        </is>
      </c>
      <c r="O98" s="100" t="inlineStr">
        <is>
          <t>ข้อสอบจริง</t>
        </is>
      </c>
      <c r="P98" s="100" t="inlineStr">
        <is>
          <t>ปี 2562</t>
        </is>
      </c>
      <c r="Q98" s="100" t="n"/>
    </row>
    <row r="99" ht="13.2" customHeight="1" s="49">
      <c r="A99" s="119" t="n">
        <v>97</v>
      </c>
      <c r="B99" s="88" t="inlineStr">
        <is>
          <t>ข้อใดคือ indirect cost CUTEagomoline WV225 cut as</t>
        </is>
      </c>
      <c r="C99" s="100" t="n"/>
      <c r="D99" s="88" t="inlineStr">
        <is>
          <t>Adapalene 0.1% gel</t>
        </is>
      </c>
      <c r="E99" s="88" t="inlineStr">
        <is>
          <t>Mupirocin 2% ointment</t>
        </is>
      </c>
      <c r="F99" s="88" t="inlineStr">
        <is>
          <t>Betamethasone dipropionate 0.05% cream</t>
        </is>
      </c>
      <c r="G99" s="88" t="inlineStr">
        <is>
          <t>Clotrimazole 1% cream</t>
        </is>
      </c>
      <c r="H99" s="88" t="inlineStr">
        <is>
          <t>Hydrocortisone 1% cream</t>
        </is>
      </c>
      <c r="I99" s="119" t="inlineStr">
        <is>
          <t>1</t>
        </is>
      </c>
      <c r="J99" s="88"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9" s="100" t="n"/>
      <c r="L99" s="88" t="inlineStr">
        <is>
          <t>Superficial fungal</t>
        </is>
      </c>
      <c r="M99" s="100" t="inlineStr">
        <is>
          <t>Clinic</t>
        </is>
      </c>
      <c r="N99" s="88" t="inlineStr">
        <is>
          <t>ข้อ 113 (PLE_CC1_2561_Key.md)</t>
        </is>
      </c>
      <c r="O99" s="100" t="inlineStr">
        <is>
          <t>ข้อสอบจริง</t>
        </is>
      </c>
      <c r="P99" s="100" t="inlineStr">
        <is>
          <t>ปี 2561</t>
        </is>
      </c>
      <c r="Q99" s="100" t="n"/>
    </row>
    <row r="100" ht="13.2" customHeight="1" s="49">
      <c r="A100" s="119" t="n">
        <v>98</v>
      </c>
      <c r="B100" s="88" t="inlineStr">
        <is>
          <t>ข้อใดต่อไปถูกต้องเกี่ยวกับเกลื อน</t>
        </is>
      </c>
      <c r="C100" s="100" t="n"/>
      <c r="D100" s="88" t="inlineStr">
        <is>
          <t>เกิดจากเชื อ Malassezia furfur</t>
        </is>
      </c>
      <c r="E100" s="88" t="inlineStr">
        <is>
          <t>ถ้าอาการรุนแรง จะมีขุย แดง คัน</t>
        </is>
      </c>
      <c r="F100" s="88" t="inlineStr">
        <is>
          <t>ถ้าทดสอบด้วย 10% KOH ไปส่องกล้อง จะเห็น Long pseudohyphae</t>
        </is>
      </c>
      <c r="G100" s="88" t="inlineStr">
        <is>
          <t>ใช้ยาทา Topical selenium sulfide ในการรักษา</t>
        </is>
      </c>
      <c r="H100" s="88" t="inlineStr">
        <is>
          <t>ถ้าเป็นบ่อยๆ ควรได้รับยาป้องกัน รวมโดย Phongsathorn Phlaisaithong Rx 9 UP 4 | P a g e</t>
        </is>
      </c>
      <c r="I100" s="119" t="inlineStr">
        <is>
          <t>1</t>
        </is>
      </c>
      <c r="J100" s="88"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0" s="100" t="n"/>
      <c r="L100" s="88" t="inlineStr">
        <is>
          <t>Superficial fungal</t>
        </is>
      </c>
      <c r="M100" s="100" t="inlineStr">
        <is>
          <t>Clinic</t>
        </is>
      </c>
      <c r="N100" s="88" t="inlineStr">
        <is>
          <t>ข้อ 1 (PLE_CC1_2560 22 April Set 1.md)</t>
        </is>
      </c>
      <c r="O100" s="100" t="inlineStr">
        <is>
          <t>ข้อสอบจริง</t>
        </is>
      </c>
      <c r="P100" s="100" t="inlineStr">
        <is>
          <t>ปี 2560</t>
        </is>
      </c>
      <c r="Q100" s="100" t="n"/>
    </row>
    <row r="101" ht="13.2" customHeight="1" s="49">
      <c r="A101" s="119" t="n">
        <v>99</v>
      </c>
      <c r="B101" s="88" t="inlineStr">
        <is>
          <t>ถ้าจะใช้ยากิน ควรใช้ยารับประทานใด</t>
        </is>
      </c>
      <c r="C101" s="100" t="n"/>
      <c r="D101" s="88" t="inlineStr">
        <is>
          <t>Ketoconazole</t>
        </is>
      </c>
      <c r="E101" s="88" t="inlineStr">
        <is>
          <t>Posaconazole</t>
        </is>
      </c>
      <c r="F101" s="88" t="inlineStr">
        <is>
          <t>Miconazole</t>
        </is>
      </c>
      <c r="G101" s="88" t="inlineStr">
        <is>
          <t>Fluconazole</t>
        </is>
      </c>
      <c r="H101" s="88" t="inlineStr">
        <is>
          <t>Griseofulvin หลังจากนั นสักพักผู้ป่วยอาการไม่ดีขึ นไปพบแพทย์์จ่ายยา Itraconazole ให้มารับประทาน</t>
        </is>
      </c>
      <c r="I101" s="119" t="inlineStr">
        <is>
          <t>1</t>
        </is>
      </c>
      <c r="J101" s="88"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00" t="n"/>
      <c r="L101" s="88" t="inlineStr">
        <is>
          <t>Superficial fungal</t>
        </is>
      </c>
      <c r="M101" s="100" t="inlineStr">
        <is>
          <t>Clinic</t>
        </is>
      </c>
      <c r="N101" s="88" t="inlineStr">
        <is>
          <t>ข้อ 2 (PLE_CC1_2560 22 April Set 1.md)</t>
        </is>
      </c>
      <c r="O101" s="100" t="inlineStr">
        <is>
          <t>ข้อสอบจริง</t>
        </is>
      </c>
      <c r="P101" s="100" t="inlineStr">
        <is>
          <t>ปี 2560</t>
        </is>
      </c>
      <c r="Q101" s="100" t="n"/>
    </row>
    <row r="102" ht="13.2" customHeight="1" s="49">
      <c r="A102" s="119" t="n">
        <v>100</v>
      </c>
      <c r="B102" s="88" t="inlineStr">
        <is>
          <t>กลไกการออกฤทธิ์ของยา Clotrimazole</t>
        </is>
      </c>
      <c r="C102" s="100" t="n"/>
      <c r="D102" s="88" t="inlineStr">
        <is>
          <t>ยับยั งการสังเคราะห์ Ergosterol</t>
        </is>
      </c>
      <c r="E102" s="88" t="inlineStr">
        <is>
          <t>ยับยั ง Squalene epoxidase</t>
        </is>
      </c>
      <c r="F102" s="88" t="inlineStr">
        <is>
          <t>Mitotic spindle toxicity</t>
        </is>
      </c>
      <c r="G102" s="88" t="inlineStr">
        <is>
          <t>Thymidylate synthase inhibitors</t>
        </is>
      </c>
      <c r="H102" s="88" t="inlineStr">
        <is>
          <t>ยับยั งการสร้าง Glucans</t>
        </is>
      </c>
      <c r="I102" s="119" t="inlineStr">
        <is>
          <t>1</t>
        </is>
      </c>
      <c r="J102" s="88"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00" t="n"/>
      <c r="L102" s="88" t="inlineStr">
        <is>
          <t>Superficial fungal</t>
        </is>
      </c>
      <c r="M102" s="100" t="inlineStr">
        <is>
          <t>Clinic</t>
        </is>
      </c>
      <c r="N102" s="88" t="inlineStr">
        <is>
          <t>ข้อ 7 (PLE_CC1_2560 22 April Set 1.md)</t>
        </is>
      </c>
      <c r="O102" s="100" t="inlineStr">
        <is>
          <t>ข้อสอบจริง</t>
        </is>
      </c>
      <c r="P102" s="100" t="inlineStr">
        <is>
          <t>ปี 2560</t>
        </is>
      </c>
      <c r="Q102" s="100" t="n"/>
    </row>
    <row r="103" ht="13.2" customHeight="1" s="49">
      <c r="A103" s="119" t="n">
        <v>101</v>
      </c>
      <c r="B103" s="88" t="inlineStr">
        <is>
          <t>ผื่นที่หน้าของผู้ป่วย เรียกว่าอะไร</t>
        </is>
      </c>
      <c r="C103" s="100" t="n"/>
      <c r="D103" s="88" t="inlineStr">
        <is>
          <t>Discoid rash</t>
        </is>
      </c>
      <c r="E103" s="88" t="inlineStr">
        <is>
          <t>Maculopapular rash</t>
        </is>
      </c>
      <c r="F103" s="88" t="inlineStr">
        <is>
          <t>Urticaria</t>
        </is>
      </c>
      <c r="G103" s="88" t="inlineStr">
        <is>
          <t>Malar rash</t>
        </is>
      </c>
      <c r="H103" s="88" t="inlineStr">
        <is>
          <t>Angioedema</t>
        </is>
      </c>
      <c r="I103" s="119" t="n">
        <v>4</v>
      </c>
      <c r="J103" s="88"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3" s="100" t="n"/>
      <c r="L103" s="88" t="inlineStr">
        <is>
          <t>Autoimmune &amp; SLE</t>
        </is>
      </c>
      <c r="M103" s="100" t="inlineStr">
        <is>
          <t>Clinic</t>
        </is>
      </c>
      <c r="N103" s="88" t="inlineStr">
        <is>
          <t>ข้อ 1 (PLE_CC1_2560 22 April Set 1.md)</t>
        </is>
      </c>
      <c r="O103" s="100" t="inlineStr">
        <is>
          <t>ข้อสอบจริง</t>
        </is>
      </c>
      <c r="P103" s="100" t="inlineStr">
        <is>
          <t>ปี 2560</t>
        </is>
      </c>
      <c r="Q103" s="100" t="n"/>
    </row>
    <row r="104" ht="13.2" customHeight="1" s="49">
      <c r="A104" s="119" t="n">
        <v>102</v>
      </c>
      <c r="B104" s="88"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104" s="100" t="n"/>
      <c r="D104" s="88" t="inlineStr">
        <is>
          <t>Betamethasone dipropionate 0.05%</t>
        </is>
      </c>
      <c r="E104" s="88" t="inlineStr">
        <is>
          <t>Clobetasol propionate 0.05%</t>
        </is>
      </c>
      <c r="F104" s="88" t="inlineStr">
        <is>
          <t>Dexosimethasone 0.05%</t>
        </is>
      </c>
      <c r="G104" s="88" t="inlineStr">
        <is>
          <t>Triamcinolone acetonide 0.1%</t>
        </is>
      </c>
      <c r="H104" s="88" t="inlineStr">
        <is>
          <t>Hydrocortisone acetate 0.5% รวมโดย Phongsathorn Phlaisaithong Rx 9 UP 21 | P a g e</t>
        </is>
      </c>
      <c r="I104" s="119" t="inlineStr">
        <is>
          <t>1</t>
        </is>
      </c>
      <c r="J104" s="88"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4" s="100" t="n"/>
      <c r="L104" s="88" t="inlineStr">
        <is>
          <t>Eczema &amp; Dermatitis</t>
        </is>
      </c>
      <c r="M104" s="100" t="inlineStr">
        <is>
          <t>Clinic</t>
        </is>
      </c>
      <c r="N104" s="88" t="inlineStr">
        <is>
          <t>ข้อ 3 (PLE_CC1_2560 22 April Set 1.md)</t>
        </is>
      </c>
      <c r="O104" s="100" t="inlineStr">
        <is>
          <t>ข้อสอบจริง</t>
        </is>
      </c>
      <c r="P104" s="100" t="inlineStr">
        <is>
          <t>ปี 2560</t>
        </is>
      </c>
      <c r="Q104" s="100" t="n"/>
    </row>
    <row r="105" ht="13.2" customHeight="1" s="49">
      <c r="A105" s="119" t="n">
        <v>103</v>
      </c>
      <c r="B105" s="88" t="inlineStr">
        <is>
          <t>ข้อใดต่อไปถูกต้องเกี่ยวกับเกลื้อน</t>
        </is>
      </c>
      <c r="C105" s="100" t="n"/>
      <c r="D105" s="88" t="inlineStr">
        <is>
          <t>เกิดจากเชื้อ Malassezia furfur</t>
        </is>
      </c>
      <c r="E105" s="88" t="inlineStr">
        <is>
          <t>ถ้าอาการรุนแรง จะมีขุย แดง คัน</t>
        </is>
      </c>
      <c r="F105" s="88" t="inlineStr">
        <is>
          <t>ถ้าทดสอบด้วย 10% KOH ไปส่องกล้อง จะเห็น Long pseudohyphae</t>
        </is>
      </c>
      <c r="G105" s="88" t="inlineStr">
        <is>
          <t>ใช้ยาทา Topical selenium sulfide ในการรักษา</t>
        </is>
      </c>
      <c r="H105" s="88" t="inlineStr">
        <is>
          <t>ถ้าเป็นบ่อยๆ ควรได้รับยาป้องกัน</t>
        </is>
      </c>
      <c r="I105" s="119" t="inlineStr">
        <is>
          <t>1</t>
        </is>
      </c>
      <c r="J105" s="88"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00" t="n"/>
      <c r="L105" s="88" t="inlineStr">
        <is>
          <t>Superficial fungal</t>
        </is>
      </c>
      <c r="M105" s="100" t="inlineStr">
        <is>
          <t>Clinic</t>
        </is>
      </c>
      <c r="N105" s="88" t="inlineStr">
        <is>
          <t>ข้อ 1 (PLE_CC1_2560 22 April Set 2.md)</t>
        </is>
      </c>
      <c r="O105" s="100" t="inlineStr">
        <is>
          <t>ข้อสอบจริง</t>
        </is>
      </c>
      <c r="P105" s="100" t="inlineStr">
        <is>
          <t>ปี 2560</t>
        </is>
      </c>
      <c r="Q105" s="100" t="n"/>
    </row>
    <row r="106" ht="13.2" customHeight="1" s="49">
      <c r="A106" s="119" t="n">
        <v>104</v>
      </c>
      <c r="B106" s="88" t="inlineStr">
        <is>
          <t>ค่าแลปใด Specificity สูงสุด สำหรับ SLE</t>
        </is>
      </c>
      <c r="C106" s="100" t="n"/>
      <c r="D106" s="88" t="inlineStr">
        <is>
          <t>ANA</t>
        </is>
      </c>
      <c r="E106" s="88" t="inlineStr">
        <is>
          <t>Anti-dsDNA</t>
        </is>
      </c>
      <c r="F106" s="88" t="inlineStr">
        <is>
          <t>Lupus anticoagulant</t>
        </is>
      </c>
      <c r="G106" s="88" t="inlineStr">
        <is>
          <t>ESR</t>
        </is>
      </c>
      <c r="H106" s="88" t="inlineStr">
        <is>
          <t>Cetirizine 10 mg OD</t>
        </is>
      </c>
      <c r="I106" s="119" t="n">
        <v>2</v>
      </c>
      <c r="J106" s="88"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00" t="n"/>
      <c r="L106" s="88" t="inlineStr">
        <is>
          <t>Autoimmune &amp; SLE</t>
        </is>
      </c>
      <c r="M106" s="100" t="inlineStr">
        <is>
          <t>Clinic</t>
        </is>
      </c>
      <c r="N106" s="88" t="inlineStr">
        <is>
          <t>ข้อ 2 (PLE_CC1_2560 22 April Set 2.md)</t>
        </is>
      </c>
      <c r="O106" s="100" t="inlineStr">
        <is>
          <t>ข้อสอบจริง</t>
        </is>
      </c>
      <c r="P106" s="100" t="inlineStr">
        <is>
          <t>ปี 2560</t>
        </is>
      </c>
      <c r="Q106" s="100" t="n"/>
    </row>
    <row r="107" ht="13.2" customHeight="1" s="49">
      <c r="A107" s="119" t="n">
        <v>105</v>
      </c>
      <c r="B107" s="88" t="inlineStr">
        <is>
          <t>ถ้าไม่มียา Fluocinolone acetonide 0.01% เภสัชกรจะจ่ายยาใดแทน</t>
        </is>
      </c>
      <c r="C107" s="100" t="n"/>
      <c r="D107" s="88" t="inlineStr">
        <is>
          <t>Betamethasone dipropionate 0.05%</t>
        </is>
      </c>
      <c r="E107" s="88" t="inlineStr">
        <is>
          <t>Clobetasol propionate 0.05%</t>
        </is>
      </c>
      <c r="F107" s="88" t="inlineStr">
        <is>
          <t>Dexosimethasone 0.05%</t>
        </is>
      </c>
      <c r="G107" s="88" t="inlineStr">
        <is>
          <t>Triamcinolone acetonide 0.1%</t>
        </is>
      </c>
      <c r="H107" s="88" t="inlineStr">
        <is>
          <t>Hydrocortisone acetate 0.5%</t>
        </is>
      </c>
      <c r="I107" s="119" t="inlineStr">
        <is>
          <t>1</t>
        </is>
      </c>
      <c r="J107" s="88"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00" t="n"/>
      <c r="L107" s="88" t="inlineStr">
        <is>
          <t>Superficial fungal</t>
        </is>
      </c>
      <c r="M107" s="100" t="inlineStr">
        <is>
          <t>Clinic</t>
        </is>
      </c>
      <c r="N107" s="88" t="inlineStr">
        <is>
          <t>ข้อ 3 (PLE_CC1_2560 22 April Set 2.md)</t>
        </is>
      </c>
      <c r="O107" s="100" t="inlineStr">
        <is>
          <t>ข้อสอบจริง</t>
        </is>
      </c>
      <c r="P107" s="100" t="inlineStr">
        <is>
          <t>ปี 2560</t>
        </is>
      </c>
      <c r="Q107" s="100" t="n"/>
    </row>
    <row r="108" ht="13.2" customHeight="1" s="49">
      <c r="A108" s="119" t="n">
        <v>106</v>
      </c>
      <c r="B108" s="88" t="inlineStr">
        <is>
          <t>หากให้ยา paclitaxel แล้วผู้ป่วยเกิดผื่นคัน จะมีแนวทางป้องกันอย่างไร</t>
        </is>
      </c>
      <c r="C108" s="100" t="n"/>
      <c r="D108" s="88" t="inlineStr">
        <is>
          <t>ให้สารน ้าจ้าพวกน ้าเกลือก่อนให้ยา 1-2 ชั่วโมง</t>
        </is>
      </c>
      <c r="E108" s="88" t="inlineStr">
        <is>
          <t>ให้ยาคาลาไมด์ โลชันทาเมื่อมีอาการแพ้</t>
        </is>
      </c>
      <c r="F108" s="88" t="inlineStr">
        <is>
          <t>ให้ยา dexamethasone ก่อนให้ยา 30 นาที</t>
        </is>
      </c>
      <c r="G108" s="88" t="inlineStr">
        <is>
          <t>ให้ยา famotidine ก่อนให้ยา 1 ชั่วโมง</t>
        </is>
      </c>
      <c r="H108" s="88" t="inlineStr">
        <is>
          <t>ให้เปลี่ยนตัวท้าละลายเป็น D5W เนื่องจากเกิดผลน้อยที่สุด</t>
        </is>
      </c>
      <c r="I108" s="119" t="inlineStr">
        <is>
          <t>1</t>
        </is>
      </c>
      <c r="J108" s="88"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8" s="100" t="n"/>
      <c r="L108" s="88" t="inlineStr">
        <is>
          <t>Eczema &amp; Dermatitis</t>
        </is>
      </c>
      <c r="M108" s="100" t="inlineStr">
        <is>
          <t>Clinic</t>
        </is>
      </c>
      <c r="N108" s="88" t="inlineStr">
        <is>
          <t>ข้อ 52 (PLE_CC1_2559.md)</t>
        </is>
      </c>
      <c r="O108" s="100" t="inlineStr">
        <is>
          <t>ข้อสอบจริง</t>
        </is>
      </c>
      <c r="P108" s="100" t="inlineStr">
        <is>
          <t>ปี 2559</t>
        </is>
      </c>
      <c r="Q108" s="100" t="n"/>
    </row>
    <row r="109" ht="13.2" customHeight="1" s="49">
      <c r="A109" s="119" t="n">
        <v>107</v>
      </c>
      <c r="B109" s="88" t="inlineStr">
        <is>
          <t>จงค้านวณหาปริมาณเบสของยาเหน็บที่ต้องใช้เตรียม 1 แท่ง โดย 1 แท่งหนัก 2 g ก้าหนดให้ยา clotrimazole มี น ้าหนัก 500 mg/แท่ง มีค่า D.V.=1.1</t>
        </is>
      </c>
      <c r="C109" s="100" t="n"/>
      <c r="D109" s="88" t="inlineStr">
        <is>
          <t>0.45 กรัม</t>
        </is>
      </c>
      <c r="E109" s="88" t="inlineStr">
        <is>
          <t>0.55 กรัม</t>
        </is>
      </c>
      <c r="F109" s="88" t="inlineStr">
        <is>
          <t>1.45 กรัม</t>
        </is>
      </c>
      <c r="G109" s="88" t="inlineStr">
        <is>
          <t>1.55 กรัม</t>
        </is>
      </c>
      <c r="H109" s="88" t="inlineStr">
        <is>
          <t>2.00 กรัม</t>
        </is>
      </c>
      <c r="I109" s="119" t="n">
        <v>4</v>
      </c>
      <c r="J109" s="88"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00" t="n"/>
      <c r="L109" s="88" t="inlineStr">
        <is>
          <t>Pharmaceutical Compounding</t>
        </is>
      </c>
      <c r="M109" s="100" t="inlineStr">
        <is>
          <t>Clinic</t>
        </is>
      </c>
      <c r="N109" s="88" t="inlineStr">
        <is>
          <t>ข้อ 66 (PLE_CC1_2559.md)</t>
        </is>
      </c>
      <c r="O109" s="100" t="inlineStr">
        <is>
          <t>ข้อสอบจริง</t>
        </is>
      </c>
      <c r="P109" s="100" t="inlineStr">
        <is>
          <t>ปี 2559</t>
        </is>
      </c>
      <c r="Q109" s="100" t="n"/>
    </row>
    <row r="110" ht="13.2" customHeight="1" s="49">
      <c r="A110" s="119" t="n">
        <v>108</v>
      </c>
      <c r="B110" s="88" t="inlineStr">
        <is>
          <t>ให้ยาใดเป็น maintenance phase</t>
        </is>
      </c>
      <c r="C110" s="100" t="n"/>
      <c r="D110" s="88" t="inlineStr">
        <is>
          <t>Amphotericin B</t>
        </is>
      </c>
      <c r="E110" s="88" t="inlineStr">
        <is>
          <t>Fluconazole</t>
        </is>
      </c>
      <c r="F110" s="88" t="inlineStr">
        <is>
          <t>Itraconazole</t>
        </is>
      </c>
      <c r="G110" s="88" t="inlineStr">
        <is>
          <t>Bactrim</t>
        </is>
      </c>
      <c r="H110" s="88" t="inlineStr">
        <is>
          <t>Griseofulvin</t>
        </is>
      </c>
      <c r="I110" s="119" t="n">
        <v>2</v>
      </c>
      <c r="J110" s="88" t="inlineStr">
        <is>
          <t>✅ คำตอบที่ถูกต้อง: ข้อ ข. Fluconazole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(Fluconazole) เป็นคำตอบที่ถูกต้องและสอดคล้องกับหลักวิชาการและแนวทางเวชปฏิบัติในการรักษา
🔍 ข้ออื่นผิดเพราะอะไร:
• ข้อ ข. (Fluconazole): Fluconazole ขนาดยา 200 มิลลิกรัมต่อวัน เป็นยามาตรฐานอันดับแรกสำหรับ maintenance therapy (secondary prophylaxis) ในผู้ป่วย Cryptococcal meningitis
• ข้อ ค. (Itraconazole): Itraconazole มีการดูดซึมที่ไม่แน่นอนและผ่านเข้าสู่น้ำไขสันหลัง (CSF) ได้น้อยมาก จึงจัดเป็นยาทางเลือกรองกรณีผู้ป่วยไม่สามารถทน Fluconazole ได้
• ข้อ ง. (Bactrim): Co-trimoxazole (Bactrim) เป็นยาสำหรับรักษาและป้องกันการติดเชื้อแบคทีเรียและ Pneumocystis jirovecii pneumonia (PCP) ไม่ครอบคลุมเชื้อ Cryptococcus
• ข้อ จ. (Griseofulvin): Griseofulvin มีฤทธิ์จำเพาะต่อเชื้อรากลุ่ม dermatophyte เท่านั้น ไม่มีฤทธิ์ต้านเชื้อรา Cryptococcus neoformans ในระบบประสาทส่วนกลาง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00" t="n"/>
      <c r="L110" s="88" t="inlineStr">
        <is>
          <t>Infectious Diseases</t>
        </is>
      </c>
      <c r="M110" s="100" t="inlineStr">
        <is>
          <t>Clinic</t>
        </is>
      </c>
      <c r="N110" s="88" t="inlineStr">
        <is>
          <t>ข้อ 19 (PLE_CC1_2558_Key.md)</t>
        </is>
      </c>
      <c r="O110" s="100" t="inlineStr">
        <is>
          <t>ข้อสอบจริง</t>
        </is>
      </c>
      <c r="P110" s="100" t="inlineStr">
        <is>
          <t>ปี 2558</t>
        </is>
      </c>
      <c r="Q110" s="100" t="n"/>
    </row>
    <row r="111" ht="13.2" customHeight="1" s="49">
      <c r="A111" s="119" t="n">
        <v>109</v>
      </c>
      <c r="B111" s="88" t="inlineStr">
        <is>
          <t>ลักษณะอาการที่ผู้ป่วยเป็น เกิดจากเชื้ออะไร</t>
        </is>
      </c>
      <c r="C111" s="100" t="n"/>
      <c r="D111" s="88" t="inlineStr">
        <is>
          <t>Propionebacterium acnes</t>
        </is>
      </c>
      <c r="E111" s="88" t="inlineStr">
        <is>
          <t>Malassezia furfur</t>
        </is>
      </c>
      <c r="F111" s="88" t="inlineStr">
        <is>
          <t>Herpes simplex</t>
        </is>
      </c>
      <c r="G111" s="88" t="inlineStr">
        <is>
          <t>Thichophyton rubum</t>
        </is>
      </c>
      <c r="H111" s="88" t="inlineStr">
        <is>
          <t>Microsporum</t>
        </is>
      </c>
      <c r="I111" s="119" t="n">
        <v>2</v>
      </c>
      <c r="J111" s="88" t="inlineStr">
        <is>
          <t>✅ คำตอบที่ถูกต้อง: ข้อ ข.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(Malassezia furfur) เป็นคำตอบที่ถูกต้องและสอดคล้องกับหลักวิชาการและแนวทางเวชปฏิบัติในการรักษา
🔍 ข้ออื่นผิดเพราะอะไร:
• ข้อ ข. (Malassezia furfur): Malassezia furfur เป็นเชื้อยีสต์ก่อโรคเกลื้อน (Tinea versicolor) ทำให้เกิดรอยโรคดวงขาวหรือน้ำตาล ขุยละเอียดที่ลำตัวและหลัง เข้าได้กับอาการคนงานก่อสร้าง
• ข้อ ค. (Herpes simplex): Herpes simplex virus (HSV) ก่อให้เกิดตุ่มน้ำใสรวมกันเป็นกลุ่มบนฐานสีแดง บริเวณริมฝีปากหรืออวัยวะเพศ ไม่ได้เป็นผื่นขุยกระจายเต็มแผ่นหลัง
• ข้อ ง. (Thichophyton rubum): Trichophyton rubrum เป็นเชื้อราเดอร์มาโทไฟต์ที่ก่อโรคกลาก (Tinea corporis/Tinea cruris) มักมีลักษณะขอบนูนแดงเป็นวงแหวนชัดเจนและคันมาก
• ข้อ จ. (Microsporum): Microsporum spp. ก่อให้เกิดโรคกลากที่หนังศีรษะ (Tinea capitis) หรือตามผิวกาย โดยมักติดต่อมาจากสัตว์เลี้ยง เช่น สุนัขและแมว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00" t="n"/>
      <c r="L111" s="88" t="inlineStr">
        <is>
          <t>Superficial fungal</t>
        </is>
      </c>
      <c r="M111" s="100" t="inlineStr">
        <is>
          <t>Clinic</t>
        </is>
      </c>
      <c r="N111" s="88" t="inlineStr">
        <is>
          <t>ข้อ 93 (PLE_CC1_2558_Key.md)</t>
        </is>
      </c>
      <c r="O111" s="100" t="inlineStr">
        <is>
          <t>ข้อสอบจริง</t>
        </is>
      </c>
      <c r="P111" s="100" t="inlineStr">
        <is>
          <t>ปี 2558</t>
        </is>
      </c>
      <c r="Q111" s="100" t="n"/>
    </row>
    <row r="112" ht="13.2" customHeight="1" s="49">
      <c r="A112" s="119" t="n">
        <v>110</v>
      </c>
      <c r="B112" s="88" t="inlineStr">
        <is>
          <t>ยาใดที่เหมาะสมสำหรับผู้ป่วย</t>
        </is>
      </c>
      <c r="C112" s="100" t="n"/>
      <c r="D112" s="88" t="inlineStr">
        <is>
          <t>Griseofulvin oral</t>
        </is>
      </c>
      <c r="E112" s="88" t="inlineStr">
        <is>
          <t>Terbinafine</t>
        </is>
      </c>
      <c r="F112" s="88" t="inlineStr">
        <is>
          <t>Ketoconazole oral</t>
        </is>
      </c>
      <c r="G112" s="88" t="inlineStr">
        <is>
          <t>Prednisolone</t>
        </is>
      </c>
      <c r="H112" s="88" t="inlineStr">
        <is>
          <t>Itraconazole capsule</t>
        </is>
      </c>
      <c r="I112" s="119" t="n">
        <v>5</v>
      </c>
      <c r="J112" s="88" t="inlineStr">
        <is>
          <t>✅ คำตอบที่ถูกต้อง: ข้อ จ. Itraconazole capsule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จ. (Itraconazole capsule) เป็นคำตอบที่ถูกต้องและสอดคล้องกับหลักวิชาการและแนวทางเวชปฏิบัติในการรักษา
🔍 ข้ออื่นผิดเพราะอะไร:
• ข้อ ข. (Terbinafine): Terbinafine รูปแบบรับประทานมีประสิทธิภาพดีต่อ dermatophytes แต่ได้ผลน้อยต่อเชื้อ Malassezia ในโรคเกลื้อนเนื่องจากความเข้มข้นในต่อมไขมันไม่สูงพอ
• ข้อ ค. (Ketoconazole oral): Ketoconazole oral มีความเสี่ยงต่อพิษตับรุนแรงและต่อมหมวกไตบกพร่อง ปัจจุบันอย. ได้เพิกถอนทะเบียนข้อบ่งใช้โรคเชื้อราผิวหนังทั่วไปแล้ว
• ข้อ ง. (Prednisolone): Prednisolone เป็น systemic corticosteroid ที่กดภูมิคุ้มกัน ห้ามใช้ในการติดเชื้อราเพราะจะทำให้เชื้อราลุกลามทั่วร่างกาย
• ข้อ จ. (Itraconazole capsule): Itraconazole capsule ขนาดยา 200 mg วันละครั้ง นาน 7 วัน เป็นยารับประทานทางเลือกหลักที่มีประสิทธิภาพสูงในการรักษาโรคเกลื้อนที่มีรอยโรคกระจายตัวกว้าง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00" t="n"/>
      <c r="L112" s="88" t="inlineStr">
        <is>
          <t>Superficial fungal</t>
        </is>
      </c>
      <c r="M112" s="100" t="inlineStr">
        <is>
          <t>Clinic</t>
        </is>
      </c>
      <c r="N112" s="88" t="inlineStr">
        <is>
          <t>ข้อ 94 (PLE_CC1_2558_Key.md)</t>
        </is>
      </c>
      <c r="O112" s="100" t="inlineStr">
        <is>
          <t>ข้อสอบจริง</t>
        </is>
      </c>
      <c r="P112" s="100" t="inlineStr">
        <is>
          <t>ปี 2558</t>
        </is>
      </c>
      <c r="Q112" s="100" t="n"/>
    </row>
    <row r="113" ht="13.2" customHeight="1" s="49">
      <c r="A113" s="119" t="n">
        <v>111</v>
      </c>
      <c r="B113" s="88" t="inlineStr">
        <is>
          <t>ยาใดเป็นพิษต่อตับมากที่สุด</t>
        </is>
      </c>
      <c r="C113" s="100" t="n"/>
      <c r="D113" s="88" t="inlineStr">
        <is>
          <t>Griseofulvin oral</t>
        </is>
      </c>
      <c r="E113" s="88" t="inlineStr">
        <is>
          <t>Terbinafine</t>
        </is>
      </c>
      <c r="F113" s="88" t="inlineStr">
        <is>
          <t>Ketoconazole oral</t>
        </is>
      </c>
      <c r="G113" s="88" t="inlineStr">
        <is>
          <t>Prednisolone</t>
        </is>
      </c>
      <c r="H113" s="88" t="inlineStr">
        <is>
          <t>Itraconazole capsule</t>
        </is>
      </c>
      <c r="I113" s="119" t="n">
        <v>3</v>
      </c>
      <c r="J113" s="88" t="inlineStr">
        <is>
          <t>✅ คำตอบที่ถูกต้อง: ข้อ ค. Ketoconazole oral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(Ketoconazole oral) เป็นคำตอบที่ถูกต้องและสอดคล้องกับหลักวิชาการและแนวทางเวชปฏิบัติในการรักษา
🔍 ข้ออื่นผิดเพราะอะไร:
• ข้อ ข. (Terbinafine): Terbinafine อาจทำให้เกิดการทำงานของตับผิดปกติได้บ้าง แต่น้อยกว่ากลุ่ม Ketoconazole อย่างมีนัยสำคัญ
• ข้อ ค. (Ketoconazole oral): Ketoconazole ชนิดรับประทานเป็นยาที่มีรายงานพิษต่อตับรุนแรงที่สุด (hepatotoxicity/hepatic failure) จนถูกจำกัดและถอนข้อบ่งใช้ทั่วโลก
• ข้อ ง. (Prednisolone): Prednisolone ไม่ได้ก่อให้เกิดพิษต่อเซลล์ตับโดยตรง (direct hepatotoxicity) แต่มีผลข้างเคียงด้านระดับน้ำตาลในเลือด ความดัน และกดต่อมหมวกไต
• ข้อ จ. (Itraconazole capsule): Itraconazole capsule อาจทำให้เอนไซม์ตับสูงขึ้นได้และมีภาวะหัวใจบีบตัวลดลง แต่ระดับพิษต่อตับเฉียบพลันต่ำกว่า Ketoconazole oral มาก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00" t="n"/>
      <c r="L113" s="88" t="inlineStr">
        <is>
          <t>Superficial fungal</t>
        </is>
      </c>
      <c r="M113" s="100" t="inlineStr">
        <is>
          <t>Clinic</t>
        </is>
      </c>
      <c r="N113" s="88" t="inlineStr">
        <is>
          <t>ข้อ 95 (PLE_CC1_2558_Key.md)</t>
        </is>
      </c>
      <c r="O113" s="100" t="inlineStr">
        <is>
          <t>ข้อสอบจริง</t>
        </is>
      </c>
      <c r="P113" s="100" t="inlineStr">
        <is>
          <t>ปี 2558</t>
        </is>
      </c>
      <c r="Q113" s="100" t="n"/>
    </row>
    <row r="114" ht="13.2" customHeight="1" s="49">
      <c r="A114" s="119" t="n">
        <v>112</v>
      </c>
      <c r="B114" s="88" t="inlineStr">
        <is>
          <t>ข้อใดไม่เกี่ยวข้องกับการวินิจฉัย TEN</t>
        </is>
      </c>
      <c r="C114" s="100" t="n"/>
      <c r="D114" s="88" t="inlineStr">
        <is>
          <t>มีผื่นผิวหนังลอกมากกว่า 30%</t>
        </is>
      </c>
      <c r="E114" s="88" t="inlineStr">
        <is>
          <t>มีไข้ เจ็บคอ เริ่มมีผื่นแดงขึ้น</t>
        </is>
      </c>
      <c r="F114" s="88" t="inlineStr">
        <is>
          <t>ได้รับยาที่มี incidence สูงในการเกิด TEN</t>
        </is>
      </c>
      <c r="G114" s="88" t="inlineStr">
        <is>
          <t>มีแผลที่อวัยวะต่าง ๆ</t>
        </is>
      </c>
      <c r="H114" s="88" t="inlineStr">
        <is>
          <t>โรคประจำตัวมาก</t>
        </is>
      </c>
      <c r="I114" s="119" t="inlineStr">
        <is>
          <t>1</t>
        </is>
      </c>
      <c r="J114" s="88" t="inlineStr">
        <is>
          <t>✅ คำตอบที่ถูกต้อง: ข้อ ก. มีผื่นผิวหนังลอกมากกว่า 30%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มีผื่นผิวหนังลอกมากกว่า 30% 2 สัปดาห์ต่อมาอาการดีขึ้น สามารถรับประทานอาหารได้ปกติ แพทย์์ จึงให้ผู้ป่วยกลับบ้านและนัด follow up 2 weeks
🔍 ข้ออื่นผิดเพราะอะไร:
• ข้อ ข. (มีไข้ เจ็บคอ เริ่มมีผื่นแดงขึ้น): ไข้ เจ็บคอ และผื่นแดง เป็นอาการนำในระยะเตือน (prodromal symptoms) ที่สำคัญและพบบ่อยที่สุดก่อนพัฒนาเป็นกลุ่มอาการ SJS/TEN
• ข้อ ค. (ได้รับยาที่มี incidence สูงในการเกิด TEN): ประวัติการได้รับยาที่มีความเสี่ยงสูง (high-risk culprit drugs) เป็นข้อมูลสำคัญในการประเมินสาเหตุและความเสี่ยงต่อการเกิด SJS/TEN
• ข้อ ง. (มีแผลที่อวัยวะต่าง ๆ): การมีแผลเปื่อยหลุดลอกของเยื่อบุผิวเมือกในอวัยวะต่างๆ เช่น เยื่อบุตา ช่องปาก และอวัยวะเพศ เป็นเกณฑ์ทางคลินิกหลักในการประเมิน SJS/TEN
• ข้อ จ. (โรคประจำตัวมาก): การมีโรคประจำตัวมากไม่ใช่เกณฑ์ในการวินิจฉัย TEN โดยตรง แต่การคำนวณ SCORTEN ใช้ประเมินความเสี่ยงต่อการเสียชีวิตเท่านั้น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00" t="n"/>
      <c r="L114" s="88" t="inlineStr">
        <is>
          <t>Superficial fungal</t>
        </is>
      </c>
      <c r="M114" s="100" t="inlineStr">
        <is>
          <t>Clinic</t>
        </is>
      </c>
      <c r="N114" s="88" t="inlineStr">
        <is>
          <t>ข้อ 27 (PLE_CC1_2558_Key.md)</t>
        </is>
      </c>
      <c r="O114" s="100" t="inlineStr">
        <is>
          <t>ข้อสอบจริง</t>
        </is>
      </c>
      <c r="P114" s="100" t="inlineStr">
        <is>
          <t>ปี 2558</t>
        </is>
      </c>
      <c r="Q114" s="100" t="n"/>
    </row>
    <row r="115" ht="13.2" customHeight="1" s="49">
      <c r="A115" s="119" t="n">
        <v>113</v>
      </c>
      <c r="B115" s="88" t="inlineStr">
        <is>
          <t>ข้อใดคือปัจจัยเสี่ยงที่ทำให้เกิดโรคในผู้ป่วยรายนี้</t>
        </is>
      </c>
      <c r="C115" s="100" t="n"/>
      <c r="D115" s="88" t="inlineStr">
        <is>
          <t>การสูบบุหรี่และดื่มแอลกอฮอล์</t>
        </is>
      </c>
      <c r="E115" s="88" t="inlineStr">
        <is>
          <t>ผู้ป่วยมีประวัติเป็น Venous aneurysm</t>
        </is>
      </c>
      <c r="F115" s="88" t="inlineStr">
        <is>
          <t>ภาวะ Obesity Metabolic syndrome</t>
        </is>
      </c>
      <c r="G115" s="88" t="inlineStr">
        <is>
          <t>พันธุกรรม คนในครอบครัวมีประวัติดังกล่าว</t>
        </is>
      </c>
      <c r="H115" s="88" t="inlineStr">
        <is>
          <t>ทุกข้อเป็นปัจจัยเสี่ยงที่ทำให้เกิดโรคนี้</t>
        </is>
      </c>
      <c r="I115" s="119" t="inlineStr">
        <is>
          <t>1</t>
        </is>
      </c>
      <c r="J115" s="88"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00" t="n"/>
      <c r="L115" s="88" t="inlineStr">
        <is>
          <t>Superficial fungal</t>
        </is>
      </c>
      <c r="M115" s="100" t="inlineStr">
        <is>
          <t>Clinic</t>
        </is>
      </c>
      <c r="N115" s="88" t="inlineStr">
        <is>
          <t>ข้อ 12 (Pharmtutor_2024_Set1.md)</t>
        </is>
      </c>
      <c r="O115" s="100" t="inlineStr">
        <is>
          <t>Mock</t>
        </is>
      </c>
      <c r="P115" s="100" t="inlineStr">
        <is>
          <t>Mock Pharmtutor 2024</t>
        </is>
      </c>
      <c r="Q115" s="100" t="n"/>
    </row>
    <row r="116" ht="13.2" customHeight="1" s="49">
      <c r="A116" s="119" t="n">
        <v>114</v>
      </c>
      <c r="B116" s="88"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116" s="100" t="n"/>
      <c r="D116" s="88" t="inlineStr">
        <is>
          <t>Herpes simplex</t>
        </is>
      </c>
      <c r="E116" s="88" t="inlineStr">
        <is>
          <t>Candida albicans</t>
        </is>
      </c>
      <c r="F116" s="88" t="inlineStr">
        <is>
          <t>Herpes zoster</t>
        </is>
      </c>
      <c r="G116" s="88" t="inlineStr">
        <is>
          <t>Varicella zoster</t>
        </is>
      </c>
      <c r="H116" s="88" t="inlineStr">
        <is>
          <t>Streptococcus aureus</t>
        </is>
      </c>
      <c r="I116" s="119" t="inlineStr">
        <is>
          <t>1</t>
        </is>
      </c>
      <c r="J116" s="88"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00" t="n"/>
      <c r="L116" s="88" t="inlineStr">
        <is>
          <t>Superficial fungal</t>
        </is>
      </c>
      <c r="M116" s="100" t="inlineStr">
        <is>
          <t>Clinic</t>
        </is>
      </c>
      <c r="N116" s="88" t="inlineStr">
        <is>
          <t>ข้อ 14 (Pharmtutor_2024_Set1.md)</t>
        </is>
      </c>
      <c r="O116" s="100" t="inlineStr">
        <is>
          <t>Mock</t>
        </is>
      </c>
      <c r="P116" s="100" t="inlineStr">
        <is>
          <t>Mock Pharmtutor 2024</t>
        </is>
      </c>
      <c r="Q116" s="100" t="n"/>
    </row>
    <row r="117" ht="13.2" customHeight="1" s="49">
      <c r="A117" s="119" t="n">
        <v>115</v>
      </c>
      <c r="B117" s="88"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117" s="100" t="n"/>
      <c r="D117" s="88" t="inlineStr">
        <is>
          <t>Topical retinoic acid</t>
        </is>
      </c>
      <c r="E117" s="88" t="inlineStr">
        <is>
          <t>1% Selenium sulfide shampoo</t>
        </is>
      </c>
      <c r="F117" s="88" t="inlineStr">
        <is>
          <t>2% Ketoconazole cream</t>
        </is>
      </c>
      <c r="G117" s="88" t="inlineStr">
        <is>
          <t>Topical mupirocin</t>
        </is>
      </c>
      <c r="H117" s="88" t="inlineStr">
        <is>
          <t>Oral Ketoconazole</t>
        </is>
      </c>
      <c r="I117" s="119" t="inlineStr">
        <is>
          <t>1</t>
        </is>
      </c>
      <c r="J117" s="88"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7" s="100" t="n"/>
      <c r="L117" s="88" t="inlineStr">
        <is>
          <t>Eczema &amp; Dermatitis</t>
        </is>
      </c>
      <c r="M117" s="100" t="inlineStr">
        <is>
          <t>Clinic</t>
        </is>
      </c>
      <c r="N117" s="88" t="inlineStr">
        <is>
          <t>ข้อ 16 (Pharmtutor_2024_Set1.md)</t>
        </is>
      </c>
      <c r="O117" s="100" t="inlineStr">
        <is>
          <t>Mock</t>
        </is>
      </c>
      <c r="P117" s="100" t="inlineStr">
        <is>
          <t>Mock Pharmtutor 2024</t>
        </is>
      </c>
      <c r="Q117" s="100" t="n"/>
    </row>
    <row r="118" ht="13.2" customHeight="1" s="49">
      <c r="A118" s="119" t="n">
        <v>116</v>
      </c>
      <c r="B118" s="88"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118" s="100" t="n"/>
      <c r="D118" s="88" t="inlineStr">
        <is>
          <t>Mupirocin 2% ointment</t>
        </is>
      </c>
      <c r="E118" s="88" t="inlineStr">
        <is>
          <t>Betamethasone dipropionate 0.05% cream</t>
        </is>
      </c>
      <c r="F118" s="88" t="inlineStr">
        <is>
          <t>Clotrimazole 1% cream</t>
        </is>
      </c>
      <c r="G118" s="88" t="inlineStr">
        <is>
          <t>Hydrocortisone 1% cream</t>
        </is>
      </c>
      <c r="H118" s="88" t="inlineStr">
        <is>
          <t>Triamcinolone acetonide 0.1% cream</t>
        </is>
      </c>
      <c r="I118" s="119" t="inlineStr">
        <is>
          <t>1</t>
        </is>
      </c>
      <c r="J118" s="88"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8" s="100" t="n"/>
      <c r="L118" s="88" t="inlineStr">
        <is>
          <t>Eczema &amp; Dermatitis</t>
        </is>
      </c>
      <c r="M118" s="100" t="inlineStr">
        <is>
          <t>Clinic</t>
        </is>
      </c>
      <c r="N118" s="88" t="inlineStr">
        <is>
          <t>ข้อ 68 (Pharmtutor_2024_Set1.md)</t>
        </is>
      </c>
      <c r="O118" s="100" t="inlineStr">
        <is>
          <t>Mock</t>
        </is>
      </c>
      <c r="P118" s="100" t="inlineStr">
        <is>
          <t>Mock Pharmtutor 2024</t>
        </is>
      </c>
      <c r="Q118" s="100" t="n"/>
    </row>
    <row r="119" ht="13.2" customHeight="1" s="49">
      <c r="A119" s="119" t="n">
        <v>117</v>
      </c>
      <c r="B119" s="88" t="inlineStr">
        <is>
          <t>จาก Certificate of analysis ข้างต้น หัวใดไม่ใช่ universal test</t>
        </is>
      </c>
      <c r="C119" s="100" t="n"/>
      <c r="D119" s="88" t="inlineStr">
        <is>
          <t>Description</t>
        </is>
      </c>
      <c r="E119" s="88" t="inlineStr">
        <is>
          <t>Identification</t>
        </is>
      </c>
      <c r="F119" s="88" t="inlineStr">
        <is>
          <t>Assay</t>
        </is>
      </c>
      <c r="G119" s="88" t="inlineStr">
        <is>
          <t>Container content</t>
        </is>
      </c>
      <c r="H119" s="88" t="inlineStr">
        <is>
          <t>Antimicrobial preservatives</t>
        </is>
      </c>
      <c r="I119" s="119" t="inlineStr">
        <is>
          <t>1</t>
        </is>
      </c>
      <c r="J119" s="88"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100" t="n"/>
      <c r="L119" s="88" t="inlineStr">
        <is>
          <t>Superficial fungal</t>
        </is>
      </c>
      <c r="M119" s="100" t="inlineStr">
        <is>
          <t>Clinic</t>
        </is>
      </c>
      <c r="N119" s="88" t="inlineStr">
        <is>
          <t>ข้อ 97 (Pharmtutor_2024_Set1.md)</t>
        </is>
      </c>
      <c r="O119" s="100" t="inlineStr">
        <is>
          <t>Mock</t>
        </is>
      </c>
      <c r="P119" s="100" t="inlineStr">
        <is>
          <t>Mock Pharmtutor 2024</t>
        </is>
      </c>
      <c r="Q119" s="100" t="n"/>
    </row>
    <row r="120" ht="13.2" customHeight="1" s="49">
      <c r="A120" s="119" t="n">
        <v>118</v>
      </c>
      <c r="B120" s="88"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120" s="100" t="n"/>
      <c r="D120" s="88" t="inlineStr">
        <is>
          <t>Epidermophyton floccosum</t>
        </is>
      </c>
      <c r="E120" s="88" t="inlineStr">
        <is>
          <t>Candida albican</t>
        </is>
      </c>
      <c r="F120" s="88" t="inlineStr">
        <is>
          <t>Microsporum canis</t>
        </is>
      </c>
      <c r="G120" s="88" t="inlineStr">
        <is>
          <t>Tinea capitis</t>
        </is>
      </c>
      <c r="H120" s="88" t="inlineStr">
        <is>
          <t>Malassezia furfur</t>
        </is>
      </c>
      <c r="I120" s="119" t="n">
        <v>5</v>
      </c>
      <c r="J120" s="88" t="inlineStr">
        <is>
          <t>✅ คำตอบที่ถูกต้อง: ข้อ จ.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จ. (Malassezia furfur) เป็นคำตอบที่ถูกต้องและสอดคล้องกับหลักวิชาการและแนวทางเวชปฏิบัติในการรักษา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0" s="100" t="n"/>
      <c r="L120" s="88" t="inlineStr">
        <is>
          <t>Superficial fungal</t>
        </is>
      </c>
      <c r="M120" s="100" t="inlineStr">
        <is>
          <t>Clinic</t>
        </is>
      </c>
      <c r="N120" s="88" t="inlineStr">
        <is>
          <t>ข้อ 14 (Pharmtutor_2024_Set2.md)</t>
        </is>
      </c>
      <c r="O120" s="100" t="inlineStr">
        <is>
          <t>Mock</t>
        </is>
      </c>
      <c r="P120" s="100" t="inlineStr">
        <is>
          <t>Mock Pharmtutor 2024</t>
        </is>
      </c>
      <c r="Q120" s="100" t="n"/>
    </row>
    <row r="121" ht="13.2" customHeight="1" s="49">
      <c r="A121" s="119" t="n">
        <v>119</v>
      </c>
      <c r="B121" s="88" t="inlineStr">
        <is>
          <t>ลักษณะอาการใดที่เป็น Seborrheic dermatitis</t>
        </is>
      </c>
      <c r="C121" s="100" t="n"/>
      <c r="D121" s="88" t="inlineStr">
        <is>
          <t>ผิวหนังมีลักษณะบวมแดง มีตุ่มแดงกระจาย</t>
        </is>
      </c>
      <c r="E121" s="88" t="inlineStr">
        <is>
          <t>ผิวหนังเป็นผื่นจุดราบขนาดเล็ก กระจายหรือรวมเป็นแผ่น อาจสีจางหรือเข้มกว่าผิว</t>
        </is>
      </c>
      <c r="F121" s="88" t="inlineStr">
        <is>
          <t>ผิวหนังเป็นผื่น ลักษณะเป็นวงขอบชัด อาจมีขุย มีอาการคัน</t>
        </is>
      </c>
      <c r="G121" s="88" t="inlineStr">
        <is>
          <t>ผิวหนังมีลักษณะผื่นแดง คัน มีขุยหรือสะเก็ดสีเหลือง บริเวณ T-zone</t>
        </is>
      </c>
      <c r="H121" s="88" t="inlineStr">
        <is>
          <t>ผิวหนังอักเสบก่อตัวเป็นแผ่นนูนหนา ผิวแห้ง แตก คัน ปกคลุมด้วยขุยขาว หรือขุยเงิน</t>
        </is>
      </c>
      <c r="I121" s="119" t="n">
        <v>4</v>
      </c>
      <c r="J121" s="88" t="inlineStr">
        <is>
          <t>✅ คำตอบที่ถูกต้อง: ข้อ ง. ผิวหนังมีลักษณะผื่นแดง คัน มีขุยหรือสะเก็ดสีเหลือง บริเวณ T-zone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(ผิวหนังมีลักษณะผื่นแดง คัน มีขุยหรือสะเก็ดสีเหลือง บริเวณ T-zone) เป็นคำตอบที่ถูกต้องและสอดคล้องกับหลักวิชาการและแนวทางเวชปฏิบัติในการรักษา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100" t="n"/>
      <c r="L121" s="88" t="inlineStr">
        <is>
          <t>Eczema &amp; Dermatitis</t>
        </is>
      </c>
      <c r="M121" s="100" t="inlineStr">
        <is>
          <t>Clinic</t>
        </is>
      </c>
      <c r="N121" s="88" t="inlineStr">
        <is>
          <t>ข้อ 17 (Pharmtutor_2024_Set2.md)</t>
        </is>
      </c>
      <c r="O121" s="100" t="inlineStr">
        <is>
          <t>Mock</t>
        </is>
      </c>
      <c r="P121" s="100" t="inlineStr">
        <is>
          <t>Mock Pharmtutor 2024</t>
        </is>
      </c>
      <c r="Q121" s="100" t="n"/>
    </row>
    <row r="122" ht="13.2" customHeight="1" s="49">
      <c r="A122" s="119" t="n">
        <v>120</v>
      </c>
      <c r="B122" s="88" t="inlineStr">
        <is>
          <t>ผู้ป่วย เพศหญิง ส่วนสูง 160 เซนติเมตร น้ำหนัก 70 กิโลกรัม รอบเอว 31 นิ้วข้อใดคือเกณฑ์วินิจฉัยโรคอ้วน (MCQ ธ.ค.</t>
        </is>
      </c>
      <c r="C122" s="100" t="n"/>
      <c r="D122" s="88" t="inlineStr">
        <is>
          <t>Terbinafine 1% cream</t>
        </is>
      </c>
      <c r="E122" s="88" t="inlineStr">
        <is>
          <t>Adapalene 0.1% gel</t>
        </is>
      </c>
      <c r="F122" s="88" t="inlineStr">
        <is>
          <t>Mupirocin 2% ointment</t>
        </is>
      </c>
      <c r="G122" s="88" t="inlineStr">
        <is>
          <t>Betamethasone dipropionate 0.05% cream</t>
        </is>
      </c>
      <c r="H122" s="88" t="inlineStr">
        <is>
          <t>Clotrimazole 1% cream</t>
        </is>
      </c>
      <c r="I122" s="119" t="inlineStr">
        <is>
          <t>1</t>
        </is>
      </c>
      <c r="J122" s="88"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00" t="n"/>
      <c r="L122" s="88" t="inlineStr">
        <is>
          <t>Superficial fungal</t>
        </is>
      </c>
      <c r="M122" s="100" t="inlineStr">
        <is>
          <t>Clinic</t>
        </is>
      </c>
      <c r="N122" s="88" t="inlineStr">
        <is>
          <t>ข้อ 73 (Pharmtutor_2024_Set2.md)</t>
        </is>
      </c>
      <c r="O122" s="100" t="inlineStr">
        <is>
          <t>Mock</t>
        </is>
      </c>
      <c r="P122" s="100" t="inlineStr">
        <is>
          <t>Mock Pharmtutor 2024</t>
        </is>
      </c>
      <c r="Q122" s="100" t="n"/>
    </row>
    <row r="123" ht="13.2" customHeight="1" s="49">
      <c r="A123" s="119" t="n">
        <v>121</v>
      </c>
      <c r="B123" s="88" t="inlineStr">
        <is>
          <t>เครื่องใดเหมาะสำหรับการทำให้แห้งในยาที่ไม่ทนความร้อน</t>
        </is>
      </c>
      <c r="C123" s="100" t="n"/>
      <c r="D123" s="88" t="inlineStr">
        <is>
          <t>Fluidized bed drier</t>
        </is>
      </c>
      <c r="E123" s="88" t="inlineStr">
        <is>
          <t>Tray drier</t>
        </is>
      </c>
      <c r="F123" s="88" t="inlineStr">
        <is>
          <t>Drum dried</t>
        </is>
      </c>
      <c r="G123" s="88" t="inlineStr">
        <is>
          <t>Cool spray dried</t>
        </is>
      </c>
      <c r="H123" s="88" t="inlineStr">
        <is>
          <t>Freeze drying</t>
        </is>
      </c>
      <c r="I123" s="119" t="inlineStr">
        <is>
          <t>1</t>
        </is>
      </c>
      <c r="J123" s="88"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00" t="n"/>
      <c r="L123" s="88" t="inlineStr">
        <is>
          <t>Superficial fungal</t>
        </is>
      </c>
      <c r="M123" s="100" t="inlineStr">
        <is>
          <t>Clinic</t>
        </is>
      </c>
      <c r="N123" s="88" t="inlineStr">
        <is>
          <t>ข้อ 117 (Pharmtutor_2024_Set2.md)</t>
        </is>
      </c>
      <c r="O123" s="100" t="inlineStr">
        <is>
          <t>Mock</t>
        </is>
      </c>
      <c r="P123" s="100" t="inlineStr">
        <is>
          <t>Mock Pharmtutor 2024</t>
        </is>
      </c>
      <c r="Q123" s="100" t="n"/>
    </row>
    <row r="124" ht="13.2" customHeight="1" s="49">
      <c r="A124" s="119" t="n">
        <v>122</v>
      </c>
      <c r="B124" s="88" t="inlineStr">
        <is>
          <t>การปฐมพยาบาลเบื้องต้นที่ถูกต้องและเหมาะสมที่สุดสำหรับผู้ป่วยที่ถูกน้ำร้อนลวกคือข้อใด</t>
        </is>
      </c>
      <c r="C124" s="100" t="n"/>
      <c r="D124" s="88" t="inlineStr">
        <is>
          <t>ล้างแผลด้วยน้ำสะอาดอุณหภูมิห้องหรือน้ำเย็นทันทีอย่างน้อย 10-20 นาที</t>
        </is>
      </c>
      <c r="E124" s="88" t="inlineStr">
        <is>
          <t>ใช้ยาสีฟันชโลมบนแผลเพื่อลดความร้อน</t>
        </is>
      </c>
      <c r="F124" s="88" t="inlineStr">
        <is>
          <t>ราดแผลด้วยน้ำมันมะกอกหรือน้ำมันพืช</t>
        </is>
      </c>
      <c r="G124" s="88" t="inlineStr">
        <is>
          <t>ล้างด้วยน้ำเย็นจัดสลับกับน้ำอุ่นจัด</t>
        </is>
      </c>
      <c r="H124" s="88" t="inlineStr">
        <is>
          <t>เจาะตุ่มน้ำพองออกเพื่อระบายความร้อน</t>
        </is>
      </c>
      <c r="I124" s="119" t="n">
        <v>1</v>
      </c>
      <c r="J124"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24" s="100" t="n"/>
      <c r="L124" s="88" t="inlineStr">
        <is>
          <t>Wound</t>
        </is>
      </c>
      <c r="M124" s="100" t="inlineStr">
        <is>
          <t>Clinic</t>
        </is>
      </c>
      <c r="N124" s="88" t="inlineStr">
        <is>
          <t>ข้อ 1 (PLE_CC1_2557.md)</t>
        </is>
      </c>
      <c r="O124" s="100" t="inlineStr">
        <is>
          <t>ข้อสอบจริง</t>
        </is>
      </c>
      <c r="P124" s="100" t="inlineStr">
        <is>
          <t>ปี 2557</t>
        </is>
      </c>
      <c r="Q124" s="100" t="n"/>
    </row>
    <row r="125" ht="13.2" customHeight="1" s="49">
      <c r="A125" s="119" t="n">
        <v>123</v>
      </c>
      <c r="B125" s="88"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25" s="100" t="n"/>
      <c r="D125" s="88" t="inlineStr">
        <is>
          <t>Anaphylaxis</t>
        </is>
      </c>
      <c r="E125" s="88" t="inlineStr">
        <is>
          <t>Angioedema</t>
        </is>
      </c>
      <c r="F125" s="88" t="inlineStr">
        <is>
          <t>Urticaria</t>
        </is>
      </c>
      <c r="G125" s="88" t="inlineStr">
        <is>
          <t>Septic shock</t>
        </is>
      </c>
      <c r="H125" s="88" t="inlineStr">
        <is>
          <t>Red man syndrome</t>
        </is>
      </c>
      <c r="I125" s="119" t="n">
        <v>1</v>
      </c>
      <c r="J125" s="88"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25" s="100" t="n"/>
      <c r="L125" s="88" t="inlineStr">
        <is>
          <t>Urticaria &amp; Angioedema</t>
        </is>
      </c>
      <c r="M125" s="100" t="inlineStr">
        <is>
          <t>Clinic</t>
        </is>
      </c>
      <c r="N125" s="88" t="inlineStr">
        <is>
          <t>ข้อ 78 (PLE_CC1_2557.md)</t>
        </is>
      </c>
      <c r="O125" s="100" t="inlineStr">
        <is>
          <t>ข้อสอบจริง</t>
        </is>
      </c>
      <c r="P125" s="100" t="inlineStr">
        <is>
          <t>ปี 2557</t>
        </is>
      </c>
      <c r="Q125" s="100" t="n"/>
    </row>
    <row r="126" ht="13.2" customHeight="1" s="49">
      <c r="A126" s="119" t="n">
        <v>124</v>
      </c>
      <c r="B126" s="88" t="inlineStr">
        <is>
          <t>ข้อใดผิดเกี่ยวกับลักษณะของโรค DU</t>
        </is>
      </c>
      <c r="C126" s="100" t="n"/>
      <c r="D126" s="88" t="inlineStr">
        <is>
          <t>มักปวดเวลากลางคืน</t>
        </is>
      </c>
      <c r="E126" s="88" t="inlineStr">
        <is>
          <t>ยาลดกรดสามารถลดอาการได้</t>
        </is>
      </c>
      <c r="F126" s="88" t="inlineStr">
        <is>
          <t>ถ่ายเป็นเลือดสด</t>
        </is>
      </c>
      <c r="G126" s="88" t="inlineStr">
        <is>
          <t>อาการปวดบรรเทาลงเมื่อทานอาหาร</t>
        </is>
      </c>
      <c r="H126" s="88" t="inlineStr">
        <is>
          <t>ผู้ป่วยมักมีน ้าหนักเพิ่มขึ้น คณะเภสัชศาสตร์ มหาวิทยาลัยเชียงใหม่ Rx 44 CMU</t>
        </is>
      </c>
      <c r="I126" s="119" t="inlineStr">
        <is>
          <t>1</t>
        </is>
      </c>
      <c r="J126" s="88"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00" t="n"/>
      <c r="L126" s="88" t="inlineStr">
        <is>
          <t>Superficial fungal</t>
        </is>
      </c>
      <c r="M126" s="100" t="inlineStr">
        <is>
          <t>Clinic</t>
        </is>
      </c>
      <c r="N126" s="88" t="inlineStr">
        <is>
          <t>ข้อ 53 (PLE_CC1_2555 Day 1.md)</t>
        </is>
      </c>
      <c r="O126" s="100" t="inlineStr">
        <is>
          <t>ข้อสอบจริง</t>
        </is>
      </c>
      <c r="P126" s="100" t="inlineStr">
        <is>
          <t>ปี 2555</t>
        </is>
      </c>
      <c r="Q126" s="100" t="n"/>
    </row>
    <row r="127" ht="13.2" customHeight="1" s="49">
      <c r="A127" s="119" t="n">
        <v>125</v>
      </c>
      <c r="B127" s="88" t="inlineStr">
        <is>
          <t>อาการที่ผู้ป่วยเป็นสัมพันธ์กับข้อใด</t>
        </is>
      </c>
      <c r="C127" s="100" t="n"/>
      <c r="D127" s="88" t="inlineStr">
        <is>
          <t>Contact dermatitis</t>
        </is>
      </c>
      <c r="E127" s="88" t="inlineStr">
        <is>
          <t>Eczema</t>
        </is>
      </c>
      <c r="F127" s="88" t="inlineStr">
        <is>
          <t>Allergy</t>
        </is>
      </c>
      <c r="G127" s="88" t="inlineStr">
        <is>
          <t>Tenia vesicolor</t>
        </is>
      </c>
      <c r="H127" s="88" t="inlineStr">
        <is>
          <t>Rosase ……</t>
        </is>
      </c>
      <c r="I127" s="119" t="inlineStr">
        <is>
          <t>1</t>
        </is>
      </c>
      <c r="J127" s="88"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00" t="n"/>
      <c r="L127" s="88" t="inlineStr">
        <is>
          <t>Superficial fungal</t>
        </is>
      </c>
      <c r="M127" s="100" t="inlineStr">
        <is>
          <t>Clinic</t>
        </is>
      </c>
      <c r="N127" s="88" t="inlineStr">
        <is>
          <t>ข้อ 61 (PLE_CC1_2555 Day 1.md)</t>
        </is>
      </c>
      <c r="O127" s="100" t="inlineStr">
        <is>
          <t>ข้อสอบจริง</t>
        </is>
      </c>
      <c r="P127" s="100" t="inlineStr">
        <is>
          <t>ปี 2555</t>
        </is>
      </c>
      <c r="Q127" s="100" t="n"/>
    </row>
    <row r="128" ht="13.2" customHeight="1" s="49">
      <c r="A128" s="119" t="n">
        <v>126</v>
      </c>
      <c r="B128" s="88" t="inlineStr">
        <is>
          <t>ยาที่ผู้ป่วยควรได้รับจากอาการดังกล่าวคือข้อใด</t>
        </is>
      </c>
      <c r="C128" s="100" t="n"/>
      <c r="D128" s="88" t="inlineStr">
        <is>
          <t>Clotrimazole</t>
        </is>
      </c>
      <c r="E128" s="88" t="inlineStr">
        <is>
          <t>Acyclovir</t>
        </is>
      </c>
      <c r="F128" s="88" t="inlineStr">
        <is>
          <t>Topical steroids</t>
        </is>
      </c>
      <c r="G128" s="88" t="inlineStr">
        <is>
          <t>Ketoconazole</t>
        </is>
      </c>
      <c r="H128" s="88" t="inlineStr">
        <is>
          <t>…………….</t>
        </is>
      </c>
      <c r="I128" s="119" t="inlineStr">
        <is>
          <t>1</t>
        </is>
      </c>
      <c r="J128" s="88"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8" s="100" t="n"/>
      <c r="L128" s="88" t="inlineStr">
        <is>
          <t>Superficial fungal</t>
        </is>
      </c>
      <c r="M128" s="100" t="inlineStr">
        <is>
          <t>Clinic</t>
        </is>
      </c>
      <c r="N128" s="88" t="inlineStr">
        <is>
          <t>ข้อ 62 (PLE_CC1_2555 Day 1.md)</t>
        </is>
      </c>
      <c r="O128" s="100" t="inlineStr">
        <is>
          <t>ข้อสอบจริง</t>
        </is>
      </c>
      <c r="P128" s="100" t="inlineStr">
        <is>
          <t>ปี 2555</t>
        </is>
      </c>
      <c r="Q128" s="100" t="n"/>
    </row>
    <row r="129" ht="13.2" customHeight="1" s="49">
      <c r="A129" s="119" t="n">
        <v>127</v>
      </c>
      <c r="B129" s="88"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29" s="100" t="n"/>
      <c r="D129" s="88" t="inlineStr">
        <is>
          <t>Minocycline</t>
        </is>
      </c>
      <c r="E129" s="88" t="inlineStr">
        <is>
          <t>Ketoconazole</t>
        </is>
      </c>
      <c r="F129" s="88" t="inlineStr">
        <is>
          <t>Triamcinolone</t>
        </is>
      </c>
      <c r="G129" s="88" t="inlineStr">
        <is>
          <t>Adapalene</t>
        </is>
      </c>
      <c r="H129" s="88" t="inlineStr">
        <is>
          <t>Cetirizine</t>
        </is>
      </c>
      <c r="I129" s="119" t="n">
        <v>1</v>
      </c>
      <c r="J129" s="88"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29" s="100" t="n"/>
      <c r="L129" s="88" t="inlineStr">
        <is>
          <t>Acne</t>
        </is>
      </c>
      <c r="M129" s="100" t="inlineStr">
        <is>
          <t>Clinic</t>
        </is>
      </c>
      <c r="N129" s="88" t="inlineStr">
        <is>
          <t>ข้อ 4 (PLE_CC1_2555 Day 2.md)</t>
        </is>
      </c>
      <c r="O129" s="100" t="inlineStr">
        <is>
          <t>ข้อสอบจริง</t>
        </is>
      </c>
      <c r="P129" s="100" t="inlineStr">
        <is>
          <t>ปี 2555</t>
        </is>
      </c>
      <c r="Q129" s="100" t="n"/>
    </row>
    <row r="130" ht="13.2" customHeight="1" s="49">
      <c r="A130" s="119" t="n">
        <v>128</v>
      </c>
      <c r="B130" s="88"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30" s="100" t="n"/>
      <c r="D130" s="88" t="inlineStr">
        <is>
          <t>Severe Cutaneous Adverse Reactions (SCARs / SJS-TEN)</t>
        </is>
      </c>
      <c r="E130" s="88" t="inlineStr">
        <is>
          <t>Common cold</t>
        </is>
      </c>
      <c r="F130" s="88" t="inlineStr">
        <is>
          <t>Drug-induced urticaria</t>
        </is>
      </c>
      <c r="G130" s="88" t="inlineStr">
        <is>
          <t>Gouty flare</t>
        </is>
      </c>
      <c r="H130" s="88" t="inlineStr">
        <is>
          <t>Hypersensitivity pneumonitis</t>
        </is>
      </c>
      <c r="I130" s="119" t="n">
        <v>1</v>
      </c>
      <c r="J130" s="88"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30" s="100" t="n"/>
      <c r="L130" s="88" t="inlineStr">
        <is>
          <t>ADR &amp; Allergy</t>
        </is>
      </c>
      <c r="M130" s="100" t="inlineStr">
        <is>
          <t>Clinic</t>
        </is>
      </c>
      <c r="N130" s="88" t="inlineStr">
        <is>
          <t>ข้อ 5 (PLE_CC1_2555 Day 2.md)</t>
        </is>
      </c>
      <c r="O130" s="100" t="inlineStr">
        <is>
          <t>ข้อสอบจริง</t>
        </is>
      </c>
      <c r="P130" s="100" t="inlineStr">
        <is>
          <t>ปี 2555</t>
        </is>
      </c>
      <c r="Q130" s="100" t="n"/>
    </row>
    <row r="131" ht="13.2" customHeight="1" s="49">
      <c r="A131" s="119" t="n">
        <v>129</v>
      </c>
      <c r="B131" s="88" t="inlineStr">
        <is>
          <t>ขั้นแรกควรให้การรักษาโดยวิธีใดที่เหมาะสมที่สุด</t>
        </is>
      </c>
      <c r="C131" s="100" t="n"/>
      <c r="D131" s="88" t="inlineStr">
        <is>
          <t>Isotretinoin 10 mg OD</t>
        </is>
      </c>
      <c r="E131" s="88" t="inlineStr">
        <is>
          <t>Terbinafine 1% cream</t>
        </is>
      </c>
      <c r="F131" s="88" t="inlineStr">
        <is>
          <t>Adapalene 0.1% gel</t>
        </is>
      </c>
      <c r="G131" s="88" t="inlineStr">
        <is>
          <t>Mupirocin 2% ointment</t>
        </is>
      </c>
      <c r="H131" s="88" t="inlineStr">
        <is>
          <t>Betamethasone dipropionate 0.05% cream</t>
        </is>
      </c>
      <c r="I131" s="119" t="inlineStr">
        <is>
          <t>1</t>
        </is>
      </c>
      <c r="J131" s="8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00" t="n"/>
      <c r="L131" s="88" t="inlineStr">
        <is>
          <t>Superficial fungal</t>
        </is>
      </c>
      <c r="M131" s="100" t="inlineStr">
        <is>
          <t>Clinic</t>
        </is>
      </c>
      <c r="N131" s="88" t="inlineStr">
        <is>
          <t>ข้อ 1 (PLE_CC1_2554 SET2.md)</t>
        </is>
      </c>
      <c r="O131" s="100" t="inlineStr">
        <is>
          <t>ข้อสอบจริง</t>
        </is>
      </c>
      <c r="P131" s="100" t="inlineStr">
        <is>
          <t>ปี 2554</t>
        </is>
      </c>
      <c r="Q131" s="100" t="n"/>
    </row>
    <row r="132" ht="13.2" customHeight="1" s="49">
      <c r="A132" s="119" t="n">
        <v>130</v>
      </c>
      <c r="B132" s="88" t="inlineStr">
        <is>
          <t>การปฐมพยาบาลเบื้องต้นที่ถูกต้องเมื่อถูกความร้อนลวก (Minor burn) คือข้อใด</t>
        </is>
      </c>
      <c r="C132" s="100" t="n"/>
      <c r="D132" s="88" t="inlineStr">
        <is>
          <t>ทายาสีฟันชโลมบนแผล</t>
        </is>
      </c>
      <c r="E132" s="88" t="inlineStr">
        <is>
          <t>ประคบด้วยความร้อน</t>
        </is>
      </c>
      <c r="F132" s="88" t="inlineStr">
        <is>
          <t>ล้างหรือประคบด้วยน้ำเย็น/น้ำสะอาดอุณหภูมิห้อง</t>
        </is>
      </c>
      <c r="G132" s="88" t="inlineStr">
        <is>
          <t>ราดด้วยน้ำปลาหรือน้ำมันพืช</t>
        </is>
      </c>
      <c r="H132" s="88" t="inlineStr">
        <is>
          <t>เจาะตุ่มน้ำพองออกทันที</t>
        </is>
      </c>
      <c r="I132" s="119" t="n">
        <v>3</v>
      </c>
      <c r="J132" s="88"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100" t="n"/>
      <c r="L132" s="88" t="inlineStr">
        <is>
          <t>Wound</t>
        </is>
      </c>
      <c r="M132" s="100" t="inlineStr">
        <is>
          <t>Clinic</t>
        </is>
      </c>
      <c r="N132" s="88" t="inlineStr">
        <is>
          <t>ข้อ 1 (PLE_CC1_2554 SET2.md)</t>
        </is>
      </c>
      <c r="O132" s="100" t="inlineStr">
        <is>
          <t>ข้อสอบจริง</t>
        </is>
      </c>
      <c r="P132" s="100" t="inlineStr">
        <is>
          <t>ปี 2554</t>
        </is>
      </c>
      <c r="Q132" s="100" t="n"/>
    </row>
    <row r="133" ht="13.2" customHeight="1" s="49">
      <c r="A133" s="119" t="n">
        <v>131</v>
      </c>
      <c r="B133" s="88" t="inlineStr">
        <is>
          <t>ควรใช้น้ำยาชนิดใดในการล้างทำความสะอาดแผลเปิดหรือแผลไฟไหม้ที่ไม่ทำให้ระคายเคืองเนื้อเยื่อ</t>
        </is>
      </c>
      <c r="C133" s="100" t="n"/>
      <c r="D133" s="88" t="inlineStr">
        <is>
          <t>Normal Saline Solution (0.9% NSS)</t>
        </is>
      </c>
      <c r="E133" s="88" t="inlineStr">
        <is>
          <t>Alcohol 70%</t>
        </is>
      </c>
      <c r="F133" s="88" t="inlineStr">
        <is>
          <t>Alcohol 95%</t>
        </is>
      </c>
      <c r="G133" s="88" t="inlineStr">
        <is>
          <t>Hydrogen peroxide 3%</t>
        </is>
      </c>
      <c r="H133" s="88" t="inlineStr">
        <is>
          <t>Povidone-iodine 10% solution เข้มข้น</t>
        </is>
      </c>
      <c r="I133" s="119" t="n">
        <v>1</v>
      </c>
      <c r="J133" s="88"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3" s="100" t="n"/>
      <c r="L133" s="88" t="inlineStr">
        <is>
          <t>Wound</t>
        </is>
      </c>
      <c r="M133" s="100" t="inlineStr">
        <is>
          <t>Clinic</t>
        </is>
      </c>
      <c r="N133" s="88" t="inlineStr">
        <is>
          <t>ข้อ 3 (PLE_CC1_2554 SET2.md)</t>
        </is>
      </c>
      <c r="O133" s="100" t="inlineStr">
        <is>
          <t>ข้อสอบจริง</t>
        </is>
      </c>
      <c r="P133" s="100" t="inlineStr">
        <is>
          <t>ปี 2554</t>
        </is>
      </c>
      <c r="Q133" s="100" t="n"/>
    </row>
    <row r="134" ht="13.2" customHeight="1" s="49">
      <c r="A134" s="119" t="n">
        <v>132</v>
      </c>
      <c r="B134" s="88" t="inlineStr">
        <is>
          <t>ผู้ป่วยมีตุ่มน้ำใสเกิดขึ้นเรียงตัวตามแนวเส้นประสาท (Dermatome) ร่วมกับมีอาการปวดแสบปวดร้อน ผู้ป่วยเป็นโรคใด</t>
        </is>
      </c>
      <c r="C134" s="100" t="n"/>
      <c r="D134" s="88" t="inlineStr">
        <is>
          <t>Herpes zoster (งูสวัด)</t>
        </is>
      </c>
      <c r="E134" s="88" t="inlineStr">
        <is>
          <t>Herpes simplex (เริม)</t>
        </is>
      </c>
      <c r="F134" s="88" t="inlineStr">
        <is>
          <t>Varicella (อีสุกอีใส)</t>
        </is>
      </c>
      <c r="G134" s="88" t="inlineStr">
        <is>
          <t>Impetigo (แผลพุพอง)</t>
        </is>
      </c>
      <c r="H134" s="88" t="inlineStr">
        <is>
          <t>Contact dermatitis</t>
        </is>
      </c>
      <c r="I134" s="119" t="n">
        <v>1</v>
      </c>
      <c r="J134" s="88"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00" t="n"/>
      <c r="L134" s="88" t="inlineStr">
        <is>
          <t>Herpes &amp; Zoster</t>
        </is>
      </c>
      <c r="M134" s="100" t="inlineStr">
        <is>
          <t>Clinic</t>
        </is>
      </c>
      <c r="N134" s="88" t="inlineStr">
        <is>
          <t>ข้อ 1 (PLE_CC1_2554 SET2.md)</t>
        </is>
      </c>
      <c r="O134" s="100" t="inlineStr">
        <is>
          <t>ข้อสอบจริง</t>
        </is>
      </c>
      <c r="P134" s="100" t="inlineStr">
        <is>
          <t>ปี 2554</t>
        </is>
      </c>
      <c r="Q134" s="100" t="n"/>
    </row>
    <row r="135" ht="13.2" customHeight="1" s="49">
      <c r="A135" s="119" t="n">
        <v>133</v>
      </c>
      <c r="B135" s="88" t="inlineStr">
        <is>
          <t>โรคงูสวัด (Herpes zoster) เกิดจากการกำเริบของเชื้อไวรัสชนิดใด</t>
        </is>
      </c>
      <c r="C135" s="100" t="n"/>
      <c r="D135" s="88" t="inlineStr">
        <is>
          <t>Human Papilloma Virus</t>
        </is>
      </c>
      <c r="E135" s="88" t="inlineStr">
        <is>
          <t>Malassezia furfur</t>
        </is>
      </c>
      <c r="F135" s="88" t="inlineStr">
        <is>
          <t>Varicella zoster virus (VZV)</t>
        </is>
      </c>
      <c r="G135" s="88" t="inlineStr">
        <is>
          <t>Candida albicans</t>
        </is>
      </c>
      <c r="H135" s="88" t="inlineStr">
        <is>
          <t>Herpes simplex virus type 2</t>
        </is>
      </c>
      <c r="I135" s="119" t="n">
        <v>3</v>
      </c>
      <c r="J135" s="88"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5" s="100" t="n"/>
      <c r="L135" s="88" t="inlineStr">
        <is>
          <t>Herpes &amp; Zoster</t>
        </is>
      </c>
      <c r="M135" s="100" t="inlineStr">
        <is>
          <t>Clinic</t>
        </is>
      </c>
      <c r="N135" s="88" t="inlineStr">
        <is>
          <t>ข้อ 2 (PLE_CC1_2554 SET2.md)</t>
        </is>
      </c>
      <c r="O135" s="100" t="inlineStr">
        <is>
          <t>ข้อสอบจริง</t>
        </is>
      </c>
      <c r="P135" s="100" t="inlineStr">
        <is>
          <t>ปี 2554</t>
        </is>
      </c>
      <c r="Q135" s="100" t="n"/>
    </row>
    <row r="136" ht="13.2" customHeight="1" s="49">
      <c r="A136" s="119" t="n">
        <v>134</v>
      </c>
      <c r="B136" s="88" t="inlineStr">
        <is>
          <t>การรักษาโรคงูสวัดด้วยยาต้านไวรัสชนิดรับประทาน ข้อใดกล่าวถูกต้องที่สุด</t>
        </is>
      </c>
      <c r="C136" s="100" t="n"/>
      <c r="D136" s="88" t="inlineStr">
        <is>
          <t>หากเป็นไม่มาก ทาเฉพาะยาทาภายนอกอย่างเดียวก็เพียงพอ</t>
        </is>
      </c>
      <c r="E136" s="88" t="inlineStr">
        <is>
          <t>ควรเริ่มรับประทานยาต้านไวรัสภายใน 72 ชั่วโมงหลังเกิดผื่นตุ่มน้ำ</t>
        </is>
      </c>
      <c r="F136" s="88" t="inlineStr">
        <is>
          <t>นำสมุนไพรสดหรือกระเทียมมาพอกบริเวณแผลเพื่อฆ่าเชื้อ</t>
        </is>
      </c>
      <c r="G136" s="88" t="inlineStr">
        <is>
          <t>ให้รับประทานยาต้านไวรัสเฉพาะเมื่อตุ่มน้ำแตกแห้งเป็นสะเก็ดแล้ว</t>
        </is>
      </c>
      <c r="H136" s="88" t="inlineStr">
        <is>
          <t>ให้ยาปฏิชีวนะ Cloxacillin เป็นยาหลักตัวแรกเสมอ</t>
        </is>
      </c>
      <c r="I136" s="119" t="n">
        <v>2</v>
      </c>
      <c r="J136" s="88"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6" s="100" t="n"/>
      <c r="L136" s="88" t="inlineStr">
        <is>
          <t>Herpes &amp; Zoster</t>
        </is>
      </c>
      <c r="M136" s="100" t="inlineStr">
        <is>
          <t>Clinic</t>
        </is>
      </c>
      <c r="N136" s="88" t="inlineStr">
        <is>
          <t>ข้อ 4 (PLE_CC1_2554 SET2.md)</t>
        </is>
      </c>
      <c r="O136" s="100" t="inlineStr">
        <is>
          <t>ข้อสอบจริง</t>
        </is>
      </c>
      <c r="P136" s="100" t="inlineStr">
        <is>
          <t>ปี 2554</t>
        </is>
      </c>
      <c r="Q136" s="100" t="n"/>
    </row>
    <row r="137" ht="13.2" customHeight="1" s="49">
      <c r="A137" s="119" t="n">
        <v>135</v>
      </c>
      <c r="B137" s="88" t="inlineStr">
        <is>
          <t>ข้อใดไม่ถูกต้องเกี่ยวกับเชื้อ Varicella zoster virus (VZV) และโรคงูสวัด</t>
        </is>
      </c>
      <c r="C137" s="100" t="n"/>
      <c r="D137" s="88" t="inlineStr">
        <is>
          <t>โรคงูสวัดเป็นแล้วร่างกายจะมีภูมิคุ้มกันถาวรและไม่สามารถกลับเป็นซ้ำได้อีก</t>
        </is>
      </c>
      <c r="E137" s="88" t="inlineStr">
        <is>
          <t>การติดเชื้อ VZV ครั้งแรกจะแสดงอาการเป็นโรคอีสุกอีใส (Chickenpox)</t>
        </is>
      </c>
      <c r="F137" s="88" t="inlineStr">
        <is>
          <t>หลังหายจากอีสุกอีใส เชื้อจะแฝงตัวอยู่ที่ปมประสาทรับความรู้สึก (Dorsal root ganglia)</t>
        </is>
      </c>
      <c r="G137" s="88" t="inlineStr">
        <is>
          <t>เชื้อสามารถแพร่กระจายไปยังผู้ที่ไม่เคยเป็นอีสุกอีใสมาก่อนได้จากการสัมผัสตุ่มน้ำ</t>
        </is>
      </c>
      <c r="H137" s="88" t="inlineStr">
        <is>
          <t>ผู้สูงอายุหรือผู้มีภูมิคุ้มกันต่ำมีความเสี่ยงต่อการเกิดงูสวัดสูงขึ้น</t>
        </is>
      </c>
      <c r="I137" s="119" t="n">
        <v>1</v>
      </c>
      <c r="J137" s="88"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00" t="n"/>
      <c r="L137" s="88" t="inlineStr">
        <is>
          <t>Herpes &amp; Zoster</t>
        </is>
      </c>
      <c r="M137" s="100" t="inlineStr">
        <is>
          <t>Clinic</t>
        </is>
      </c>
      <c r="N137" s="88" t="inlineStr">
        <is>
          <t>ข้อ 5 (PLE_CC1_2554 SET2.md)</t>
        </is>
      </c>
      <c r="O137" s="100" t="inlineStr">
        <is>
          <t>ข้อสอบจริง</t>
        </is>
      </c>
      <c r="P137" s="100" t="inlineStr">
        <is>
          <t>ปี 2554</t>
        </is>
      </c>
      <c r="Q137" s="100" t="n"/>
    </row>
    <row r="138" ht="13.2" customHeight="1" s="49">
      <c r="A138" s="119" t="n">
        <v>136</v>
      </c>
      <c r="B138" s="88" t="inlineStr">
        <is>
          <t>กรณีใดจัดเป็นยาผิดมาตรฐานตามพระราชบัญญัติยา พ.ศ. 2510</t>
        </is>
      </c>
      <c r="C138" s="100" t="n"/>
      <c r="D138" s="88" t="inlineStr">
        <is>
          <t>ยาที่มีการแสดงวันหมดอายุบนฉลากไม่ชัดเจน</t>
        </is>
      </c>
      <c r="E138" s="88" t="inlineStr">
        <is>
          <t>ยาที่ตรวจวิเคราะห์ปริมาณตัวยาสำคัญได้ 87% ของเกณฑ์ที่กำหนดในทะเบียนตำรับยา</t>
        </is>
      </c>
      <c r="F138" s="88" t="inlineStr">
        <is>
          <t>ยาที่มีการนำชื่อทางการค้าอื่นมาสวมแทน</t>
        </is>
      </c>
      <c r="G138" s="88" t="inlineStr">
        <is>
          <t>ยาที่มีส่วนผสมของสารต้องห้ามที่เป็นอันตรายร้ายแรง</t>
        </is>
      </c>
      <c r="H138" s="88" t="inlineStr">
        <is>
          <t>ยาที่ผลิตจากโรงงานที่ยังไม่ผ่านเกณฑ์ GMP</t>
        </is>
      </c>
      <c r="I138" s="119" t="n">
        <v>2</v>
      </c>
      <c r="J138" s="88"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8" s="100" t="n"/>
      <c r="L138" s="88" t="inlineStr">
        <is>
          <t>Regulatory &amp; Quality</t>
        </is>
      </c>
      <c r="M138" s="100" t="inlineStr">
        <is>
          <t>Clinic</t>
        </is>
      </c>
      <c r="N138" s="88" t="inlineStr">
        <is>
          <t>ข้อ 7 (PLE_CC1_2554 SET2.md)</t>
        </is>
      </c>
      <c r="O138" s="100" t="inlineStr">
        <is>
          <t>ข้อสอบจริง</t>
        </is>
      </c>
      <c r="P138" s="100" t="inlineStr">
        <is>
          <t>ปี 2554</t>
        </is>
      </c>
      <c r="Q138" s="100" t="n"/>
    </row>
    <row r="139" ht="13.2" customHeight="1" s="49">
      <c r="A139" s="119" t="n">
        <v>137</v>
      </c>
      <c r="B139" s="88" t="inlineStr">
        <is>
          <t>ผู้ป่วยแผลไฟไหม้ระยะต่อมามีตุ่มน้ำแตกและแผลเปิดออก สารละลายใดเหมาะสมที่สุดในการล้างทำความสะอาดแผล</t>
        </is>
      </c>
      <c r="C139" s="100" t="n"/>
      <c r="D139" s="88" t="inlineStr">
        <is>
          <t>Normal Saline Solution (0.9% NSS)</t>
        </is>
      </c>
      <c r="E139" s="88" t="inlineStr">
        <is>
          <t>Alcohol 70%</t>
        </is>
      </c>
      <c r="F139" s="88" t="inlineStr">
        <is>
          <t>Alcohol 95%</t>
        </is>
      </c>
      <c r="G139" s="88" t="inlineStr">
        <is>
          <t>น้ำยาบ้วนปากผสมสารฆ่าเชื้อ</t>
        </is>
      </c>
      <c r="H139" s="88" t="inlineStr">
        <is>
          <t>น้ำสบู่เข้มข้น</t>
        </is>
      </c>
      <c r="I139" s="119" t="n">
        <v>1</v>
      </c>
      <c r="J139" s="88"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00" t="n"/>
      <c r="L139" s="88" t="inlineStr">
        <is>
          <t>Wound</t>
        </is>
      </c>
      <c r="M139" s="100" t="inlineStr">
        <is>
          <t>Clinic</t>
        </is>
      </c>
      <c r="N139" s="88" t="inlineStr">
        <is>
          <t>ข้อ 22 (PLE_CC1_2554 SET2.md)</t>
        </is>
      </c>
      <c r="O139" s="100" t="inlineStr">
        <is>
          <t>ข้อสอบจริง</t>
        </is>
      </c>
      <c r="P139" s="100" t="inlineStr">
        <is>
          <t>ปี 2554</t>
        </is>
      </c>
      <c r="Q139" s="100" t="n"/>
    </row>
    <row r="140" ht="13.2" customHeight="1" s="49">
      <c r="A140" s="119" t="n">
        <v>138</v>
      </c>
      <c r="B140" s="88" t="inlineStr">
        <is>
          <t>เอกสารประกอบการเรียน เรื่อง Thyriod disorder ของอาจารย์วรนุช แสงเจริญ</t>
        </is>
      </c>
      <c r="C140" s="100" t="n"/>
      <c r="D140" s="88" t="inlineStr">
        <is>
          <t>Cetirizine 10 mg OD</t>
        </is>
      </c>
      <c r="E140" s="88" t="inlineStr">
        <is>
          <t>Isotretinoin 10 mg OD</t>
        </is>
      </c>
      <c r="F140" s="88" t="inlineStr">
        <is>
          <t>Terbinafine 1% cream</t>
        </is>
      </c>
      <c r="G140" s="88" t="inlineStr">
        <is>
          <t>Adapalene 0.1% gel</t>
        </is>
      </c>
      <c r="H140" s="88" t="inlineStr">
        <is>
          <t>Mupirocin 2% ointment</t>
        </is>
      </c>
      <c r="I140" s="119" t="inlineStr">
        <is>
          <t>1</t>
        </is>
      </c>
      <c r="J140" s="88"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0" s="100" t="n"/>
      <c r="L140" s="88" t="inlineStr">
        <is>
          <t>Superficial fungal</t>
        </is>
      </c>
      <c r="M140" s="100" t="inlineStr">
        <is>
          <t>Clinic</t>
        </is>
      </c>
      <c r="N140" s="88" t="inlineStr">
        <is>
          <t>ข้อ 1 (PLE_CC1_2554 SET2.md)</t>
        </is>
      </c>
      <c r="O140" s="100" t="inlineStr">
        <is>
          <t>ข้อสอบจริง</t>
        </is>
      </c>
      <c r="P140" s="100" t="inlineStr">
        <is>
          <t>ปี 2554</t>
        </is>
      </c>
      <c r="Q140" s="100" t="n"/>
    </row>
    <row r="141" ht="13.2" customHeight="1" s="49">
      <c r="A141" s="119" t="n">
        <v>139</v>
      </c>
      <c r="B141" s="88" t="inlineStr">
        <is>
          <t>ข้อใดคือลักษณะทางคลินิกที่เด่นและจำเพาะที่สุดของโรคงูสวัด (Herpes zoster)</t>
        </is>
      </c>
      <c r="C141" s="100" t="n"/>
      <c r="D141" s="88" t="inlineStr">
        <is>
          <t>ตุ่มน้ำใสบนฐานแดง กระจายทั่วบริเวณริมฝีปาก</t>
        </is>
      </c>
      <c r="E141" s="88" t="inlineStr">
        <is>
          <t>ตุ่มน้ำใสบนฐานแดง บริเวณอวัยวะเพศ</t>
        </is>
      </c>
      <c r="F141" s="88" t="inlineStr">
        <is>
          <t>ผื่นลมพิษนูนแดงคัน กระจายทั่วลำตัว</t>
        </is>
      </c>
      <c r="G141" s="88" t="inlineStr">
        <is>
          <t>ปื้นแดงหนามีสะเก็ดสีขาวเงิน ขูดแล้วมีจุดเลือดออก</t>
        </is>
      </c>
      <c r="H141" s="88" t="inlineStr">
        <is>
          <t>ตุ่มน้ำใสรวมกลุ่มเรียงตัวเป็นแนวยาวตามแนวเส้นประสาทข้างใดข้างหนึ่ง (Dermatomal pattern)</t>
        </is>
      </c>
      <c r="I141" s="119" t="n">
        <v>5</v>
      </c>
      <c r="J141" s="88"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1" s="100" t="n"/>
      <c r="L141" s="88" t="inlineStr">
        <is>
          <t>Herpes &amp; Zoster</t>
        </is>
      </c>
      <c r="M141" s="100" t="inlineStr">
        <is>
          <t>Clinic</t>
        </is>
      </c>
      <c r="N141" s="88" t="inlineStr">
        <is>
          <t>ข้อ 3 (PLE_CC1_2554 SET2.md)</t>
        </is>
      </c>
      <c r="O141" s="100" t="inlineStr">
        <is>
          <t>ข้อสอบจริง</t>
        </is>
      </c>
      <c r="P141" s="100" t="inlineStr">
        <is>
          <t>ปี 2554</t>
        </is>
      </c>
      <c r="Q141" s="100" t="n"/>
    </row>
    <row r="142" ht="13.2" customHeight="1" s="49">
      <c r="A142" s="119" t="n">
        <v>140</v>
      </c>
      <c r="B142" s="88" t="inlineStr">
        <is>
          <t>คำแนะนำในการใช้ครีมกันแดด (Sunscreen) ร่วมกับยารักษาสิวที่มีฤทธิ์ทำให้ผิวไวต่อแสง ข้อใดถูกต้องที่สุด</t>
        </is>
      </c>
      <c r="C142" s="100" t="n"/>
      <c r="D142" s="88" t="inlineStr">
        <is>
          <t>ทาครีมกันแดดที่มีค่า SPF 30 ขึ้นไปและ PA+++ ก่อนออกแดดอย่างน้อย 15-30 นาที</t>
        </is>
      </c>
      <c r="E142" s="88" t="inlineStr">
        <is>
          <t>ทาเฉพาะวันที่แดดจัดเท่านั้น วันที่ฟ้าครึ้มไม่ต้องทา</t>
        </is>
      </c>
      <c r="F142" s="88" t="inlineStr">
        <is>
          <t>ทาครีมกันแดดทับทันทีโดยไม่ต้องรอให้ยารักษาสิวซึมสู่ผิว</t>
        </is>
      </c>
      <c r="G142" s="88" t="inlineStr">
        <is>
          <t>เลือกใช้ครีมกันแดดชนิดที่มีความมันสูงเพื่อเพิ่มความชุ่มชื้นแก่ผิวที่เป็นสิว</t>
        </is>
      </c>
      <c r="H142" s="88" t="inlineStr">
        <is>
          <t>การทาครีมกันแดดเพียงครั้งเดียวในตอนเช้าสามารถปกป้องผิวได้ตลอดทั้งวันแม้เหงื่อออกมาก</t>
        </is>
      </c>
      <c r="I142" s="119" t="n">
        <v>1</v>
      </c>
      <c r="J142" s="88"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00" t="n"/>
      <c r="L142" s="88" t="inlineStr">
        <is>
          <t>Acne</t>
        </is>
      </c>
      <c r="M142" s="100" t="inlineStr">
        <is>
          <t>Clinic</t>
        </is>
      </c>
      <c r="N142" s="88" t="inlineStr">
        <is>
          <t>ข้อ 1 (PLE_CC1_2533.md)</t>
        </is>
      </c>
      <c r="O142" s="100" t="inlineStr">
        <is>
          <t>ข้อสอบจริง</t>
        </is>
      </c>
      <c r="P142" s="100" t="inlineStr">
        <is>
          <t>ปี 2533</t>
        </is>
      </c>
      <c r="Q142" s="100" t="n"/>
    </row>
    <row r="143" ht="13.2" customHeight="1" s="49">
      <c r="A143" s="119" t="n">
        <v>141</v>
      </c>
      <c r="B143" s="88" t="inlineStr">
        <is>
          <t>คำแนะนำที่ถูกต้องสำหรับผู้ป่วยที่เริ่มใช้ยาทารักษาสิวกลุ่ม Topical Retinoids (เช่น Tretinoin หรือ Adapalene) คือข้อใด</t>
        </is>
      </c>
      <c r="C143" s="100" t="n"/>
      <c r="D143" s="88" t="inlineStr">
        <is>
          <t>ทายาบางๆ ทั่วใบหน้าก่อนนอน และทาครีมกันแดดในตอนเช้าอย่างสม่ำเสมอ</t>
        </is>
      </c>
      <c r="E143" s="88" t="inlineStr">
        <is>
          <t>ทายาหนาๆ เฉพาะบริเวณหัวสิววันละ 3-4 ครั้งเพื่อให้สิวยุบเร็ว</t>
        </is>
      </c>
      <c r="F143" s="88" t="inlineStr">
        <is>
          <t>ทายาทันทีหลังล้างหน้าเสร็จขณะที่ผิวยังเปียกชื้นเพื่อเพิ่มการดูดซึม</t>
        </is>
      </c>
      <c r="G143" s="88" t="inlineStr">
        <is>
          <t>หยุดใช้ยาทันทีหากพบว่ามีสิวเห่อเพิ่มขึ้นเล็กน้อยในช่วง 2 สัปดาห์แรก</t>
        </is>
      </c>
      <c r="H143" s="88" t="inlineStr">
        <is>
          <t>สามารถทาร่วมกับ Benzoyl peroxide ในเวลาเดียวกันโดยไม่ต้องเว้นช่วงเวลา</t>
        </is>
      </c>
      <c r="I143" s="119" t="n">
        <v>1</v>
      </c>
      <c r="J143" s="8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00" t="n"/>
      <c r="L143" s="88" t="inlineStr">
        <is>
          <t>Acne</t>
        </is>
      </c>
      <c r="M143" s="100" t="inlineStr">
        <is>
          <t>Clinic</t>
        </is>
      </c>
      <c r="N143" s="88" t="inlineStr">
        <is>
          <t>ข้อ 2 (PLE_CC1_2533.md)</t>
        </is>
      </c>
      <c r="O143" s="100" t="inlineStr">
        <is>
          <t>ข้อสอบจริง</t>
        </is>
      </c>
      <c r="P143" s="100" t="inlineStr">
        <is>
          <t>ปี 2533</t>
        </is>
      </c>
      <c r="Q143" s="100" t="n"/>
    </row>
    <row r="144" ht="13.2" customHeight="1" s="49">
      <c r="A144" s="119" t="n">
        <v>142</v>
      </c>
      <c r="B144" s="88"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44" s="100" t="n"/>
      <c r="D144" s="88" t="inlineStr">
        <is>
          <t>เพิ่ม Oral Doxycycline ร่วมกับ Topical BPO</t>
        </is>
      </c>
      <c r="E144" s="88" t="inlineStr">
        <is>
          <t>เปลี่ยนเป็น Topical Retinoid ชนิดเดียว</t>
        </is>
      </c>
      <c r="F144" s="88" t="inlineStr">
        <is>
          <t>ให้ Oral Isotretinoin ทันที</t>
        </is>
      </c>
      <c r="G144" s="88" t="inlineStr">
        <is>
          <t>หยุดยาทั้งหมดแล้วล้างหน้าด้วยสบู่</t>
        </is>
      </c>
      <c r="H144" s="88" t="inlineStr">
        <is>
          <t>ทา Topical Clindamycin เดี่ยวๆ</t>
        </is>
      </c>
      <c r="I144" s="119" t="n">
        <v>1</v>
      </c>
      <c r="J144" s="88"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44" s="100" t="n"/>
      <c r="L144" s="88" t="inlineStr">
        <is>
          <t>Acne</t>
        </is>
      </c>
      <c r="M144" s="100" t="inlineStr">
        <is>
          <t>Clinic</t>
        </is>
      </c>
      <c r="N144" s="88" t="inlineStr">
        <is>
          <t>ข้อ 2 (PLE_CC1_2533.md)</t>
        </is>
      </c>
      <c r="O144" s="100" t="inlineStr">
        <is>
          <t>ข้อสอบจริง</t>
        </is>
      </c>
      <c r="P144" s="100" t="inlineStr">
        <is>
          <t>ปี 2533</t>
        </is>
      </c>
      <c r="Q144" s="100" t="n"/>
    </row>
    <row r="145" ht="13.2" customHeight="1" s="49">
      <c r="A145" s="119" t="n">
        <v>143</v>
      </c>
      <c r="B145" s="88"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45" s="100" t="n"/>
      <c r="D145" s="88" t="inlineStr">
        <is>
          <t>Isotretinoin 10 mg OD</t>
        </is>
      </c>
      <c r="E145" s="88" t="inlineStr">
        <is>
          <t>Terbinafine 1% cream</t>
        </is>
      </c>
      <c r="F145" s="88" t="inlineStr">
        <is>
          <t>Adapalene 0.1% gel</t>
        </is>
      </c>
      <c r="G145" s="88" t="inlineStr">
        <is>
          <t>Mupirocin 2% ointment</t>
        </is>
      </c>
      <c r="H145" s="88" t="inlineStr">
        <is>
          <t>Betamethasone dipropionate 0.05% cream</t>
        </is>
      </c>
      <c r="I145" s="119" t="inlineStr">
        <is>
          <t>1</t>
        </is>
      </c>
      <c r="J145" s="88"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5" s="100" t="n"/>
      <c r="L145" s="88" t="inlineStr">
        <is>
          <t>Acne</t>
        </is>
      </c>
      <c r="M145" s="100" t="inlineStr">
        <is>
          <t>Clinic</t>
        </is>
      </c>
      <c r="N145" s="88" t="inlineStr">
        <is>
          <t>ข้อ 5 (PLE_CC1_2533.md)</t>
        </is>
      </c>
      <c r="O145" s="100" t="inlineStr">
        <is>
          <t>ข้อสอบจริง</t>
        </is>
      </c>
      <c r="P145" s="100" t="inlineStr">
        <is>
          <t>ปี 2533</t>
        </is>
      </c>
      <c r="Q145" s="100" t="n"/>
    </row>
    <row r="146" ht="13.2" customHeight="1" s="49">
      <c r="A146" s="119" t="n">
        <v>144</v>
      </c>
      <c r="B146" s="88" t="inlineStr">
        <is>
          <t>ระงับการเจริญของเชื้อแบคทีเรียต้นเหตุสิว</t>
        </is>
      </c>
      <c r="C146" s="100" t="n"/>
      <c r="D146" s="88" t="inlineStr">
        <is>
          <t>Mupirocin 2% ointment</t>
        </is>
      </c>
      <c r="E146" s="88" t="inlineStr">
        <is>
          <t>Betamethasone dipropionate 0.05% cream</t>
        </is>
      </c>
      <c r="F146" s="88" t="inlineStr">
        <is>
          <t>Clotrimazole 1% cream</t>
        </is>
      </c>
      <c r="G146" s="88" t="inlineStr">
        <is>
          <t>Hydrocortisone 1% cream</t>
        </is>
      </c>
      <c r="H146" s="88" t="inlineStr">
        <is>
          <t>Triamcinolone acetonide 0.1% cream</t>
        </is>
      </c>
      <c r="I146" s="119" t="inlineStr">
        <is>
          <t>1</t>
        </is>
      </c>
      <c r="J146" s="88"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6" s="100" t="n"/>
      <c r="L146" s="88" t="inlineStr">
        <is>
          <t>Acne</t>
        </is>
      </c>
      <c r="M146" s="100" t="inlineStr">
        <is>
          <t>Clinic</t>
        </is>
      </c>
      <c r="N146" s="88" t="inlineStr">
        <is>
          <t>ข้อ 1 (PLE_CC1_2533.md)</t>
        </is>
      </c>
      <c r="O146" s="100" t="inlineStr">
        <is>
          <t>ข้อสอบจริง</t>
        </is>
      </c>
      <c r="P146" s="100" t="inlineStr">
        <is>
          <t>ปี 2533</t>
        </is>
      </c>
      <c r="Q146" s="100" t="n"/>
    </row>
    <row r="147" ht="13.2" customHeight="1" s="49">
      <c r="A147" s="119" t="n">
        <v>145</v>
      </c>
      <c r="B147" s="88" t="inlineStr">
        <is>
          <t>ข้อใดต่อไปนี้ไม่ใช่หนึ่งใน 4 ปัจจัยหลักในการเกิดพยาธิกำเนิดของสิว (Pathogenesis of Acne vulgaris)</t>
        </is>
      </c>
      <c r="C147" s="100" t="n"/>
      <c r="D147" s="88" t="inlineStr">
        <is>
          <t>การสร้างสารไขมัน (Sebum) มากผิดปกติ</t>
        </is>
      </c>
      <c r="E147" s="88" t="inlineStr">
        <is>
          <t>การอุดตันของรูขุมขนจาก Abnormal follicular keratinization</t>
        </is>
      </c>
      <c r="F147" s="88" t="inlineStr">
        <is>
          <t>การเพิ่มจำนวนของเชื้อรา Candida albicans ในรูขุมขน</t>
        </is>
      </c>
      <c r="G147" s="88" t="inlineStr">
        <is>
          <t>การเจริญและเพิ่มจำนวนของ Cutibacterium acnes</t>
        </is>
      </c>
      <c r="H147" s="88" t="inlineStr">
        <is>
          <t>กระบวนการตอบสนองต่อการอักเสบ (Inflammation)</t>
        </is>
      </c>
      <c r="I147" s="119" t="n">
        <v>3</v>
      </c>
      <c r="J147" s="88"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7" s="100" t="n"/>
      <c r="L147" s="88" t="inlineStr">
        <is>
          <t>Acne</t>
        </is>
      </c>
      <c r="M147" s="100" t="inlineStr">
        <is>
          <t>Clinic</t>
        </is>
      </c>
      <c r="N147" s="88" t="inlineStr">
        <is>
          <t>ข้อ 7 (PLE_CC1_Practice_Exam.md)</t>
        </is>
      </c>
      <c r="O147" s="100" t="inlineStr">
        <is>
          <t>Mock</t>
        </is>
      </c>
      <c r="P147" s="100" t="inlineStr">
        <is>
          <t>Mock สภาเภสัชฯ Practice</t>
        </is>
      </c>
      <c r="Q147" s="100" t="n"/>
    </row>
    <row r="148" ht="13.2" customHeight="1" s="49">
      <c r="A148" s="119" t="n">
        <v>146</v>
      </c>
      <c r="B148" s="88" t="inlineStr">
        <is>
          <t>ข้อใดคือคำแนะนำในการใช้ยาพ่น corticosteroid DPI</t>
        </is>
      </c>
      <c r="C148" s="100" t="n"/>
      <c r="D148" s="88" t="inlineStr">
        <is>
          <t>เขย่าขวดก่อนใช้</t>
        </is>
      </c>
      <c r="E148" s="88" t="inlineStr">
        <is>
          <t>เงยหน้าขึ้นสูงขณะพ่นยา</t>
        </is>
      </c>
      <c r="F148" s="88" t="inlineStr">
        <is>
          <t>หลังพ่นยา ให้กลั้วปาก และคอด้วยน้ำแล้วบ้วนทิ้ง</t>
        </is>
      </c>
      <c r="G148" s="88" t="inlineStr">
        <is>
          <t>หลังพ่นยา ให้ดื่มน้ำตามมากๆ</t>
        </is>
      </c>
      <c r="H148" s="88" t="inlineStr">
        <is>
          <t>หลังพ่นยา ให้ล้างน้ำทำความสะอาดเครื่องพ่นยาทุกครั้ง</t>
        </is>
      </c>
      <c r="I148" s="119" t="inlineStr">
        <is>
          <t>1</t>
        </is>
      </c>
      <c r="J148" s="88"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00" t="n"/>
      <c r="L148" s="88" t="inlineStr">
        <is>
          <t>Superficial fungal</t>
        </is>
      </c>
      <c r="M148" s="100" t="inlineStr">
        <is>
          <t>Clinic</t>
        </is>
      </c>
      <c r="N148" s="88" t="inlineStr">
        <is>
          <t>ข้อ 21 (PLE_CC1_Practice_Exam.md)</t>
        </is>
      </c>
      <c r="O148" s="100" t="inlineStr">
        <is>
          <t>Mock</t>
        </is>
      </c>
      <c r="P148" s="100" t="inlineStr">
        <is>
          <t>Mock สภาเภสัชฯ Practice</t>
        </is>
      </c>
      <c r="Q148" s="100" t="n"/>
    </row>
    <row r="149" ht="13.2" customHeight="1" s="49">
      <c r="A149" s="119" t="n">
        <v>147</v>
      </c>
      <c r="B149" s="88" t="inlineStr">
        <is>
          <t>หมู่ฟังก์ชันใดบนโครงสร้างของ corticosteroid ที่ไม่จำเป็นต่อการจับกับ glucocorticoid receptor</t>
        </is>
      </c>
      <c r="C149" s="100" t="n"/>
      <c r="D149" s="88" t="inlineStr">
        <is>
          <t>3-carbonyl</t>
        </is>
      </c>
      <c r="E149" s="88" t="inlineStr">
        <is>
          <t>Double bond ตำแหน่งที่ 4-5</t>
        </is>
      </c>
      <c r="F149" s="88" t="inlineStr">
        <is>
          <t>9-methyl</t>
        </is>
      </c>
      <c r="G149" s="88" t="inlineStr">
        <is>
          <t>Oxygen atom ตำแหน่งที่ 11</t>
        </is>
      </c>
      <c r="H149" s="88" t="inlineStr">
        <is>
          <t>17-beta ketone-side chain</t>
        </is>
      </c>
      <c r="I149" s="119" t="inlineStr">
        <is>
          <t>1</t>
        </is>
      </c>
      <c r="J149" s="88"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100" t="n"/>
      <c r="L149" s="88" t="inlineStr">
        <is>
          <t>Superficial fungal</t>
        </is>
      </c>
      <c r="M149" s="100" t="inlineStr">
        <is>
          <t>Clinic</t>
        </is>
      </c>
      <c r="N149" s="88" t="inlineStr">
        <is>
          <t>ข้อ 22 (PLE_CC1_Practice_Exam.md)</t>
        </is>
      </c>
      <c r="O149" s="100" t="inlineStr">
        <is>
          <t>Mock</t>
        </is>
      </c>
      <c r="P149" s="100" t="inlineStr">
        <is>
          <t>Mock สภาเภสัชฯ Practice</t>
        </is>
      </c>
      <c r="Q149" s="100" t="n"/>
    </row>
    <row r="150" ht="13.2" customHeight="1" s="49">
      <c r="A150" s="119" t="n">
        <v>148</v>
      </c>
      <c r="B150" s="88"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50" s="100" t="n"/>
      <c r="D150" s="88" t="inlineStr">
        <is>
          <t>Hydrocortisone (Steroid)</t>
        </is>
      </c>
      <c r="E150" s="88" t="inlineStr">
        <is>
          <t>Zinc oxide (Astringent/Protectant)</t>
        </is>
      </c>
      <c r="F150" s="88" t="inlineStr">
        <is>
          <t>Benzocaine (Local anesthetic)</t>
        </is>
      </c>
      <c r="G150" s="88" t="inlineStr">
        <is>
          <t>Aesculin (Venotonic agent)</t>
        </is>
      </c>
      <c r="H150" s="88" t="inlineStr">
        <is>
          <t>Suppository base</t>
        </is>
      </c>
      <c r="I150" s="119" t="n">
        <v>1</v>
      </c>
      <c r="J150" s="88"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0" s="100" t="n"/>
      <c r="L150" s="88" t="inlineStr">
        <is>
          <t>Transdermal &amp; Topical</t>
        </is>
      </c>
      <c r="M150" s="100" t="inlineStr">
        <is>
          <t>Clinic</t>
        </is>
      </c>
      <c r="N150" s="88" t="inlineStr">
        <is>
          <t>ข้อ 2 (PLE_CC1_Practice_Exam.md)</t>
        </is>
      </c>
      <c r="O150" s="100" t="inlineStr">
        <is>
          <t>Mock</t>
        </is>
      </c>
      <c r="P150" s="100" t="inlineStr">
        <is>
          <t>Mock สภาเภสัชฯ Practice</t>
        </is>
      </c>
      <c r="Q150" s="100" t="n"/>
    </row>
    <row r="151" ht="13.2" customHeight="1" s="49">
      <c r="A151" s="119" t="n">
        <v>149</v>
      </c>
      <c r="B151" s="88" t="inlineStr">
        <is>
          <t>โรคผิวหนัง โดย ฝ่ายวิชาการ สโมสรนักศึกษาคณะเภสัชศาสตร์ มหาวิทยาลัยอุบลราชธานี ป๊2560</t>
        </is>
      </c>
      <c r="C151" s="100" t="n"/>
      <c r="D151" s="88" t="inlineStr">
        <is>
          <t>Betamethasone dipropionate 0.05% cream</t>
        </is>
      </c>
      <c r="E151" s="88" t="inlineStr">
        <is>
          <t>Clotrimazole 1% cream</t>
        </is>
      </c>
      <c r="F151" s="88" t="inlineStr">
        <is>
          <t>Hydrocortisone 1% cream</t>
        </is>
      </c>
      <c r="G151" s="88" t="inlineStr">
        <is>
          <t>Triamcinolone acetonide 0.1% cream</t>
        </is>
      </c>
      <c r="H151" s="88" t="inlineStr">
        <is>
          <t>Clobetasol propionate 0.05% cream</t>
        </is>
      </c>
      <c r="I151" s="119" t="inlineStr">
        <is>
          <t>1</t>
        </is>
      </c>
      <c r="J151" s="8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1" s="100" t="n"/>
      <c r="L151" s="88" t="inlineStr">
        <is>
          <t>Superficial fungal</t>
        </is>
      </c>
      <c r="M151" s="100" t="inlineStr">
        <is>
          <t>Clinic</t>
        </is>
      </c>
      <c r="N151" s="88" t="inlineStr">
        <is>
          <t>ข้อ 7 (PLE_CC1_Practice_Exam.md)</t>
        </is>
      </c>
      <c r="O151" s="100" t="inlineStr">
        <is>
          <t>Mock</t>
        </is>
      </c>
      <c r="P151" s="100" t="inlineStr">
        <is>
          <t>Mock สภาเภสัชฯ Practice</t>
        </is>
      </c>
      <c r="Q151" s="100" t="n"/>
    </row>
    <row r="152" ht="13.2" customHeight="1" s="49">
      <c r="A152" s="119" t="n">
        <v>150</v>
      </c>
      <c r="B152" s="88"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52" s="100" t="n"/>
      <c r="D152" s="88" t="inlineStr">
        <is>
          <t>Contact dermatitis</t>
        </is>
      </c>
      <c r="E152" s="88" t="inlineStr">
        <is>
          <t>Atopic dermatitis</t>
        </is>
      </c>
      <c r="F152" s="88" t="inlineStr">
        <is>
          <t>Seborrheic dermatitis</t>
        </is>
      </c>
      <c r="G152" s="88" t="inlineStr">
        <is>
          <t>Dandruff</t>
        </is>
      </c>
      <c r="H152" s="88" t="inlineStr">
        <is>
          <t>Scalp psoriasis</t>
        </is>
      </c>
      <c r="I152" s="119" t="n">
        <v>3</v>
      </c>
      <c r="J152" s="88"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2" s="100" t="n"/>
      <c r="L152" s="88" t="inlineStr">
        <is>
          <t>Eczema &amp; Dermatitis</t>
        </is>
      </c>
      <c r="M152" s="100" t="inlineStr">
        <is>
          <t>Clinic</t>
        </is>
      </c>
      <c r="N152" s="88" t="inlineStr">
        <is>
          <t>ข้อ 1 (PLE_CC1_Practice_Exam.md)</t>
        </is>
      </c>
      <c r="O152" s="100" t="inlineStr">
        <is>
          <t>Mock</t>
        </is>
      </c>
      <c r="P152" s="100" t="inlineStr">
        <is>
          <t>Mock สภาเภสัชฯ Practice</t>
        </is>
      </c>
      <c r="Q152" s="100" t="n"/>
    </row>
    <row r="153" ht="13.2" customHeight="1" s="49">
      <c r="A153" s="119" t="n">
        <v>151</v>
      </c>
      <c r="B153" s="88" t="inlineStr">
        <is>
          <t>ยาที่เหมาะสมสำหรับการรักษาของผู้ป่วยรายนี้คือยาใด</t>
        </is>
      </c>
      <c r="C153" s="100" t="n"/>
      <c r="D153" s="88" t="inlineStr">
        <is>
          <t>Ketoconazole 2% foam ฟอกบริเวณที่เป็น 2 ครั้งต่อสัปดาห์</t>
        </is>
      </c>
      <c r="E153" s="88" t="inlineStr">
        <is>
          <t>Tacrolimus 0.1% ointment ทาบริเวณที่เป็น 2 ครั้งต่อสัปดาห์</t>
        </is>
      </c>
      <c r="F153" s="88" t="inlineStr">
        <is>
          <t>Betamethasone dipropionate 0.05% ointment ทาบริเวณที่เป็นวันละ 2-4 ครั้ง เป็นเวลา 2 สัปดาห์</t>
        </is>
      </c>
      <c r="G153" s="88" t="inlineStr">
        <is>
          <t>รับประทานยา Itraconazole ขนาด 200 มิลลิกรัมต่อวัน เป็นเวลา 1 เดือน</t>
        </is>
      </c>
      <c r="H153" s="88" t="inlineStr">
        <is>
          <t>รับประทานยา Methotrexate ขนาด 7.5-15 มิลลิกรัมต่อสัปดาห์</t>
        </is>
      </c>
      <c r="I153" s="119" t="n">
        <v>1</v>
      </c>
      <c r="J153" s="88"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00" t="n"/>
      <c r="L153" s="88" t="inlineStr">
        <is>
          <t>Eczema &amp; Dermatitis</t>
        </is>
      </c>
      <c r="M153" s="100" t="inlineStr">
        <is>
          <t>Clinic</t>
        </is>
      </c>
      <c r="N153" s="88" t="inlineStr">
        <is>
          <t>ข้อ 3 (PLE_CC1_Practice_Exam.md)</t>
        </is>
      </c>
      <c r="O153" s="100" t="inlineStr">
        <is>
          <t>Mock</t>
        </is>
      </c>
      <c r="P153" s="100" t="inlineStr">
        <is>
          <t>Mock สภาเภสัชฯ Practice</t>
        </is>
      </c>
      <c r="Q153" s="100" t="n"/>
    </row>
    <row r="154" ht="13.2" customHeight="1" s="49">
      <c r="A154" s="119" t="n">
        <v>152</v>
      </c>
      <c r="B154" s="88"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54" s="100" t="n"/>
      <c r="D154" s="88" t="inlineStr">
        <is>
          <t>Acyclovir 200 มิลลิกรัม รับประทานวันละ 5 ครั้ง เป็นเวลา 10 วัน</t>
        </is>
      </c>
      <c r="E154" s="88" t="inlineStr">
        <is>
          <t>Acyclovir 400 มิลลิกรัม รับประทานวันละ 3 ครั้ง เป็นเวลา 10 วัน</t>
        </is>
      </c>
      <c r="F154" s="88" t="inlineStr">
        <is>
          <t>Famicyclovir 500 มิลลิกรัม รับประทานวันละ 3 ครั้ง เป็นเวลา 10 วัน</t>
        </is>
      </c>
      <c r="G154" s="88" t="inlineStr">
        <is>
          <t>Valacyclovir 1000 มิลลิกรัม รับประทานวันละ 2 ครั้ง เป็นเวลา 10 วัน</t>
        </is>
      </c>
      <c r="H154" s="88" t="inlineStr">
        <is>
          <t>ยาทา Acyclovir โดยทาทุกๆ 2 ชั่วโมง เป็นเวลา 4 วัน</t>
        </is>
      </c>
      <c r="I154" s="119" t="inlineStr">
        <is>
          <t>1</t>
        </is>
      </c>
      <c r="J154" s="88"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4" s="100" t="n"/>
      <c r="L154" s="88" t="inlineStr">
        <is>
          <t>Superficial fungal</t>
        </is>
      </c>
      <c r="M154" s="100" t="inlineStr">
        <is>
          <t>Clinic</t>
        </is>
      </c>
      <c r="N154" s="88" t="inlineStr">
        <is>
          <t>ข้อ 4 (PLE_CC1_Practice_Exam.md)</t>
        </is>
      </c>
      <c r="O154" s="100" t="inlineStr">
        <is>
          <t>Mock</t>
        </is>
      </c>
      <c r="P154" s="100" t="inlineStr">
        <is>
          <t>Mock สภาเภสัชฯ Practice</t>
        </is>
      </c>
      <c r="Q154" s="100" t="n"/>
    </row>
    <row r="155" ht="13.2" customHeight="1" s="49">
      <c r="A155" s="119" t="n">
        <v>153</v>
      </c>
      <c r="B155" s="88"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55" s="100" t="n"/>
      <c r="D155" s="88" t="inlineStr">
        <is>
          <t>Oral Isotretinoin</t>
        </is>
      </c>
      <c r="E155" s="88" t="inlineStr">
        <is>
          <t>Oral Doxycycline ร่วมกับทา topical retinoid</t>
        </is>
      </c>
      <c r="F155" s="88" t="inlineStr">
        <is>
          <t>Oral Doxycycline ร่วมกับทา Benzoyl peroxide 5% และ clindamycin gel</t>
        </is>
      </c>
      <c r="G155" s="88" t="inlineStr">
        <is>
          <t>Oral Doxycycline ร่วมกับทา topical retinoid และ Benzoyl peroxide 5%</t>
        </is>
      </c>
      <c r="H155" s="88" t="inlineStr">
        <is>
          <t>Oral Doxycycline ร่วมกับทา topical retinoid และ Benzoyl peroxide 5% และ clindamycin gel</t>
        </is>
      </c>
      <c r="I155" s="119" t="n">
        <v>2</v>
      </c>
      <c r="J155" s="88"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00" t="n"/>
      <c r="L155" s="88" t="inlineStr">
        <is>
          <t>Acne</t>
        </is>
      </c>
      <c r="M155" s="100" t="inlineStr">
        <is>
          <t>Clinic</t>
        </is>
      </c>
      <c r="N155" s="88" t="inlineStr">
        <is>
          <t>ข้อ 6 (PLE_CC1_Practice_Exam.md)</t>
        </is>
      </c>
      <c r="O155" s="100" t="inlineStr">
        <is>
          <t>Mock</t>
        </is>
      </c>
      <c r="P155" s="100" t="inlineStr">
        <is>
          <t>Mock สภาเภสัชฯ Practice</t>
        </is>
      </c>
      <c r="Q155" s="100" t="n"/>
    </row>
    <row r="156" ht="13.2" customHeight="1" s="49">
      <c r="A156" s="119" t="n">
        <v>154</v>
      </c>
      <c r="B156" s="88"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56" s="100" t="n"/>
      <c r="D156" s="88" t="inlineStr">
        <is>
          <t>Methotrexate</t>
        </is>
      </c>
      <c r="E156" s="88" t="inlineStr">
        <is>
          <t>Phototherapy</t>
        </is>
      </c>
      <c r="F156" s="88" t="inlineStr">
        <is>
          <t>Emollient</t>
        </is>
      </c>
      <c r="G156" s="88" t="inlineStr">
        <is>
          <t>Cyclosporine</t>
        </is>
      </c>
      <c r="H156" s="88" t="inlineStr">
        <is>
          <t>Coal tar</t>
        </is>
      </c>
      <c r="I156" s="119" t="inlineStr">
        <is>
          <t>1</t>
        </is>
      </c>
      <c r="J156" s="88"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6" s="100" t="n"/>
      <c r="L156" s="88" t="inlineStr">
        <is>
          <t>Eczema &amp; Dermatitis</t>
        </is>
      </c>
      <c r="M156" s="100" t="inlineStr">
        <is>
          <t>Clinic</t>
        </is>
      </c>
      <c r="N156" s="88" t="inlineStr">
        <is>
          <t>ข้อ 7 (PLE_CC1_Practice_Exam.md)</t>
        </is>
      </c>
      <c r="O156" s="100" t="inlineStr">
        <is>
          <t>Mock</t>
        </is>
      </c>
      <c r="P156" s="100" t="inlineStr">
        <is>
          <t>Mock สภาเภสัชฯ Practice</t>
        </is>
      </c>
      <c r="Q156" s="100" t="n"/>
    </row>
    <row r="157" ht="13.2" customHeight="1" s="49">
      <c r="A157" s="119" t="n">
        <v>155</v>
      </c>
      <c r="B157" s="88"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57" s="100" t="n"/>
      <c r="D157" s="88" t="inlineStr">
        <is>
          <t>Dermatophytosis</t>
        </is>
      </c>
      <c r="E157" s="88" t="inlineStr">
        <is>
          <t>Warts</t>
        </is>
      </c>
      <c r="F157" s="88" t="inlineStr">
        <is>
          <t>Corn and callus</t>
        </is>
      </c>
      <c r="G157" s="88" t="inlineStr">
        <is>
          <t>Pityriasis versicolor</t>
        </is>
      </c>
      <c r="H157" s="88" t="inlineStr">
        <is>
          <t>SLE</t>
        </is>
      </c>
      <c r="I157" s="119" t="n">
        <v>4</v>
      </c>
      <c r="J157" s="88"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100" t="n"/>
      <c r="L157" s="88" t="inlineStr">
        <is>
          <t>Superficial fungal</t>
        </is>
      </c>
      <c r="M157" s="100" t="inlineStr">
        <is>
          <t>Clinic</t>
        </is>
      </c>
      <c r="N157" s="88" t="inlineStr">
        <is>
          <t>ข้อ 10 (PLE_CC1_Practice_Exam.md)</t>
        </is>
      </c>
      <c r="O157" s="100" t="inlineStr">
        <is>
          <t>Mock</t>
        </is>
      </c>
      <c r="P157" s="100" t="inlineStr">
        <is>
          <t>Mock สภาเภสัชฯ Practice</t>
        </is>
      </c>
      <c r="Q157" s="100" t="n"/>
    </row>
    <row r="158" ht="13.2" customHeight="1" s="49">
      <c r="A158" s="119" t="n">
        <v>156</v>
      </c>
      <c r="B158" s="88" t="inlineStr">
        <is>
          <t>จากการวินิจฉัยในข้อก่อนหน้า จงเลือกใช้ยาให้เหมาะสมกับโรคของผู้ป่วย</t>
        </is>
      </c>
      <c r="C158" s="100" t="n"/>
      <c r="D158" s="88" t="inlineStr">
        <is>
          <t>Oral Griseofulvin 500 มิลลิกรัมต่อวัน ติดต่อกัน 6-8 สัปดาห์</t>
        </is>
      </c>
      <c r="E158" s="88" t="inlineStr">
        <is>
          <t>Oral Terbinafine 250 มิลลิกรัมต่อวัน ติดต่อกัน 14 วัน</t>
        </is>
      </c>
      <c r="F158" s="88" t="inlineStr">
        <is>
          <t>2.5% Selenium sulfide shampoo ฟอกตัวทิ้งไว้ 15 นาที วันละครั้ง 2-4 สัปดาห์</t>
        </is>
      </c>
      <c r="G158" s="88" t="inlineStr">
        <is>
          <t>Oral Ketoconazole 200 มิลลิกรัมต่อวัน เป็นเวลา 10-14 วัน</t>
        </is>
      </c>
      <c r="H158" s="88" t="inlineStr">
        <is>
          <t>Oral Ketoconazole 200 mg OD ร่วมกับ Selenium sulfide shampoo</t>
        </is>
      </c>
      <c r="I158" s="119" t="n">
        <v>3</v>
      </c>
      <c r="J158" s="88"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00" t="n"/>
      <c r="L158" s="88" t="inlineStr">
        <is>
          <t>Superficial fungal</t>
        </is>
      </c>
      <c r="M158" s="100" t="inlineStr">
        <is>
          <t>Clinic</t>
        </is>
      </c>
      <c r="N158" s="88" t="inlineStr">
        <is>
          <t>ข้อ 11 (PLE_CC1_Practice_Exam.md)</t>
        </is>
      </c>
      <c r="O158" s="100" t="inlineStr">
        <is>
          <t>Mock</t>
        </is>
      </c>
      <c r="P158" s="100" t="inlineStr">
        <is>
          <t>Mock สภาเภสัชฯ Practice</t>
        </is>
      </c>
      <c r="Q158" s="100" t="n"/>
    </row>
    <row r="159" ht="13.2" customHeight="1" s="49">
      <c r="A159" s="119" t="n">
        <v>157</v>
      </c>
      <c r="B159" s="88"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59" s="100" t="n"/>
      <c r="D159" s="88" t="inlineStr">
        <is>
          <t>Corticosteroids</t>
        </is>
      </c>
      <c r="E159" s="88" t="inlineStr">
        <is>
          <t>Hydroquinone</t>
        </is>
      </c>
      <c r="F159" s="88" t="inlineStr">
        <is>
          <t>Azelaic acid</t>
        </is>
      </c>
      <c r="G159" s="88" t="inlineStr">
        <is>
          <t>Tretinoin</t>
        </is>
      </c>
      <c r="H159" s="88" t="inlineStr">
        <is>
          <t>Isopropylcatechol</t>
        </is>
      </c>
      <c r="I159" s="119" t="n">
        <v>2</v>
      </c>
      <c r="J159" s="88"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9" s="100" t="n"/>
      <c r="L159" s="88" t="inlineStr">
        <is>
          <t>Pigmentary &amp; Cosmetic</t>
        </is>
      </c>
      <c r="M159" s="100" t="inlineStr">
        <is>
          <t>Clinic</t>
        </is>
      </c>
      <c r="N159" s="88" t="inlineStr">
        <is>
          <t>ข้อ 24 (PLE_CC1_Practice_Exam.md)</t>
        </is>
      </c>
      <c r="O159" s="100" t="inlineStr">
        <is>
          <t>Mock</t>
        </is>
      </c>
      <c r="P159" s="100" t="inlineStr">
        <is>
          <t>Mock สภาเภสัชฯ Practice</t>
        </is>
      </c>
      <c r="Q159" s="100" t="n"/>
    </row>
    <row r="160" ht="13.2" customHeight="1" s="49">
      <c r="A160" s="119" t="n">
        <v>158</v>
      </c>
      <c r="B160" s="88"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60" s="100" t="n"/>
      <c r="D160" s="88" t="inlineStr">
        <is>
          <t>Scabies</t>
        </is>
      </c>
      <c r="E160" s="88" t="inlineStr">
        <is>
          <t>Lice</t>
        </is>
      </c>
      <c r="F160" s="88" t="inlineStr">
        <is>
          <t>Pediculosis pubis</t>
        </is>
      </c>
      <c r="G160" s="88" t="inlineStr">
        <is>
          <t>Eczema</t>
        </is>
      </c>
      <c r="H160" s="88" t="inlineStr">
        <is>
          <t>Chicken pox</t>
        </is>
      </c>
      <c r="I160" s="119" t="n">
        <v>1</v>
      </c>
      <c r="J160" s="88"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00" t="n"/>
      <c r="L160" s="88" t="inlineStr">
        <is>
          <t>Parasitic &amp; Infestation</t>
        </is>
      </c>
      <c r="M160" s="100" t="inlineStr">
        <is>
          <t>Clinic</t>
        </is>
      </c>
      <c r="N160" s="88" t="inlineStr">
        <is>
          <t>ข้อ 28 (PLE_CC1_Practice_Exam.md)</t>
        </is>
      </c>
      <c r="O160" s="100" t="inlineStr">
        <is>
          <t>Mock</t>
        </is>
      </c>
      <c r="P160" s="100" t="inlineStr">
        <is>
          <t>Mock สภาเภสัชฯ Practice</t>
        </is>
      </c>
      <c r="Q160" s="100" t="n"/>
    </row>
    <row r="161" ht="13.2" customHeight="1" s="49">
      <c r="A161" s="119" t="n">
        <v>159</v>
      </c>
      <c r="B161" s="88" t="inlineStr">
        <is>
          <t>จากข้อ 28. ผู้ป่วยรายนี้ควรได้รับการรักษาอย่างไร</t>
        </is>
      </c>
      <c r="C161" s="100" t="n"/>
      <c r="D161" s="88" t="inlineStr">
        <is>
          <t>Acyclovir</t>
        </is>
      </c>
      <c r="E161" s="88" t="inlineStr">
        <is>
          <t>Triamcinolone</t>
        </is>
      </c>
      <c r="F161" s="88" t="inlineStr">
        <is>
          <t>Benzyl benzoate 25% lotion</t>
        </is>
      </c>
      <c r="G161" s="88" t="inlineStr">
        <is>
          <t>Malathion shampoo</t>
        </is>
      </c>
      <c r="H161" s="88" t="inlineStr">
        <is>
          <t>Pyretrin shampoo</t>
        </is>
      </c>
      <c r="I161" s="119" t="n">
        <v>3</v>
      </c>
      <c r="J161" s="88"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61" s="100" t="n"/>
      <c r="L161" s="88" t="inlineStr">
        <is>
          <t>Parasitic &amp; Infestation</t>
        </is>
      </c>
      <c r="M161" s="100" t="inlineStr">
        <is>
          <t>Clinic</t>
        </is>
      </c>
      <c r="N161" s="88" t="inlineStr">
        <is>
          <t>ข้อ 29 (PLE_CC1_Practice_Exam.md)</t>
        </is>
      </c>
      <c r="O161" s="100" t="inlineStr">
        <is>
          <t>Mock</t>
        </is>
      </c>
      <c r="P161" s="100" t="inlineStr">
        <is>
          <t>Mock สภาเภสัชฯ Practice</t>
        </is>
      </c>
      <c r="Q161" s="100" t="n"/>
    </row>
    <row r="162" ht="13.2" customHeight="1" s="49">
      <c r="A162" s="119" t="n">
        <v>160</v>
      </c>
      <c r="B162" s="88" t="inlineStr">
        <is>
          <t>ข้อใดถูกต้องเกี่ยวกับการเลือกใช้ยาทาเพื่อรักษาโรคผิวหนัง</t>
        </is>
      </c>
      <c r="C162" s="100" t="n"/>
      <c r="D162" s="88" t="inlineStr">
        <is>
          <t>ยาพื้นที่มีสารลอกขุยจะเพิ่มการดูดซึมของตัวยา</t>
        </is>
      </c>
      <c r="E162" s="88" t="inlineStr">
        <is>
          <t>ควรใช้ topical corticosteroid อย่างต่อเนื่องนาน 4-8 สัปดาห์</t>
        </is>
      </c>
      <c r="F162" s="88" t="inlineStr">
        <is>
          <t>ควรใช้ topical corticosteroid ที่มีความแรงสูงก่อนจึงค่อยใช้ความแรงต่ำ</t>
        </is>
      </c>
      <c r="G162" s="88" t="inlineStr">
        <is>
          <t>ยาพื้นที่เป็นขี้ผึ้ง ควรใช้กับผิวหนังอักเสบที่มีน้ำเหลืองซึมเพื่อดูดซับน้ำเหลือง</t>
        </is>
      </c>
      <c r="H162" s="88" t="inlineStr">
        <is>
          <t>ยาพื้นที่มีแอลกอฮอล์ผสมอยู่ควรใช้กับแผลเปิดสดเพื่อฆ่าเชื้อ</t>
        </is>
      </c>
      <c r="I162" s="119" t="n">
        <v>1</v>
      </c>
      <c r="J162" s="88"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2" s="100" t="n"/>
      <c r="L162" s="88" t="inlineStr">
        <is>
          <t>Transdermal &amp; Topical</t>
        </is>
      </c>
      <c r="M162" s="100" t="inlineStr">
        <is>
          <t>Clinic</t>
        </is>
      </c>
      <c r="N162" s="88" t="inlineStr">
        <is>
          <t>ข้อ 32 (PLE_CC1_Practice_Exam.md)</t>
        </is>
      </c>
      <c r="O162" s="100" t="inlineStr">
        <is>
          <t>Mock</t>
        </is>
      </c>
      <c r="P162" s="100" t="inlineStr">
        <is>
          <t>Mock สภาเภสัชฯ Practice</t>
        </is>
      </c>
      <c r="Q162" s="100" t="n"/>
    </row>
    <row r="163" ht="13.2" customHeight="1" s="49">
      <c r="A163" s="119" t="n">
        <v>161</v>
      </c>
      <c r="B163" s="88"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63" s="100" t="n"/>
      <c r="D163" s="88" t="inlineStr">
        <is>
          <t>Exfoliative dermatitis</t>
        </is>
      </c>
      <c r="E163" s="88" t="inlineStr">
        <is>
          <t>AGEP</t>
        </is>
      </c>
      <c r="F163" s="88" t="inlineStr">
        <is>
          <t>DRESS</t>
        </is>
      </c>
      <c r="G163" s="88" t="inlineStr">
        <is>
          <t>SJS</t>
        </is>
      </c>
      <c r="H163" s="88" t="inlineStr">
        <is>
          <t>TEN</t>
        </is>
      </c>
      <c r="I163" s="119" t="n">
        <v>3</v>
      </c>
      <c r="J163" s="88"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3" s="100" t="n"/>
      <c r="L163" s="88" t="inlineStr">
        <is>
          <t>ADR &amp; Allergy</t>
        </is>
      </c>
      <c r="M163" s="100" t="inlineStr">
        <is>
          <t>Clinic</t>
        </is>
      </c>
      <c r="N163" s="88" t="inlineStr">
        <is>
          <t>ข้อ 34 (PLE_CC1_Practice_Exam.md)</t>
        </is>
      </c>
      <c r="O163" s="100" t="inlineStr">
        <is>
          <t>Mock</t>
        </is>
      </c>
      <c r="P163" s="100" t="inlineStr">
        <is>
          <t>Mock สภาเภสัชฯ Practice</t>
        </is>
      </c>
      <c r="Q163" s="100" t="n"/>
    </row>
    <row r="164" ht="13.2" customHeight="1" s="49">
      <c r="A164" s="119" t="n">
        <v>162</v>
      </c>
      <c r="B164" s="88" t="inlineStr">
        <is>
          <t>เชื้อไวรัสในข้อใดก่อให้เกิดอาการดังกล่าว</t>
        </is>
      </c>
      <c r="C164" s="100" t="n"/>
      <c r="D164" s="88" t="inlineStr">
        <is>
          <t>Human corona virus</t>
        </is>
      </c>
      <c r="E164" s="88" t="inlineStr">
        <is>
          <t>Human papilloma virus</t>
        </is>
      </c>
      <c r="F164" s="88" t="inlineStr">
        <is>
          <t>Human herpes virus 4</t>
        </is>
      </c>
      <c r="G164" s="88" t="inlineStr">
        <is>
          <t>Adenovirus</t>
        </is>
      </c>
      <c r="H164" s="88" t="inlineStr">
        <is>
          <t>Cytomegalovirus</t>
        </is>
      </c>
      <c r="I164" s="119" t="n">
        <v>2</v>
      </c>
      <c r="J164" s="88"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100" t="n"/>
      <c r="L164" s="88" t="inlineStr">
        <is>
          <t>Viral Skin Infection</t>
        </is>
      </c>
      <c r="M164" s="100" t="inlineStr">
        <is>
          <t>Clinic</t>
        </is>
      </c>
      <c r="N164" s="88" t="inlineStr">
        <is>
          <t>ข้อ 39 (PLE_CC1_Practice_Exam.md)</t>
        </is>
      </c>
      <c r="O164" s="100" t="inlineStr">
        <is>
          <t>Mock</t>
        </is>
      </c>
      <c r="P164" s="100" t="inlineStr">
        <is>
          <t>Mock สภาเภสัชฯ Practice</t>
        </is>
      </c>
      <c r="Q164" s="100" t="n"/>
    </row>
    <row r="165" ht="13.2" customHeight="1" s="49">
      <c r="A165" s="119" t="n">
        <v>163</v>
      </c>
      <c r="B165" s="88" t="inlineStr">
        <is>
          <t>ข้อใดกล่าวไม่ถูกต้องเกี่ยวกับการใช้ยารักษาสิว</t>
        </is>
      </c>
      <c r="C165" s="100" t="n"/>
      <c r="D165" s="88" t="inlineStr">
        <is>
          <t>หากเป็นสิวระดับ mild สามารถใช้ topical retinoid ในการรักษาเพียงตัวเดียวได้</t>
        </is>
      </c>
      <c r="E165" s="88" t="inlineStr">
        <is>
          <t>หากเป็นสิวระดับ mild สามารถใช้ benzoyl peroxide ในการรักษาเพียงตัวเดียวได้</t>
        </is>
      </c>
      <c r="F165" s="88" t="inlineStr">
        <is>
          <t>Oral isotretinoid ใช้สำหรับ Severe acne เท่านั้น และห้ามใช้ในหญิงตั้งครรภ์</t>
        </is>
      </c>
      <c r="G165" s="88" t="inlineStr">
        <is>
          <t>Oral antibiotic ไม่สามารถใช้ในการรักษาสิวเพียงตัวเดียวได้</t>
        </is>
      </c>
      <c r="H165" s="88" t="inlineStr">
        <is>
          <t>Benzoyl peroxide และ topical retinoid สามารถทาติดต่อกันได้ทันที เพื่อการรักษาที่มีประสิทธิภาพ</t>
        </is>
      </c>
      <c r="I165" s="119" t="n">
        <v>5</v>
      </c>
      <c r="J165" s="88"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5" s="100" t="n"/>
      <c r="L165" s="88" t="inlineStr">
        <is>
          <t>Acne</t>
        </is>
      </c>
      <c r="M165" s="100" t="inlineStr">
        <is>
          <t>Clinic</t>
        </is>
      </c>
      <c r="N165" s="88" t="inlineStr">
        <is>
          <t>ข้อ 40 (PLE_CC1_Practice_Exam.md)</t>
        </is>
      </c>
      <c r="O165" s="100" t="inlineStr">
        <is>
          <t>Mock</t>
        </is>
      </c>
      <c r="P165" s="100" t="inlineStr">
        <is>
          <t>Mock สภาเภสัชฯ Practice</t>
        </is>
      </c>
      <c r="Q165" s="100" t="n"/>
    </row>
    <row r="166" ht="13.2" customHeight="1" s="49">
      <c r="A166" s="119" t="n">
        <v>164</v>
      </c>
      <c r="B166" s="88" t="inlineStr">
        <is>
          <t>โรคระบบภูมิคุ้มกัน โดย นักศึกษาเภสัชศาสตร์ชั้นป๊ที่ 4 รุ่นที่ 22 มหาวิทยาลัยนเรศวร</t>
        </is>
      </c>
      <c r="C166" s="100" t="n"/>
      <c r="D166" s="88" t="inlineStr">
        <is>
          <t>ข้อใดต่อไปนี้ไม่ถูกต้องเกี่ยวกับการใช้ยากลุ่ม Glucocorticoid</t>
        </is>
      </c>
      <c r="E166" s="88" t="inlineStr">
        <is>
          <t>ระวังการในผู้ป่วยโรคเบาหวาน เพราะมีฤทธิ์เพิ่มระดับน้ำตาลในเลือด</t>
        </is>
      </c>
      <c r="F166" s="88" t="inlineStr">
        <is>
          <t>ทำให้เกิด Cushing ’syndrome เช่น moon face, hirsutism, buffalo hump, weight loss, Easy bruising เป็นต้น</t>
        </is>
      </c>
      <c r="G166" s="88" t="inlineStr">
        <is>
          <t>ระหว่างได้ยาแนะนำให้รับประทานอาหารที่มีแคลเซียมสูง</t>
        </is>
      </c>
      <c r="H166" s="88" t="inlineStr">
        <is>
          <t>ห้ามใช้ในผู้ป่วยที่ติดเชื้อ Herpes simplex</t>
        </is>
      </c>
      <c r="I166" s="119" t="inlineStr">
        <is>
          <t>1</t>
        </is>
      </c>
      <c r="J166" s="88"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100" t="n"/>
      <c r="L166" s="88" t="inlineStr">
        <is>
          <t>Superficial fungal</t>
        </is>
      </c>
      <c r="M166" s="100" t="inlineStr">
        <is>
          <t>Clinic</t>
        </is>
      </c>
      <c r="N166" s="88" t="inlineStr">
        <is>
          <t>ข้อ 11 (PLE_CC1_Practice_Exam.md)</t>
        </is>
      </c>
      <c r="O166" s="100" t="inlineStr">
        <is>
          <t>Mock</t>
        </is>
      </c>
      <c r="P166" s="100" t="inlineStr">
        <is>
          <t>Mock สภาเภสัชฯ Practice</t>
        </is>
      </c>
      <c r="Q166" s="100" t="n"/>
    </row>
    <row r="167" ht="13.2" customHeight="1" s="49">
      <c r="A167" s="119" t="n">
        <v>165</v>
      </c>
      <c r="B167"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67" s="100" t="n"/>
      <c r="D167" s="88" t="inlineStr">
        <is>
          <t>Chlorpheniramine 4 mg PO TID</t>
        </is>
      </c>
      <c r="E167" s="88" t="inlineStr">
        <is>
          <t>Loratadine 10 mg PO OD</t>
        </is>
      </c>
      <c r="F167" s="88" t="inlineStr">
        <is>
          <t>Fexofenadine 180 mg PO OD</t>
        </is>
      </c>
      <c r="G167" s="88" t="inlineStr">
        <is>
          <t>Cetirizine 10 mg PO OD</t>
        </is>
      </c>
      <c r="H167" s="88" t="inlineStr">
        <is>
          <t>Fluticasone furoate nasal spray 2 sprays each nostril OD</t>
        </is>
      </c>
      <c r="I167" s="119" t="n">
        <v>4</v>
      </c>
      <c r="J167" s="88"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67" s="100" t="n"/>
      <c r="L167" s="88" t="inlineStr">
        <is>
          <t>Superficial fungal</t>
        </is>
      </c>
      <c r="M167" s="100" t="inlineStr">
        <is>
          <t>Clinic</t>
        </is>
      </c>
      <c r="N167" s="88" t="inlineStr">
        <is>
          <t>ข้อ 24 (PLE_CC1_Practice_Exam.md)</t>
        </is>
      </c>
      <c r="O167" s="100" t="inlineStr">
        <is>
          <t>Mock</t>
        </is>
      </c>
      <c r="P167" s="100" t="inlineStr">
        <is>
          <t>Mock สภาเภสัชฯ Practice</t>
        </is>
      </c>
      <c r="Q167" s="100" t="n"/>
    </row>
    <row r="168" ht="13.2" customHeight="1" s="49">
      <c r="A168" s="119" t="n">
        <v>166</v>
      </c>
      <c r="B168" s="88"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68" s="100" t="n"/>
      <c r="D168" s="88" t="inlineStr">
        <is>
          <t>IgA</t>
        </is>
      </c>
      <c r="E168" s="88" t="inlineStr">
        <is>
          <t>IgD</t>
        </is>
      </c>
      <c r="F168" s="88" t="inlineStr">
        <is>
          <t>IgE</t>
        </is>
      </c>
      <c r="G168" s="88" t="inlineStr">
        <is>
          <t>IgG</t>
        </is>
      </c>
      <c r="H168" s="88" t="inlineStr">
        <is>
          <t>IgM</t>
        </is>
      </c>
      <c r="I168" s="119" t="n">
        <v>3</v>
      </c>
      <c r="J168" s="88"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68" s="100" t="n"/>
      <c r="L168" s="88" t="inlineStr">
        <is>
          <t>ADR &amp; Allergy</t>
        </is>
      </c>
      <c r="M168" s="100" t="inlineStr">
        <is>
          <t>Clinic</t>
        </is>
      </c>
      <c r="N168" s="88" t="inlineStr">
        <is>
          <t>ข้อ 31 (PLE_CC1_Practice_Exam.md)</t>
        </is>
      </c>
      <c r="O168" s="100" t="inlineStr">
        <is>
          <t>Mock</t>
        </is>
      </c>
      <c r="P168" s="100" t="inlineStr">
        <is>
          <t>Mock สภาเภสัชฯ Practice</t>
        </is>
      </c>
      <c r="Q168" s="100" t="n"/>
    </row>
    <row r="169" ht="13.2" customHeight="1" s="49">
      <c r="A169" s="119" t="n">
        <v>167</v>
      </c>
      <c r="B169" s="88"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69" s="100" t="n"/>
      <c r="D169" s="88" t="inlineStr">
        <is>
          <t>หยุดยากลุ่มเสี่ยงทันที</t>
        </is>
      </c>
      <c r="E169" s="88" t="inlineStr">
        <is>
          <t>ให้ยาสเตียรอยด์ในระยะแรกที่ยังมีการดำเนินไปของผื่น</t>
        </is>
      </c>
      <c r="F169" s="88" t="inlineStr">
        <is>
          <t>ออกบัตรแพ้ยากลุ่มเสี่ยง</t>
        </is>
      </c>
      <c r="G169" s="88" t="inlineStr">
        <is>
          <t>ทำ rechallenge ในผู้ป่วยรายนี้</t>
        </is>
      </c>
      <c r="H169" s="88" t="inlineStr">
        <is>
          <t>ตรวจนับเม็ดเลือด ตรวจการทำงานของไต</t>
        </is>
      </c>
      <c r="I169" s="119" t="n">
        <v>4</v>
      </c>
      <c r="J169" s="88"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100" t="n"/>
      <c r="L169" s="88" t="inlineStr">
        <is>
          <t>ADR &amp; Allergy</t>
        </is>
      </c>
      <c r="M169" s="100" t="inlineStr">
        <is>
          <t>Clinic</t>
        </is>
      </c>
      <c r="N169" s="88" t="inlineStr">
        <is>
          <t>ข้อ 33 (PLE_CC1_Practice_Exam.md)</t>
        </is>
      </c>
      <c r="O169" s="100" t="inlineStr">
        <is>
          <t>Mock</t>
        </is>
      </c>
      <c r="P169" s="100" t="inlineStr">
        <is>
          <t>Mock สภาเภสัชฯ Practice</t>
        </is>
      </c>
      <c r="Q169" s="100" t="n"/>
    </row>
    <row r="170" ht="13.2" customHeight="1" s="49">
      <c r="A170" s="119" t="n">
        <v>168</v>
      </c>
      <c r="B170" s="88" t="inlineStr">
        <is>
          <t>รูปแบบยาเตรียมทาเฉพาะที่ชนิดใดต่อไปนี้ไม่เหมาะสมอย่างยิ่งสำหรับใช้ทาบริเวณผิวหนังที่มีขนดกหรือหนังศีรษะ</t>
        </is>
      </c>
      <c r="C170" s="100" t="n"/>
      <c r="D170" s="88" t="inlineStr">
        <is>
          <t>Ointment (ขี้ผึ้ง)</t>
        </is>
      </c>
      <c r="E170" s="88" t="inlineStr">
        <is>
          <t>Lotion (โลชั่น)</t>
        </is>
      </c>
      <c r="F170" s="88" t="inlineStr">
        <is>
          <t>Gel (เจล)</t>
        </is>
      </c>
      <c r="G170" s="88" t="inlineStr">
        <is>
          <t>Solution (สารละลายใส)</t>
        </is>
      </c>
      <c r="H170" s="88" t="inlineStr">
        <is>
          <t>Foam (โฟม)</t>
        </is>
      </c>
      <c r="I170" s="119" t="n">
        <v>1</v>
      </c>
      <c r="J170" s="88"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0" s="100" t="n"/>
      <c r="L170" s="88" t="inlineStr">
        <is>
          <t>Transdermal &amp; Topical</t>
        </is>
      </c>
      <c r="M170" s="100" t="inlineStr">
        <is>
          <t>Clinic</t>
        </is>
      </c>
      <c r="N170" s="88" t="inlineStr">
        <is>
          <t>ข้อ 3 (PLE_CC1_Practice_Exam.md)</t>
        </is>
      </c>
      <c r="O170" s="100" t="inlineStr">
        <is>
          <t>Mock</t>
        </is>
      </c>
      <c r="P170" s="100" t="inlineStr">
        <is>
          <t>Mock สภาเภสัชฯ Practice</t>
        </is>
      </c>
      <c r="Q170" s="100" t="n"/>
    </row>
    <row r="171" ht="13.2" customHeight="1" s="49">
      <c r="A171" s="119" t="n">
        <v>169</v>
      </c>
      <c r="B171" s="88"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71" s="100" t="n"/>
      <c r="D171" s="88" t="inlineStr">
        <is>
          <t>ได้ เพราะเป็นยาอันตราย</t>
        </is>
      </c>
      <c r="E171" s="88" t="inlineStr">
        <is>
          <t>ได้ เพราะเป็นยาควบคุมพิเศษที่เคยได้รับการสั่งใช้ยาจากแพทย์์มาแล้ว</t>
        </is>
      </c>
      <c r="F171" s="88" t="inlineStr">
        <is>
          <t>ไม่ได้ เพราะเป็นยาควบคุมพิเศษ ต้องมีใบสั่งใช้ยาโดยแพทย์์ประกอบการจ่ายทุกครั้ง</t>
        </is>
      </c>
      <c r="G171" s="88" t="inlineStr">
        <is>
          <t>ไม่ได้ เพราะเป็นยาควบคุมพิเศษ ที่ขายได้เฉพาะในคลินิกแพทย์์เท่านั้น</t>
        </is>
      </c>
      <c r="H171" s="88" t="inlineStr">
        <is>
          <t>ไม่ได้ เพราะเป็นยาควบคุมพิเศษ ที่ขายได้ในโรงพยาบาลเท่านั้น</t>
        </is>
      </c>
      <c r="I171" s="119" t="inlineStr">
        <is>
          <t>1</t>
        </is>
      </c>
      <c r="J171" s="88"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1" s="100" t="n"/>
      <c r="L171" s="88" t="inlineStr">
        <is>
          <t>Acne</t>
        </is>
      </c>
      <c r="M171" s="100" t="inlineStr">
        <is>
          <t>Clinic</t>
        </is>
      </c>
      <c r="N171" s="88" t="inlineStr">
        <is>
          <t>ข้อ 35 (PLE_CC1_Practice_Exam.md)</t>
        </is>
      </c>
      <c r="O171" s="100" t="inlineStr">
        <is>
          <t>Mock</t>
        </is>
      </c>
      <c r="P171" s="100" t="inlineStr">
        <is>
          <t>Mock สภาเภสัชฯ Practice</t>
        </is>
      </c>
      <c r="Q171" s="100" t="n"/>
    </row>
    <row r="172" ht="13.2" customHeight="1" s="49">
      <c r="A172" s="119" t="n">
        <v>170</v>
      </c>
      <c r="B172" s="88" t="inlineStr">
        <is>
          <t>คำแนะนำการใช้ Capsaicin gel สำหรับบรรเทาอาการปวดปลายประสาท ข้อใดถูกต้องที่สุด</t>
        </is>
      </c>
      <c r="C172" s="100" t="n"/>
      <c r="D172" s="88" t="inlineStr">
        <is>
          <t>ต้องทาติดต่อกันสม่ำเสมออย่างน้อย 2-4 สัปดาห์ จึงจะเห็นผลบรรเทาปวดเต็มที่จากการหมดไปของ Substance P</t>
        </is>
      </c>
      <c r="E172" s="88" t="inlineStr">
        <is>
          <t>ควรทาถูนวดอย่างรุนแรงและประคบร้อนทับทันทีเพื่อเพิ่มการดูดซึม</t>
        </is>
      </c>
      <c r="F172" s="88" t="inlineStr">
        <is>
          <t>หากรู้สึกแสบร้อนในวันแรกๆ ให้หยุดยาทันทีเพราะแสดงว่าแพ้ยา</t>
        </is>
      </c>
      <c r="G172" s="88" t="inlineStr">
        <is>
          <t>สามารถทาบริเวณแผลสดหรือเยื่อบุตาได้โดยไม่อันตราย</t>
        </is>
      </c>
      <c r="H172" s="88" t="inlineStr">
        <is>
          <t>ควรล้างมือด้วยน้ำอุ่นจัดทันทีหลังทายาโดยไม่ต้องใช้สบู่</t>
        </is>
      </c>
      <c r="I172" s="119" t="n">
        <v>1</v>
      </c>
      <c r="J172" s="88"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72" s="100" t="n"/>
      <c r="L172" s="88" t="inlineStr">
        <is>
          <t>Transdermal &amp; Topical</t>
        </is>
      </c>
      <c r="M172" s="100" t="inlineStr">
        <is>
          <t>Clinic</t>
        </is>
      </c>
      <c r="N172" s="88" t="inlineStr">
        <is>
          <t>ข้อ 4 (PLE_CC1_Key_Rx20_UBU.md)</t>
        </is>
      </c>
      <c r="O172" s="100" t="inlineStr">
        <is>
          <t>Mock</t>
        </is>
      </c>
      <c r="P172" s="100" t="inlineStr">
        <is>
          <t>Mock Rx20 UBU</t>
        </is>
      </c>
      <c r="Q172" s="100" t="n"/>
    </row>
    <row r="173" ht="13.2" customHeight="1" s="49">
      <c r="A173" s="119" t="n">
        <v>171</v>
      </c>
      <c r="B173" s="88" t="inlineStr">
        <is>
          <t>เกี่ยวกับ ไม่มี Emulsifier ในตำรับ ข้อใดต่อไปนี้กล่าวถูกต้องตามหลักวิชาชีพเภสัชกรรม</t>
        </is>
      </c>
      <c r="C173" s="100" t="n"/>
      <c r="D173" s="88" t="inlineStr">
        <is>
          <t>Isotretinoin 10 mg OD</t>
        </is>
      </c>
      <c r="E173" s="88" t="inlineStr">
        <is>
          <t>Terbinafine 1% cream</t>
        </is>
      </c>
      <c r="F173" s="88" t="inlineStr">
        <is>
          <t>Adapalene 0.1% gel</t>
        </is>
      </c>
      <c r="G173" s="88" t="inlineStr">
        <is>
          <t>Mupirocin 2% ointment</t>
        </is>
      </c>
      <c r="H173" s="88" t="inlineStr">
        <is>
          <t>Betamethasone dipropionate 0.05% cream</t>
        </is>
      </c>
      <c r="I173" s="119" t="inlineStr">
        <is>
          <t>1</t>
        </is>
      </c>
      <c r="J173" s="8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3" s="100" t="n"/>
      <c r="L173" s="88" t="inlineStr">
        <is>
          <t>Superficial fungal</t>
        </is>
      </c>
      <c r="M173" s="100" t="inlineStr">
        <is>
          <t>Clinic</t>
        </is>
      </c>
      <c r="N173" s="88" t="inlineStr">
        <is>
          <t>ข้อ 4 (PLE_CC1_Key_Rx20_UBU.md)</t>
        </is>
      </c>
      <c r="O173" s="100" t="inlineStr">
        <is>
          <t>Mock</t>
        </is>
      </c>
      <c r="P173" s="100" t="inlineStr">
        <is>
          <t>Mock Rx20 UBU</t>
        </is>
      </c>
      <c r="Q173" s="100" t="n"/>
    </row>
    <row r="174" ht="13.2" customHeight="1" s="49">
      <c r="A174" s="119" t="n">
        <v>172</v>
      </c>
      <c r="B174" s="88" t="inlineStr">
        <is>
          <t>ควรเลือกยาใดให้ผู้ป่วยรายนี้เป็นทางเลือกแรก</t>
        </is>
      </c>
      <c r="C174" s="100" t="n"/>
      <c r="D174" s="88" t="inlineStr">
        <is>
          <t>Mupirocin 2% ointment</t>
        </is>
      </c>
      <c r="E174" s="88" t="inlineStr">
        <is>
          <t>Betamethasone dipropionate 0.05% cream</t>
        </is>
      </c>
      <c r="F174" s="88" t="inlineStr">
        <is>
          <t>Clotrimazole 1% cream</t>
        </is>
      </c>
      <c r="G174" s="88" t="inlineStr">
        <is>
          <t>Hydrocortisone 1% cream</t>
        </is>
      </c>
      <c r="H174" s="88" t="inlineStr">
        <is>
          <t>Triamcinolone acetonide 0.1% cream</t>
        </is>
      </c>
      <c r="I174" s="119" t="inlineStr">
        <is>
          <t>1</t>
        </is>
      </c>
      <c r="J174" s="88"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4" s="100" t="n"/>
      <c r="L174" s="88" t="inlineStr">
        <is>
          <t>Superficial fungal</t>
        </is>
      </c>
      <c r="M174" s="100" t="inlineStr">
        <is>
          <t>Clinic</t>
        </is>
      </c>
      <c r="N174" s="88" t="inlineStr">
        <is>
          <t>ข้อ 62 (PLE_CC1_Key_Rx20_UBU.md)</t>
        </is>
      </c>
      <c r="O174" s="100" t="inlineStr">
        <is>
          <t>Mock</t>
        </is>
      </c>
      <c r="P174" s="100" t="inlineStr">
        <is>
          <t>Mock Rx20 UBU</t>
        </is>
      </c>
      <c r="Q174" s="100" t="n"/>
    </row>
    <row r="175" ht="13.2" customHeight="1" s="49">
      <c r="A175" s="119" t="n">
        <v>173</v>
      </c>
      <c r="B175" s="88" t="inlineStr">
        <is>
          <t>รอยโรคสิวชนิดใดต่อไปนี้จัดอยู่ในกลุ่มสิวไม่อักเสบ (Non-inflammatory acne)</t>
        </is>
      </c>
      <c r="C175" s="100" t="n"/>
      <c r="D175" s="88" t="inlineStr">
        <is>
          <t>Open and closed comedones (สิวหัวดำและสิวหัวขาว)</t>
        </is>
      </c>
      <c r="E175" s="88" t="inlineStr">
        <is>
          <t>Erythematous papules (ตุ่มนูนแดง)</t>
        </is>
      </c>
      <c r="F175" s="88" t="inlineStr">
        <is>
          <t>Pustules (ตุ่มหนอง)</t>
        </is>
      </c>
      <c r="G175" s="88" t="inlineStr">
        <is>
          <t>Cysts (ถุงซีสต์ใต้ผิวหนัง)</t>
        </is>
      </c>
      <c r="H175" s="88" t="inlineStr">
        <is>
          <t>Nodules (ตุ่มก้อนไตลึก)</t>
        </is>
      </c>
      <c r="I175" s="119" t="n">
        <v>1</v>
      </c>
      <c r="J175" s="88"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5" s="100" t="n"/>
      <c r="L175" s="88" t="inlineStr">
        <is>
          <t>Acne</t>
        </is>
      </c>
      <c r="M175" s="100" t="inlineStr">
        <is>
          <t>Clinic</t>
        </is>
      </c>
      <c r="N175" s="88" t="inlineStr">
        <is>
          <t>ข้อ 2 (PLE_CC1_Key_Rx20_UBU.md)</t>
        </is>
      </c>
      <c r="O175" s="100" t="inlineStr">
        <is>
          <t>Mock</t>
        </is>
      </c>
      <c r="P175" s="100" t="inlineStr">
        <is>
          <t>Mock Rx20 UBU</t>
        </is>
      </c>
      <c r="Q175" s="100" t="n"/>
    </row>
    <row r="176" ht="13.2" customHeight="1" s="49">
      <c r="A176" s="119" t="n">
        <v>174</v>
      </c>
      <c r="B176" s="88"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76" s="100" t="n"/>
      <c r="D176" s="88" t="inlineStr">
        <is>
          <t>Oral Isotretinoin</t>
        </is>
      </c>
      <c r="E176" s="88" t="inlineStr">
        <is>
          <t>Oral Tetracycline</t>
        </is>
      </c>
      <c r="F176" s="88" t="inlineStr">
        <is>
          <t>Oral Erythromycin</t>
        </is>
      </c>
      <c r="G176" s="88" t="inlineStr">
        <is>
          <t>Oral Prednisolone</t>
        </is>
      </c>
      <c r="H176" s="88" t="inlineStr">
        <is>
          <t>Oral Metronidazole</t>
        </is>
      </c>
      <c r="I176" s="119" t="n">
        <v>1</v>
      </c>
      <c r="J176" s="88"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76" s="100" t="n"/>
      <c r="L176" s="88" t="inlineStr">
        <is>
          <t>Acne</t>
        </is>
      </c>
      <c r="M176" s="100" t="inlineStr">
        <is>
          <t>Clinic</t>
        </is>
      </c>
      <c r="N176" s="88" t="inlineStr">
        <is>
          <t>ข้อ 4 (PLE_CC1_Key_Rx20_UBU.md)</t>
        </is>
      </c>
      <c r="O176" s="100" t="inlineStr">
        <is>
          <t>Mock</t>
        </is>
      </c>
      <c r="P176" s="100" t="inlineStr">
        <is>
          <t>Mock Rx20 UBU</t>
        </is>
      </c>
      <c r="Q176" s="100" t="n"/>
    </row>
    <row r="177" ht="13.2" customHeight="1" s="49">
      <c r="A177" s="119" t="n">
        <v>175</v>
      </c>
      <c r="B177" s="88" t="inlineStr">
        <is>
          <t>ข้อใดกล่าวถูกต้องเกี่ยวกับคุณสมบัติทางเภสัชวิทยาของ Benzoyl peroxide ในการรักษาสิว</t>
        </is>
      </c>
      <c r="C177" s="100" t="n"/>
      <c r="D177" s="88" t="inlineStr">
        <is>
          <t>ปล่อย Free oxygen radicals ฆ่าเชื้อ C. acnes และไม่ก่อให้เกิดการดื้อยาของเชื้อ</t>
        </is>
      </c>
      <c r="E177" s="88" t="inlineStr">
        <is>
          <t>ออกฤทธิ์ลดการผลิตไขมันจากต่อมไขมันโดยตรง (Antisebum)</t>
        </is>
      </c>
      <c r="F177" s="88" t="inlineStr">
        <is>
          <t>ทำให้เกิดเชื้อแบคทีเรียดื้อยาได้ง่ายหากใช้ต่อเนื่องเกิน 4 สัปดาห์</t>
        </is>
      </c>
      <c r="G177" s="88" t="inlineStr">
        <is>
          <t>มีฤทธิ์ยับยั้งการสร้างเม็ดสีเมลานินอย่างถาวร</t>
        </is>
      </c>
      <c r="H177" s="88" t="inlineStr">
        <is>
          <t>ไม่ก่อให้เกิดอาการระคายเคือง แสบ แดง หรือผิวแห้งลอก</t>
        </is>
      </c>
      <c r="I177" s="119" t="n">
        <v>1</v>
      </c>
      <c r="J177" s="88"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7" s="100" t="n"/>
      <c r="L177" s="88" t="inlineStr">
        <is>
          <t>Acne</t>
        </is>
      </c>
      <c r="M177" s="100" t="inlineStr">
        <is>
          <t>Clinic</t>
        </is>
      </c>
      <c r="N177" s="88" t="inlineStr">
        <is>
          <t>ข้อ 5 (PLE_CC1_Key_Rx20_UBU.md)</t>
        </is>
      </c>
      <c r="O177" s="100" t="inlineStr">
        <is>
          <t>Mock</t>
        </is>
      </c>
      <c r="P177" s="100" t="inlineStr">
        <is>
          <t>Mock Rx20 UBU</t>
        </is>
      </c>
      <c r="Q177" s="100" t="n"/>
    </row>
    <row r="178" ht="13.2" customHeight="1" s="49">
      <c r="A178" s="119" t="n">
        <v>176</v>
      </c>
      <c r="B178" s="88" t="inlineStr">
        <is>
          <t>P. acne ดื้อเป็นปัญหาสำคัญ</t>
        </is>
      </c>
      <c r="C178" s="100" t="n"/>
      <c r="D178" s="88" t="inlineStr">
        <is>
          <t>Terbinafine 1% cream</t>
        </is>
      </c>
      <c r="E178" s="88" t="inlineStr">
        <is>
          <t>Adapalene 0.1% gel</t>
        </is>
      </c>
      <c r="F178" s="88" t="inlineStr">
        <is>
          <t>Mupirocin 2% ointment</t>
        </is>
      </c>
      <c r="G178" s="88" t="inlineStr">
        <is>
          <t>Betamethasone dipropionate 0.05% cream</t>
        </is>
      </c>
      <c r="H178" s="88" t="inlineStr">
        <is>
          <t>Clotrimazole 1% cream</t>
        </is>
      </c>
      <c r="I178" s="119" t="inlineStr">
        <is>
          <t>1</t>
        </is>
      </c>
      <c r="J178" s="88"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8" s="100" t="n"/>
      <c r="L178" s="88" t="inlineStr">
        <is>
          <t>Acne</t>
        </is>
      </c>
      <c r="M178" s="100" t="inlineStr">
        <is>
          <t>Clinic</t>
        </is>
      </c>
      <c r="N178" s="88" t="inlineStr">
        <is>
          <t>ข้อ 4 (PLE_CC1_Key_Rx20_UBU.md)</t>
        </is>
      </c>
      <c r="O178" s="100" t="inlineStr">
        <is>
          <t>Mock</t>
        </is>
      </c>
      <c r="P178" s="100" t="inlineStr">
        <is>
          <t>Mock Rx20 UBU</t>
        </is>
      </c>
      <c r="Q178" s="100" t="n"/>
    </row>
    <row r="179" ht="13.2" customHeight="1" s="49">
      <c r="A179" s="119" t="n">
        <v>177</v>
      </c>
      <c r="B179" s="88" t="inlineStr">
        <is>
          <t>ควรเลือกใช้ยาใดในการรักษา จึงจะเหมาะสมที่สุด</t>
        </is>
      </c>
      <c r="C179" s="100" t="n"/>
      <c r="D179" s="88" t="inlineStr">
        <is>
          <t>Betamethasone dipropionate 0.05% cream</t>
        </is>
      </c>
      <c r="E179" s="88" t="inlineStr">
        <is>
          <t>Clotrimazole 1% cream</t>
        </is>
      </c>
      <c r="F179" s="88" t="inlineStr">
        <is>
          <t>Hydrocortisone 1% cream</t>
        </is>
      </c>
      <c r="G179" s="88" t="inlineStr">
        <is>
          <t>Triamcinolone acetonide 0.1% cream</t>
        </is>
      </c>
      <c r="H179" s="88" t="inlineStr">
        <is>
          <t>Clobetasol propionate 0.05% cream</t>
        </is>
      </c>
      <c r="I179" s="119" t="inlineStr">
        <is>
          <t>1</t>
        </is>
      </c>
      <c r="J179" s="8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100" t="n"/>
      <c r="L179" s="88" t="inlineStr">
        <is>
          <t>Superficial fungal</t>
        </is>
      </c>
      <c r="M179" s="100" t="inlineStr">
        <is>
          <t>Clinic</t>
        </is>
      </c>
      <c r="N179" s="88" t="inlineStr">
        <is>
          <t>ข้อ 90 (PLE_CC1_Key_Rx20_UBU.md)</t>
        </is>
      </c>
      <c r="O179" s="100" t="inlineStr">
        <is>
          <t>Mock</t>
        </is>
      </c>
      <c r="P179" s="100" t="inlineStr">
        <is>
          <t>Mock Rx20 UBU</t>
        </is>
      </c>
      <c r="Q179" s="100" t="n"/>
    </row>
    <row r="180" ht="13.2" customHeight="1" s="49">
      <c r="A180" s="119" t="n">
        <v>178</v>
      </c>
      <c r="B180" s="88" t="inlineStr">
        <is>
          <t>หากผู้ป่วยได้รับยาต้านเชื้อรา Ketoconazole ชนิดรับประทาน คำแนะนำและการเฝ้าระวังที่สำคัญที่สุดคือข้อใด</t>
        </is>
      </c>
      <c r="C180" s="100" t="n"/>
      <c r="D180" s="88" t="inlineStr">
        <is>
          <t>เฝ้าระวังอาการพิษต่อตับ (Hepatotoxicity) เช่น คลื่นไส้ อ่อนเพลีย ตัวเหลืองตาเหลือง และตรวจการทำงานของตับ (LFTs)</t>
        </is>
      </c>
      <c r="E180" s="88" t="inlineStr">
        <is>
          <t>ควรรับประทานร่วมกับยาลดกรด Omeprazole เพื่อป้องกันการระคายเคืองกระเพาะอาหาร</t>
        </is>
      </c>
      <c r="F180" s="88" t="inlineStr">
        <is>
          <t>ยานี้ไม่มีปฏิกิริยาระหว่างยาผ่านเอนไซม์ CYP450 สามารถทานร่วมกับยาทุกชนิดได้ปลอดภัย</t>
        </is>
      </c>
      <c r="G180" s="88" t="inlineStr">
        <is>
          <t>แนะนำให้รับประทานยาวันละ 4 ครั้งก่อนอาหารเพื่อเพิ่มการดูดซึม</t>
        </is>
      </c>
      <c r="H180" s="88" t="inlineStr">
        <is>
          <t>หากลืมรับประทานยา ให้เพิ่มขนาดยาเป็นสองเท่าในมื้อถัดไปทันที</t>
        </is>
      </c>
      <c r="I180" s="119" t="n">
        <v>1</v>
      </c>
      <c r="J180"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0" s="100" t="n"/>
      <c r="L180" s="88" t="inlineStr">
        <is>
          <t>Superficial fungal</t>
        </is>
      </c>
      <c r="M180" s="100" t="inlineStr">
        <is>
          <t>Clinic</t>
        </is>
      </c>
      <c r="N180" s="88" t="inlineStr">
        <is>
          <t>ข้อ 91 (PLE_CC1_Key_Rx20_UBU.md)</t>
        </is>
      </c>
      <c r="O180" s="100" t="inlineStr">
        <is>
          <t>Mock</t>
        </is>
      </c>
      <c r="P180" s="100" t="inlineStr">
        <is>
          <t>Mock Rx20 UBU</t>
        </is>
      </c>
      <c r="Q180" s="100" t="n"/>
    </row>
    <row r="181" ht="13.2" customHeight="1" s="49">
      <c r="A181" s="119" t="n">
        <v>179</v>
      </c>
      <c r="B181" s="88" t="inlineStr">
        <is>
          <t>ถ้าผู้ป่วยได้รับ Ketoconazole ร่วมด้วย จะเกิดอะไรขึ้น</t>
        </is>
      </c>
      <c r="C181" s="100" t="n"/>
      <c r="D181" s="88" t="inlineStr">
        <is>
          <t>Benzoyl peroxide 2.5% gel</t>
        </is>
      </c>
      <c r="E181" s="88" t="inlineStr">
        <is>
          <t>Acyclovir 5% cream</t>
        </is>
      </c>
      <c r="F181" s="88" t="inlineStr">
        <is>
          <t>Silver sulfadiazine 1% cream</t>
        </is>
      </c>
      <c r="G181" s="88" t="inlineStr">
        <is>
          <t>Cetirizine 10 mg OD</t>
        </is>
      </c>
      <c r="H181" s="88" t="inlineStr">
        <is>
          <t>Isotretinoin 10 mg OD</t>
        </is>
      </c>
      <c r="I181" s="119" t="inlineStr">
        <is>
          <t>1</t>
        </is>
      </c>
      <c r="J181" s="88"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1" s="100" t="n"/>
      <c r="L181" s="88" t="inlineStr">
        <is>
          <t>Superficial fungal</t>
        </is>
      </c>
      <c r="M181" s="100" t="inlineStr">
        <is>
          <t>Clinic</t>
        </is>
      </c>
      <c r="N181" s="88" t="inlineStr">
        <is>
          <t>ข้อ 4 (PLE_CC1_Key_Rx20_UBU.md)</t>
        </is>
      </c>
      <c r="O181" s="100" t="inlineStr">
        <is>
          <t>Mock</t>
        </is>
      </c>
      <c r="P181" s="100" t="inlineStr">
        <is>
          <t>Mock Rx20 UBU</t>
        </is>
      </c>
      <c r="Q181" s="100" t="n"/>
    </row>
    <row r="182" ht="13.2" customHeight="1" s="49">
      <c r="A182" s="119" t="n">
        <v>180</v>
      </c>
      <c r="B182" s="88" t="inlineStr">
        <is>
          <t>คำแนะนำใดเหมาะสมในผู้ป่วยรายนี้</t>
        </is>
      </c>
      <c r="C182" s="100" t="n"/>
      <c r="D182" s="88" t="inlineStr">
        <is>
          <t>ควรรับประทานยาคุมเพื่อป้องกันการตั้งครรภ์ทารกวิรูป</t>
        </is>
      </c>
      <c r="E182" s="88" t="inlineStr">
        <is>
          <t>ระหว่างที่กินยานี้ หลีกเลี่ยงรังสี UV</t>
        </is>
      </c>
      <c r="F182" s="88" t="inlineStr">
        <is>
          <t>ควรกินยาก่อนอาหารเช้า-ก่อนนอน</t>
        </is>
      </c>
      <c r="G182" s="88" t="inlineStr">
        <is>
          <t>อาจทำให้ผิวหนัง-เล็บเปลี่ยนสี</t>
        </is>
      </c>
      <c r="H182" s="88" t="inlineStr">
        <is>
          <t>ถ้ามีอาการไข้ เจ็บคอ และมีผื่นขึ้นควรไปพบแพทย์์ คำอธิบาย carbamazepine -- HLAB 1502 -- SJS</t>
        </is>
      </c>
      <c r="I182" s="119" t="inlineStr">
        <is>
          <t>5</t>
        </is>
      </c>
      <c r="J182" s="88"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82" s="100" t="n"/>
      <c r="L182" s="88" t="inlineStr">
        <is>
          <t>Superficial fungal</t>
        </is>
      </c>
      <c r="M182" s="100" t="inlineStr">
        <is>
          <t>Clinic</t>
        </is>
      </c>
      <c r="N182" s="88" t="inlineStr">
        <is>
          <t>ข้อ 1 (PLE_CC1_Key_Rx20_UBU.md)</t>
        </is>
      </c>
      <c r="O182" s="100" t="inlineStr">
        <is>
          <t>Mock</t>
        </is>
      </c>
      <c r="P182" s="100" t="inlineStr">
        <is>
          <t>Mock Rx20 UBU</t>
        </is>
      </c>
      <c r="Q182" s="100" t="n"/>
    </row>
    <row r="183" ht="13.2" customHeight="1" s="49">
      <c r="A183" s="119" t="n">
        <v>181</v>
      </c>
      <c r="B183" s="88" t="inlineStr">
        <is>
          <t>ผู้ป่วยเป็นโรคอะไร</t>
        </is>
      </c>
      <c r="C183" s="100" t="n"/>
      <c r="D183" s="88" t="inlineStr">
        <is>
          <t>Impetigo</t>
        </is>
      </c>
      <c r="E183" s="88" t="inlineStr">
        <is>
          <t>Eczema</t>
        </is>
      </c>
      <c r="F183" s="88" t="inlineStr">
        <is>
          <t>Folliculitis</t>
        </is>
      </c>
      <c r="G183" s="88" t="inlineStr">
        <is>
          <t>Rosacea</t>
        </is>
      </c>
      <c r="H183" s="88" t="inlineStr">
        <is>
          <t>Tinea corporis</t>
        </is>
      </c>
      <c r="I183" s="119" t="inlineStr">
        <is>
          <t>2</t>
        </is>
      </c>
      <c r="J183" s="88"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3" s="100" t="n"/>
      <c r="L183" s="88" t="inlineStr">
        <is>
          <t>Superficial fungal</t>
        </is>
      </c>
      <c r="M183" s="100" t="inlineStr">
        <is>
          <t>Clinic</t>
        </is>
      </c>
      <c r="N183" s="88" t="inlineStr">
        <is>
          <t>ข้อ 1 (PLE_CC1_Key_Rx20_UBU.md)</t>
        </is>
      </c>
      <c r="O183" s="100" t="inlineStr">
        <is>
          <t>Mock</t>
        </is>
      </c>
      <c r="P183" s="100" t="inlineStr">
        <is>
          <t>Mock Rx20 UBU</t>
        </is>
      </c>
      <c r="Q183" s="100" t="n"/>
    </row>
    <row r="184" ht="13.2" customHeight="1" s="49">
      <c r="A184" s="119" t="n">
        <v>182</v>
      </c>
      <c r="B184" s="88" t="inlineStr">
        <is>
          <t>ยาต้านเชื้อราในข้อใดมีกลไกการออกฤทธิ์โดยยับยั้งการสังเคราะห์ DNA และ RNA ของเซลล์เชื้อรา</t>
        </is>
      </c>
      <c r="C184" s="100" t="n"/>
      <c r="D184" s="88" t="inlineStr">
        <is>
          <t>Flucytosine (5-FC)</t>
        </is>
      </c>
      <c r="E184" s="88" t="inlineStr">
        <is>
          <t>Ketoconazole</t>
        </is>
      </c>
      <c r="F184" s="88" t="inlineStr">
        <is>
          <t>Terbinafine</t>
        </is>
      </c>
      <c r="G184" s="88" t="inlineStr">
        <is>
          <t>Amphotericin B</t>
        </is>
      </c>
      <c r="H184" s="88" t="inlineStr">
        <is>
          <t>Caspofungin</t>
        </is>
      </c>
      <c r="I184" s="119" t="n">
        <v>1</v>
      </c>
      <c r="J184" s="88"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4" s="100" t="n"/>
      <c r="L184" s="88" t="inlineStr">
        <is>
          <t>Antifungals</t>
        </is>
      </c>
      <c r="M184" s="100" t="inlineStr">
        <is>
          <t>Clinic</t>
        </is>
      </c>
      <c r="N184" s="88" t="inlineStr">
        <is>
          <t>ข้อ 5 (PLE_CC1_Key_Rx20_UBU.md)</t>
        </is>
      </c>
      <c r="O184" s="100" t="inlineStr">
        <is>
          <t>Mock</t>
        </is>
      </c>
      <c r="P184" s="100" t="inlineStr">
        <is>
          <t>Mock Rx20 UBU</t>
        </is>
      </c>
      <c r="Q184" s="100" t="n"/>
    </row>
    <row r="185" ht="13.2" customHeight="1" s="49">
      <c r="A185" s="119" t="n">
        <v>183</v>
      </c>
      <c r="B185" s="88"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85" s="100" t="n"/>
      <c r="D185" s="88" t="inlineStr">
        <is>
          <t>พิจารณาเพิ่มความแรงของ Topical Corticosteroid เป็น Potent agent ระยะสั้น หรือใช้ Topical Calcineurin Inhibitor</t>
        </is>
      </c>
      <c r="E185" s="88" t="inlineStr">
        <is>
          <t>เปลี่ยนไปใช้ยาฆ่าเชื้อรา Ketoconazole 2% cream ทาทันที</t>
        </is>
      </c>
      <c r="F185" s="88" t="inlineStr">
        <is>
          <t>ให้รับประทานยาปฏิชีวนะ Doxycycline 100 mg วันละ 2 ครั้ง</t>
        </is>
      </c>
      <c r="G185" s="88" t="inlineStr">
        <is>
          <t>หยุดทายาทุกชนิดแล้วล้างแผลด้วยแอลกอฮอล์ 70%</t>
        </is>
      </c>
      <c r="H185" s="88" t="inlineStr">
        <is>
          <t>เปลี่ยนไปทา Benzoyl peroxide 5% gel เช้า-เย็น</t>
        </is>
      </c>
      <c r="I185" s="119" t="n">
        <v>1</v>
      </c>
      <c r="J185" s="88"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00" t="n"/>
      <c r="L185" s="88" t="inlineStr">
        <is>
          <t>Eczema &amp; Dermatitis</t>
        </is>
      </c>
      <c r="M185" s="100" t="inlineStr">
        <is>
          <t>Clinic</t>
        </is>
      </c>
      <c r="N185" s="88" t="inlineStr">
        <is>
          <t>ข้อ 6 (PLE_CC1_Key_Rx20_UBU.md)</t>
        </is>
      </c>
      <c r="O185" s="100" t="inlineStr">
        <is>
          <t>Mock</t>
        </is>
      </c>
      <c r="P185" s="100" t="inlineStr">
        <is>
          <t>Mock Rx20 UBU</t>
        </is>
      </c>
      <c r="Q185" s="100" t="n"/>
    </row>
    <row r="186" ht="13.2" customHeight="1" s="49">
      <c r="A186" s="119" t="n">
        <v>184</v>
      </c>
      <c r="B186" s="88"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86" s="100" t="n"/>
      <c r="D186" s="88" t="inlineStr">
        <is>
          <t>Auspitz sign</t>
        </is>
      </c>
      <c r="E186" s="88" t="inlineStr">
        <is>
          <t>Koebner phenomenon</t>
        </is>
      </c>
      <c r="F186" s="88" t="inlineStr">
        <is>
          <t>Nikolsky sign</t>
        </is>
      </c>
      <c r="G186" s="88" t="inlineStr">
        <is>
          <t>Darier sign</t>
        </is>
      </c>
      <c r="H186" s="88" t="inlineStr">
        <is>
          <t>Hutchinson sign</t>
        </is>
      </c>
      <c r="I186" s="119" t="n">
        <v>1</v>
      </c>
      <c r="J186" s="88"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86" s="100" t="n"/>
      <c r="L186" s="88" t="inlineStr">
        <is>
          <t>Psoriasis</t>
        </is>
      </c>
      <c r="M186" s="100" t="inlineStr">
        <is>
          <t>Clinic</t>
        </is>
      </c>
      <c r="N186" s="88" t="inlineStr">
        <is>
          <t>ข้อ 92 (PLE_CC1_Key_Rx20_UBU.md)</t>
        </is>
      </c>
      <c r="O186" s="100" t="inlineStr">
        <is>
          <t>Mock</t>
        </is>
      </c>
      <c r="P186" s="100" t="inlineStr">
        <is>
          <t>Mock Rx20 UBU</t>
        </is>
      </c>
      <c r="Q186" s="100" t="n"/>
    </row>
    <row r="187" ht="13.2" customHeight="1" s="49">
      <c r="A187" s="119" t="n">
        <v>185</v>
      </c>
      <c r="B187" s="88" t="inlineStr">
        <is>
          <t>เกี่ยวกับ Ketoconazole shampoo ข้อใดต่อไปนี้กล่าวถูกต้องตามหลักวิชาชีพเภสัชกรรม</t>
        </is>
      </c>
      <c r="C187" s="100" t="n"/>
      <c r="D187" s="88" t="inlineStr">
        <is>
          <t>Isotretinoin 10 mg OD</t>
        </is>
      </c>
      <c r="E187" s="88" t="inlineStr">
        <is>
          <t>Terbinafine 1% cream</t>
        </is>
      </c>
      <c r="F187" s="88" t="inlineStr">
        <is>
          <t>Adapalene 0.1% gel</t>
        </is>
      </c>
      <c r="G187" s="88" t="inlineStr">
        <is>
          <t>Mupirocin 2% ointment</t>
        </is>
      </c>
      <c r="H187" s="88" t="inlineStr">
        <is>
          <t>Betamethasone dipropionate 0.05% cream</t>
        </is>
      </c>
      <c r="I187" s="119" t="inlineStr">
        <is>
          <t>1</t>
        </is>
      </c>
      <c r="J187" s="88"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7" s="100" t="n"/>
      <c r="L187" s="88" t="inlineStr">
        <is>
          <t>Superficial fungal</t>
        </is>
      </c>
      <c r="M187" s="100" t="inlineStr">
        <is>
          <t>Clinic</t>
        </is>
      </c>
      <c r="N187" s="88" t="inlineStr">
        <is>
          <t>ข้อ 4 (PLE_CC1_Key_Rx20_UBU.md)</t>
        </is>
      </c>
      <c r="O187" s="100" t="inlineStr">
        <is>
          <t>Mock</t>
        </is>
      </c>
      <c r="P187" s="100" t="inlineStr">
        <is>
          <t>Mock Rx20 UBU</t>
        </is>
      </c>
      <c r="Q187" s="100" t="n"/>
    </row>
    <row r="188" ht="13.2" customHeight="1" s="49">
      <c r="A188" s="119" t="n">
        <v>186</v>
      </c>
      <c r="B188" s="88" t="inlineStr">
        <is>
          <t>เกี่ยวกับ กลไกยา topical steroid ข้อใดต่อไปนี้กล่าวถูกต้องตามหลักวิชาชีพเภสัชกรรม</t>
        </is>
      </c>
      <c r="C188" s="100" t="n"/>
      <c r="D188" s="88" t="inlineStr">
        <is>
          <t>Mupirocin 2% ointment</t>
        </is>
      </c>
      <c r="E188" s="88" t="inlineStr">
        <is>
          <t>Betamethasone dipropionate 0.05% cream</t>
        </is>
      </c>
      <c r="F188" s="88" t="inlineStr">
        <is>
          <t>Clotrimazole 1% cream</t>
        </is>
      </c>
      <c r="G188" s="88" t="inlineStr">
        <is>
          <t>Hydrocortisone 1% cream</t>
        </is>
      </c>
      <c r="H188" s="88" t="inlineStr">
        <is>
          <t>Triamcinolone acetonide 0.1% cream</t>
        </is>
      </c>
      <c r="I188" s="119" t="inlineStr">
        <is>
          <t>1</t>
        </is>
      </c>
      <c r="J188" s="88"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8" s="100" t="n"/>
      <c r="L188" s="88" t="inlineStr">
        <is>
          <t>Eczema &amp; Dermatitis</t>
        </is>
      </c>
      <c r="M188" s="100" t="inlineStr">
        <is>
          <t>Clinic</t>
        </is>
      </c>
      <c r="N188" s="88" t="inlineStr">
        <is>
          <t>ข้อ 97 (PLE_CC1_Key_Rx20_UBU.md)</t>
        </is>
      </c>
      <c r="O188" s="100" t="inlineStr">
        <is>
          <t>Mock</t>
        </is>
      </c>
      <c r="P188" s="100" t="inlineStr">
        <is>
          <t>Mock Rx20 UBU</t>
        </is>
      </c>
      <c r="Q188" s="100" t="n"/>
    </row>
    <row r="189" ht="13.2" customHeight="1" s="49">
      <c r="A189" s="119" t="n">
        <v>187</v>
      </c>
      <c r="B189" s="88" t="inlineStr">
        <is>
          <t>ข้อใดเป็นคำแนะนำที่ถูกต้องสำหรับผู้ป่วยที่เป็นสิวอักเสบระดับปานกลาง</t>
        </is>
      </c>
      <c r="C189" s="100" t="n"/>
      <c r="D189" s="88" t="inlineStr">
        <is>
          <t>หลีกเลี่ยงการบีบแกะสิว และล้างหน้าด้วยผลิตภัณฑ์สูตรอ่อนโยนวันละไม่เกิน 2 ครั้ง</t>
        </is>
      </c>
      <c r="E189" s="88" t="inlineStr">
        <is>
          <t>ควรขัดถูใบหน้าแรงๆ ทุกวันเพื่อขจัดสิ่งอุดตันในรูขุมขน</t>
        </is>
      </c>
      <c r="F189" s="88" t="inlineStr">
        <is>
          <t>งดการทาครีมกันแดดเพราะจะทำให้รูขุมขนอุดตันเสมอ</t>
        </is>
      </c>
      <c r="G189" s="88" t="inlineStr">
        <is>
          <t>หากใช้ยาทาแล้วมีอาการแสบลอก ให้ทายาปริมาณมากขึ้นเพื่อให้ผิวปรับตัว</t>
        </is>
      </c>
      <c r="H189" s="88" t="inlineStr">
        <is>
          <t>หยุดยาทันทีเมื่อตุ่มสิวยุบลงโดยไม่ต้องทายาป้องกันการเกิดซ้ำ</t>
        </is>
      </c>
      <c r="I189" s="119" t="n">
        <v>1</v>
      </c>
      <c r="J189" s="88"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9" s="100" t="n"/>
      <c r="L189" s="88" t="inlineStr">
        <is>
          <t>Acne</t>
        </is>
      </c>
      <c r="M189" s="100" t="inlineStr">
        <is>
          <t>Clinic</t>
        </is>
      </c>
      <c r="N189" s="88" t="inlineStr">
        <is>
          <t>ข้อ 5 (PLE_CC1_Key_Rx20_UBU.md)</t>
        </is>
      </c>
      <c r="O189" s="100" t="inlineStr">
        <is>
          <t>Mock</t>
        </is>
      </c>
      <c r="P189" s="100" t="inlineStr">
        <is>
          <t>Mock Rx20 UBU</t>
        </is>
      </c>
      <c r="Q189" s="100" t="n"/>
    </row>
    <row r="190" ht="13.2" customHeight="1" s="49">
      <c r="A190" s="119" t="n">
        <v>188</v>
      </c>
      <c r="B190" s="88"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90" s="100" t="n"/>
      <c r="D190" s="88" t="inlineStr">
        <is>
          <t>Ketoconazole 2% shampoo</t>
        </is>
      </c>
      <c r="E190" s="88" t="inlineStr">
        <is>
          <t>Benzoyl peroxide 2.5% gel</t>
        </is>
      </c>
      <c r="F190" s="88" t="inlineStr">
        <is>
          <t>Acyclovir 5% cream</t>
        </is>
      </c>
      <c r="G190" s="88" t="inlineStr">
        <is>
          <t>Silver sulfadiazine 1% cream</t>
        </is>
      </c>
      <c r="H190" s="88" t="inlineStr">
        <is>
          <t>Cetirizine 10 mg OD</t>
        </is>
      </c>
      <c r="I190" s="119" t="inlineStr">
        <is>
          <t>1</t>
        </is>
      </c>
      <c r="J190" s="88"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0" s="100" t="n"/>
      <c r="L190" s="88" t="inlineStr">
        <is>
          <t>Acne</t>
        </is>
      </c>
      <c r="M190" s="100" t="inlineStr">
        <is>
          <t>Clinic</t>
        </is>
      </c>
      <c r="N190" s="88" t="inlineStr">
        <is>
          <t>ข้อ 5 (PLE_CC1_Key_Rx20_UBU.md)</t>
        </is>
      </c>
      <c r="O190" s="100" t="inlineStr">
        <is>
          <t>Mock</t>
        </is>
      </c>
      <c r="P190" s="100" t="inlineStr">
        <is>
          <t>Mock Rx20 UBU</t>
        </is>
      </c>
      <c r="Q190" s="100" t="n"/>
    </row>
    <row r="191" ht="13.2" customHeight="1" s="49">
      <c r="A191" s="119" t="n">
        <v>189</v>
      </c>
      <c r="B191" s="88"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91" s="100" t="n"/>
      <c r="D191" s="88" t="inlineStr">
        <is>
          <t>Nystatin oral suspension</t>
        </is>
      </c>
      <c r="E191" s="88" t="inlineStr">
        <is>
          <t>Acyclovir tablet</t>
        </is>
      </c>
      <c r="F191" s="88" t="inlineStr">
        <is>
          <t>Metronidazole gel</t>
        </is>
      </c>
      <c r="G191" s="88" t="inlineStr">
        <is>
          <t>Amoxicillin dry syrup</t>
        </is>
      </c>
      <c r="H191" s="88" t="inlineStr">
        <is>
          <t>Hydrocortisone oral paste</t>
        </is>
      </c>
      <c r="I191" s="119" t="n">
        <v>1</v>
      </c>
      <c r="J191" s="88"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91" s="100" t="n"/>
      <c r="L191" s="88" t="inlineStr">
        <is>
          <t>Superficial fungal</t>
        </is>
      </c>
      <c r="M191" s="100" t="inlineStr">
        <is>
          <t>Clinic</t>
        </is>
      </c>
      <c r="N191" s="88" t="inlineStr">
        <is>
          <t>ข้อ 2 (PLE_CC1_Key_Rx20_UBU.md)</t>
        </is>
      </c>
      <c r="O191" s="100" t="inlineStr">
        <is>
          <t>Mock</t>
        </is>
      </c>
      <c r="P191" s="100" t="inlineStr">
        <is>
          <t>Mock Rx20 UBU</t>
        </is>
      </c>
      <c r="Q191" s="100" t="n"/>
    </row>
    <row r="192" ht="13.2" customHeight="1" s="49">
      <c r="A192" s="119" t="n">
        <v>190</v>
      </c>
      <c r="B192" s="88" t="inlineStr">
        <is>
          <t>ยาในข้อใดไม่สามารถนำมาใช้รักษาโรคกลากได้</t>
        </is>
      </c>
      <c r="C192" s="100" t="n"/>
      <c r="D192" s="88" t="inlineStr">
        <is>
          <t>Terbinafine 1% cream</t>
        </is>
      </c>
      <c r="E192" s="88" t="inlineStr">
        <is>
          <t>Adapalene 0.1% gel</t>
        </is>
      </c>
      <c r="F192" s="88" t="inlineStr">
        <is>
          <t>Mupirocin 2% ointment</t>
        </is>
      </c>
      <c r="G192" s="88" t="inlineStr">
        <is>
          <t>Betamethasone dipropionate 0.05% cream</t>
        </is>
      </c>
      <c r="H192" s="88" t="inlineStr">
        <is>
          <t>Clotrimazole 1% cream</t>
        </is>
      </c>
      <c r="I192" s="119" t="inlineStr">
        <is>
          <t>1</t>
        </is>
      </c>
      <c r="J192" s="88"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00" t="n"/>
      <c r="L192" s="88" t="inlineStr">
        <is>
          <t>Superficial fungal</t>
        </is>
      </c>
      <c r="M192" s="100" t="inlineStr">
        <is>
          <t>Clinic</t>
        </is>
      </c>
      <c r="N192" s="88" t="inlineStr">
        <is>
          <t>ข้อ 54 (PLE_CC1_Key_Rx20_UBU.md)</t>
        </is>
      </c>
      <c r="O192" s="100" t="inlineStr">
        <is>
          <t>Mock</t>
        </is>
      </c>
      <c r="P192" s="100" t="inlineStr">
        <is>
          <t>Mock Rx20 UBU</t>
        </is>
      </c>
      <c r="Q192" s="100" t="n"/>
    </row>
    <row r="193" ht="13.2" customHeight="1" s="49">
      <c r="A193" s="119" t="n">
        <v>191</v>
      </c>
      <c r="B193" s="88" t="inlineStr">
        <is>
          <t>ถ้าหากเพื่อนเป็นเกลื้อนยาในข้อใดใช้ไม่ได้ผล</t>
        </is>
      </c>
      <c r="C193" s="100" t="n"/>
      <c r="D193" s="88" t="inlineStr">
        <is>
          <t>Betamethasone dipropionate 0.05% cream</t>
        </is>
      </c>
      <c r="E193" s="88" t="inlineStr">
        <is>
          <t>Clotrimazole 1% cream</t>
        </is>
      </c>
      <c r="F193" s="88" t="inlineStr">
        <is>
          <t>Hydrocortisone 1% cream</t>
        </is>
      </c>
      <c r="G193" s="88" t="inlineStr">
        <is>
          <t>Triamcinolone acetonide 0.1% cream</t>
        </is>
      </c>
      <c r="H193" s="88" t="inlineStr">
        <is>
          <t>Clobetasol propionate 0.05% cream</t>
        </is>
      </c>
      <c r="I193" s="119" t="inlineStr">
        <is>
          <t>1</t>
        </is>
      </c>
      <c r="J193" s="88"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3" s="100" t="n"/>
      <c r="L193" s="88" t="inlineStr">
        <is>
          <t>Superficial fungal</t>
        </is>
      </c>
      <c r="M193" s="100" t="inlineStr">
        <is>
          <t>Clinic</t>
        </is>
      </c>
      <c r="N193" s="88" t="inlineStr">
        <is>
          <t>ข้อ 55 (PLE_CC1_Key_Rx20_UBU.md)</t>
        </is>
      </c>
      <c r="O193" s="100" t="inlineStr">
        <is>
          <t>Mock</t>
        </is>
      </c>
      <c r="P193" s="100" t="inlineStr">
        <is>
          <t>Mock Rx20 UBU</t>
        </is>
      </c>
      <c r="Q193" s="100" t="n"/>
    </row>
    <row r="194" ht="13.2" customHeight="1" s="49">
      <c r="A194" s="119" t="n">
        <v>192</v>
      </c>
      <c r="B194" s="88" t="inlineStr">
        <is>
          <t>ชั้นผิวหนังชั้นใดที่มีบทบาทเป็น Main barrier / Rate-limiting barrier ในการควบคุมการดูดซึมของยาทาเข้าสู่ผิวหนัง</t>
        </is>
      </c>
      <c r="C194" s="100" t="n"/>
      <c r="D194" s="88" t="inlineStr">
        <is>
          <t>Stratum corneum</t>
        </is>
      </c>
      <c r="E194" s="88" t="inlineStr">
        <is>
          <t>Stratum lucidum</t>
        </is>
      </c>
      <c r="F194" s="88" t="inlineStr">
        <is>
          <t>Stratum granulosum</t>
        </is>
      </c>
      <c r="G194" s="88" t="inlineStr">
        <is>
          <t>Stratum spinosum</t>
        </is>
      </c>
      <c r="H194" s="88" t="inlineStr">
        <is>
          <t>Dermis</t>
        </is>
      </c>
      <c r="I194" s="119" t="n">
        <v>1</v>
      </c>
      <c r="J194"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94" s="100" t="n"/>
      <c r="L194" s="88" t="inlineStr">
        <is>
          <t>Transdermal &amp; Topical</t>
        </is>
      </c>
      <c r="M194" s="100" t="inlineStr">
        <is>
          <t>Clinic</t>
        </is>
      </c>
      <c r="N194" s="88" t="inlineStr">
        <is>
          <t>ข้อ 67 (PLE_CC1_Key_Rx20_UBU.md)</t>
        </is>
      </c>
      <c r="O194" s="100" t="inlineStr">
        <is>
          <t>Mock</t>
        </is>
      </c>
      <c r="P194" s="100" t="inlineStr">
        <is>
          <t>Mock Rx20 UBU</t>
        </is>
      </c>
      <c r="Q194" s="100" t="n"/>
    </row>
    <row r="195" ht="13.2" customHeight="1" s="49">
      <c r="A195" s="119" t="n">
        <v>193</v>
      </c>
      <c r="B195" s="88" t="inlineStr">
        <is>
          <t>ชั้นผิวหนังชั้นใดที่มีบทบาทสำคัญที่สุดในการขัดขวางและจำกัดอัตราการดูดซึมยาผ่านผิวหนัง (Rate-limiting barrier / Major barrier)</t>
        </is>
      </c>
      <c r="C195" s="100" t="n"/>
      <c r="D195" s="88" t="inlineStr">
        <is>
          <t>Stratum corneum</t>
        </is>
      </c>
      <c r="E195" s="88" t="inlineStr">
        <is>
          <t>Stratum spinosum</t>
        </is>
      </c>
      <c r="F195" s="88" t="inlineStr">
        <is>
          <t>Stratum granulosum</t>
        </is>
      </c>
      <c r="G195" s="88" t="inlineStr">
        <is>
          <t>Stratum basale</t>
        </is>
      </c>
      <c r="H195" s="88" t="inlineStr">
        <is>
          <t>Dermis layer</t>
        </is>
      </c>
      <c r="I195" s="119" t="n">
        <v>1</v>
      </c>
      <c r="J195" s="88"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95" s="100" t="n"/>
      <c r="L195" s="88" t="inlineStr">
        <is>
          <t>Transdermal &amp; Topical</t>
        </is>
      </c>
      <c r="M195" s="100" t="inlineStr">
        <is>
          <t>Clinic</t>
        </is>
      </c>
      <c r="N195" s="88" t="inlineStr">
        <is>
          <t>ข้อ 84 (PLE_CC1_Key_Rx20_UBU.md)</t>
        </is>
      </c>
      <c r="O195" s="100" t="inlineStr">
        <is>
          <t>Mock</t>
        </is>
      </c>
      <c r="P195" s="100" t="inlineStr">
        <is>
          <t>Mock Rx20 UBU</t>
        </is>
      </c>
      <c r="Q195" s="100" t="n"/>
    </row>
    <row r="196" ht="13.2" customHeight="1" s="49">
      <c r="A196" s="119" t="n">
        <v>194</v>
      </c>
      <c r="B196" s="88" t="inlineStr">
        <is>
          <t>การปฐมพยาบาลเบื้องต$นที่เหมาะสมที่สุดสำหรับผู้ป่วยรายนี้คือข$อใด</t>
        </is>
      </c>
      <c r="C196" s="100" t="n"/>
      <c r="D196" s="88" t="inlineStr">
        <is>
          <t>ใช$ยาสีฟ[นทา</t>
        </is>
      </c>
      <c r="E196" s="88" t="inlineStr">
        <is>
          <t>ราดด$วยน้ำมันมะกอก</t>
        </is>
      </c>
      <c r="F196" s="88" t="inlineStr">
        <is>
          <t>ล$างด$วยน้ำเย็น</t>
        </is>
      </c>
      <c r="G196" s="88" t="inlineStr">
        <is>
          <t>ล$างด$วยนำเย็นสลับกับน้ำอุGน</t>
        </is>
      </c>
      <c r="H196" s="88" t="inlineStr">
        <is>
          <t>ล$างด$วยน้ำอุGน</t>
        </is>
      </c>
      <c r="I196" s="119" t="n">
        <v>3</v>
      </c>
      <c r="J196" s="88"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6" s="100" t="n"/>
      <c r="L196" s="88" t="inlineStr">
        <is>
          <t>Wound</t>
        </is>
      </c>
      <c r="M196" s="100" t="inlineStr">
        <is>
          <t>Clinic</t>
        </is>
      </c>
      <c r="N196" s="88" t="inlineStr">
        <is>
          <t>ข้อ 1 (PLE_CC1_Key_Rx20_UBU.md)</t>
        </is>
      </c>
      <c r="O196" s="100" t="inlineStr">
        <is>
          <t>Mock</t>
        </is>
      </c>
      <c r="P196" s="100" t="inlineStr">
        <is>
          <t>Mock Rx20 UBU</t>
        </is>
      </c>
      <c r="Q196" s="100" t="n"/>
    </row>
    <row r="197" ht="13.2" customHeight="1" s="49">
      <c r="A197" s="119" t="n">
        <v>195</v>
      </c>
      <c r="B197" s="88" t="inlineStr">
        <is>
          <t>ตGอมาตุGมน้ำแตก ผู้ป่วยควรทำความสะอาดแผลด$วยสารตGอไปนี้ ยกเว$นข$อใด</t>
        </is>
      </c>
      <c r="C197" s="100" t="n"/>
      <c r="D197" s="88" t="inlineStr">
        <is>
          <t>Rubbing alcohol</t>
        </is>
      </c>
      <c r="E197" s="88" t="inlineStr">
        <is>
          <t>Chlorhexidine</t>
        </is>
      </c>
      <c r="F197" s="88" t="inlineStr">
        <is>
          <t>Irrigated normal saline solution</t>
        </is>
      </c>
      <c r="G197" s="88" t="inlineStr">
        <is>
          <t>Acetic acid</t>
        </is>
      </c>
      <c r="H197" s="88" t="inlineStr">
        <is>
          <t>Povidone iodine</t>
        </is>
      </c>
      <c r="I197" s="119" t="inlineStr">
        <is>
          <t>1</t>
        </is>
      </c>
      <c r="J197" s="88"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100" t="n"/>
      <c r="L197" s="88" t="inlineStr">
        <is>
          <t>Wound</t>
        </is>
      </c>
      <c r="M197" s="100" t="inlineStr">
        <is>
          <t>Clinic</t>
        </is>
      </c>
      <c r="N197" s="88" t="inlineStr">
        <is>
          <t>ข้อ 3 (PLE_CC1_Key_Rx20_UBU.md)</t>
        </is>
      </c>
      <c r="O197" s="100" t="inlineStr">
        <is>
          <t>Mock</t>
        </is>
      </c>
      <c r="P197" s="100" t="inlineStr">
        <is>
          <t>Mock Rx20 UBU</t>
        </is>
      </c>
      <c r="Q197" s="100" t="n"/>
    </row>
    <row r="198" ht="13.2" customHeight="1" s="49">
      <c r="A198" s="119" t="n">
        <v>196</v>
      </c>
      <c r="B198" s="88" t="inlineStr">
        <is>
          <t>ตGอมาพบวGา ผู้ป่วยมีตุGมหนองเกิดขึ้นบริเวณแผล เชื้อสาเหตุที่พบได$บGอยที่สุดคือข$อใด</t>
        </is>
      </c>
      <c r="C198" s="100" t="n"/>
      <c r="D198" s="88" t="inlineStr">
        <is>
          <t>Streptococcus pyogenes</t>
        </is>
      </c>
      <c r="E198" s="88" t="inlineStr">
        <is>
          <t>Streptococcus pneumoniae</t>
        </is>
      </c>
      <c r="F198" s="88" t="inlineStr">
        <is>
          <t>Staphylococcus aureus</t>
        </is>
      </c>
      <c r="G198" s="88" t="inlineStr">
        <is>
          <t>Staphylococcus epidemidis</t>
        </is>
      </c>
      <c r="H198" s="88" t="inlineStr">
        <is>
          <t>Escherichia coli</t>
        </is>
      </c>
      <c r="I198" s="119" t="inlineStr">
        <is>
          <t>3</t>
        </is>
      </c>
      <c r="J198" s="88"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8" s="100" t="n"/>
      <c r="L198" s="88" t="inlineStr">
        <is>
          <t>Wound</t>
        </is>
      </c>
      <c r="M198" s="100" t="inlineStr">
        <is>
          <t>Clinic</t>
        </is>
      </c>
      <c r="N198" s="88" t="inlineStr">
        <is>
          <t>ข้อ 5 (PLE_CC1_Key_Rx20_UBU.md)</t>
        </is>
      </c>
      <c r="O198" s="100" t="inlineStr">
        <is>
          <t>Mock</t>
        </is>
      </c>
      <c r="P198" s="100" t="inlineStr">
        <is>
          <t>Mock Rx20 UBU</t>
        </is>
      </c>
      <c r="Q198" s="100" t="n"/>
    </row>
    <row r="199" ht="13.2" customHeight="1" s="49">
      <c r="A199" s="119" t="n">
        <v>197</v>
      </c>
      <c r="B199" s="88" t="inlineStr">
        <is>
          <t>ผู้ป่วยควรได$รับยาปฏิชีวนะชนิดรับประทานตามข$อใด</t>
        </is>
      </c>
      <c r="C199" s="100" t="n"/>
      <c r="D199" s="88" t="inlineStr">
        <is>
          <t>Doxycycline</t>
        </is>
      </c>
      <c r="E199" s="88" t="inlineStr">
        <is>
          <t>Chloramphenicol</t>
        </is>
      </c>
      <c r="F199" s="88" t="inlineStr">
        <is>
          <t>Sulfacillin 250mg podlD ย 2 yน น</t>
        </is>
      </c>
      <c r="G199" s="88" t="inlineStr">
        <is>
          <t>Dicloxacillin</t>
        </is>
      </c>
      <c r="H199" s="88" t="inlineStr">
        <is>
          <t>Clindamycin 150 →ออmg po QlDEE 2 yน x.</t>
        </is>
      </c>
      <c r="I199" s="119" t="inlineStr">
        <is>
          <t>1</t>
        </is>
      </c>
      <c r="J199" s="88"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9" s="100" t="n"/>
      <c r="L199" s="88" t="inlineStr">
        <is>
          <t>Superficial fungal</t>
        </is>
      </c>
      <c r="M199" s="100" t="inlineStr">
        <is>
          <t>Clinic</t>
        </is>
      </c>
      <c r="N199" s="88" t="inlineStr">
        <is>
          <t>ข้อ 6 (PLE_CC1_Key_Rx20_UBU.md)</t>
        </is>
      </c>
      <c r="O199" s="100" t="inlineStr">
        <is>
          <t>Mock</t>
        </is>
      </c>
      <c r="P199" s="100" t="inlineStr">
        <is>
          <t>Mock Rx20 UBU</t>
        </is>
      </c>
      <c r="Q199" s="100" t="n"/>
    </row>
    <row r="200" ht="13.2" customHeight="1" s="49">
      <c r="A200" s="119" t="n">
        <v>198</v>
      </c>
      <c r="B200" s="88"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200" s="100" t="n"/>
      <c r="D200" s="88" t="inlineStr">
        <is>
          <t>Bacitracin</t>
        </is>
      </c>
      <c r="E200" s="88" t="inlineStr">
        <is>
          <t>Polymyxin</t>
        </is>
      </c>
      <c r="F200" s="88" t="inlineStr">
        <is>
          <t>Neomycin</t>
        </is>
      </c>
      <c r="G200" s="88" t="inlineStr">
        <is>
          <t>Mupirocin</t>
        </is>
      </c>
      <c r="H200" s="88" t="inlineStr">
        <is>
          <t>Chloramphenicol</t>
        </is>
      </c>
      <c r="I200" s="119" t="inlineStr">
        <is>
          <t>4</t>
        </is>
      </c>
      <c r="J200" s="88"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100" t="n"/>
      <c r="L200" s="88" t="inlineStr">
        <is>
          <t>Wound</t>
        </is>
      </c>
      <c r="M200" s="100" t="inlineStr">
        <is>
          <t>Clinic</t>
        </is>
      </c>
      <c r="N200" s="88" t="inlineStr">
        <is>
          <t>ข้อ 7 (PLE_CC1_Key_Rx20_UBU.md)</t>
        </is>
      </c>
      <c r="O200" s="100" t="inlineStr">
        <is>
          <t>Mock</t>
        </is>
      </c>
      <c r="P200" s="100" t="inlineStr">
        <is>
          <t>Mock Rx20 UBU</t>
        </is>
      </c>
      <c r="Q200" s="100" t="n"/>
    </row>
    <row r="201" ht="13.2" customHeight="1" s="49">
      <c r="A201" s="119" t="n">
        <v>199</v>
      </c>
      <c r="B201" s="88"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201" s="100" t="n"/>
      <c r="D201" s="88" t="inlineStr">
        <is>
          <t>Isotretinoin 10 mg OD</t>
        </is>
      </c>
      <c r="E201" s="88" t="inlineStr">
        <is>
          <t>Terbinafine 1% cream</t>
        </is>
      </c>
      <c r="F201" s="88" t="inlineStr">
        <is>
          <t>Adapalene 0.1% gel</t>
        </is>
      </c>
      <c r="G201" s="88" t="inlineStr">
        <is>
          <t>Mupirocin 2% ointment</t>
        </is>
      </c>
      <c r="H201" s="88" t="inlineStr">
        <is>
          <t>Betamethasone dipropionate 0.05% cream</t>
        </is>
      </c>
      <c r="I201" s="119" t="inlineStr">
        <is>
          <t>1</t>
        </is>
      </c>
      <c r="J201" s="88"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1" s="100" t="n"/>
      <c r="L201" s="88" t="inlineStr">
        <is>
          <t>Urticaria &amp; Angioedema</t>
        </is>
      </c>
      <c r="M201" s="100" t="inlineStr">
        <is>
          <t>Clinic</t>
        </is>
      </c>
      <c r="N201" s="88" t="inlineStr">
        <is>
          <t>ข้อ 78 (PLE_CC1_Key_Rx20_UBU.md)</t>
        </is>
      </c>
      <c r="O201" s="100" t="inlineStr">
        <is>
          <t>Mock</t>
        </is>
      </c>
      <c r="P201" s="100" t="inlineStr">
        <is>
          <t>Mock Rx20 UBU</t>
        </is>
      </c>
      <c r="Q201" s="100" t="n"/>
    </row>
    <row r="202" ht="13.2" customHeight="1" s="49">
      <c r="A202" s="119" t="n">
        <v>200</v>
      </c>
      <c r="B202" s="88" t="inlineStr">
        <is>
          <t>ลักษณะสิวข$างต$นจัดอยูGในความรุนแรงระดับใด</t>
        </is>
      </c>
      <c r="C202" s="100" t="n"/>
      <c r="D202" s="88" t="inlineStr">
        <is>
          <t>Mupirocin 2% ointment</t>
        </is>
      </c>
      <c r="E202" s="88" t="inlineStr">
        <is>
          <t>Betamethasone dipropionate 0.05% cream</t>
        </is>
      </c>
      <c r="F202" s="88" t="inlineStr">
        <is>
          <t>Clotrimazole 1% cream</t>
        </is>
      </c>
      <c r="G202" s="88" t="inlineStr">
        <is>
          <t>Hydrocortisone 1% cream</t>
        </is>
      </c>
      <c r="H202" s="88" t="inlineStr">
        <is>
          <t>Triamcinolone acetonide 0.1% cream</t>
        </is>
      </c>
      <c r="I202" s="119" t="inlineStr">
        <is>
          <t>1</t>
        </is>
      </c>
      <c r="J202" s="88"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2" s="100" t="n"/>
      <c r="L202" s="88" t="inlineStr">
        <is>
          <t>Acne</t>
        </is>
      </c>
      <c r="M202" s="100" t="inlineStr">
        <is>
          <t>Clinic</t>
        </is>
      </c>
      <c r="N202" s="88" t="inlineStr">
        <is>
          <t>ข้อ 1 (PLE_CC1_Key_Rx20_UBU.md)</t>
        </is>
      </c>
      <c r="O202" s="100" t="inlineStr">
        <is>
          <t>Mock</t>
        </is>
      </c>
      <c r="P202" s="100" t="inlineStr">
        <is>
          <t>Mock Rx20 UBU</t>
        </is>
      </c>
      <c r="Q202" s="100" t="n"/>
    </row>
    <row r="203" ht="13.2" customHeight="1" s="49">
      <c r="A203" s="119" t="n">
        <v>201</v>
      </c>
      <c r="B203" s="88" t="inlineStr">
        <is>
          <t>ผู้ป่วยวัยรุ่นมีสิวอุดตันเป็นหลัก (Comedonal acne) ยาทาชนิดใดที่เลือกใช้เป็นอันดับแรก (First-line topical monotherapy)</t>
        </is>
      </c>
      <c r="C203" s="100" t="n"/>
      <c r="D203" s="88" t="inlineStr">
        <is>
          <t>Topical Retinoid (เช่น Adapalene หรือ Tretinoin)</t>
        </is>
      </c>
      <c r="E203" s="88" t="inlineStr">
        <is>
          <t>Topical Clindamycin gel เดี่ยวๆ</t>
        </is>
      </c>
      <c r="F203" s="88" t="inlineStr">
        <is>
          <t>Oral Doxycycline</t>
        </is>
      </c>
      <c r="G203" s="88" t="inlineStr">
        <is>
          <t>Oral Isotretinoin</t>
        </is>
      </c>
      <c r="H203" s="88" t="inlineStr">
        <is>
          <t>Hydrocortisone 1% cream</t>
        </is>
      </c>
      <c r="I203" s="119" t="n">
        <v>1</v>
      </c>
      <c r="J203" s="88"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100" t="n"/>
      <c r="L203" s="88" t="inlineStr">
        <is>
          <t>Acne</t>
        </is>
      </c>
      <c r="M203" s="100" t="inlineStr">
        <is>
          <t>Clinic</t>
        </is>
      </c>
      <c r="N203" s="88" t="inlineStr">
        <is>
          <t>ข้อ 2 (PLE_CC1_Key_Rx20_UBU.md)</t>
        </is>
      </c>
      <c r="O203" s="100" t="inlineStr">
        <is>
          <t>Mock</t>
        </is>
      </c>
      <c r="P203" s="100" t="inlineStr">
        <is>
          <t>Mock Rx20 UBU</t>
        </is>
      </c>
      <c r="Q203" s="100" t="n"/>
    </row>
    <row r="204" ht="13.2" customHeight="1" s="49">
      <c r="A204" s="119" t="n">
        <v>202</v>
      </c>
      <c r="B204" s="88" t="inlineStr">
        <is>
          <t>เชื้อแบคทีเรียประจำถิ่นที่เจริญในรูขุมขนและมีบทบาทสำคัญในการกระตุ้นการอักเสบของสิว (Acne vulgaris) คือเชื้อใด</t>
        </is>
      </c>
      <c r="C204" s="100" t="n"/>
      <c r="D204" s="88" t="inlineStr">
        <is>
          <t>Cutibacterium acnes (Propionibacterium acnes)</t>
        </is>
      </c>
      <c r="E204" s="88" t="inlineStr">
        <is>
          <t>Staphylococcus epidermidis</t>
        </is>
      </c>
      <c r="F204" s="88" t="inlineStr">
        <is>
          <t>Malassezia furfur</t>
        </is>
      </c>
      <c r="G204" s="88" t="inlineStr">
        <is>
          <t>Streptococcus pyogenes</t>
        </is>
      </c>
      <c r="H204" s="88" t="inlineStr">
        <is>
          <t>Pseudomonas aeruginosa</t>
        </is>
      </c>
      <c r="I204" s="119" t="n">
        <v>1</v>
      </c>
      <c r="J204" s="88"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204" s="100" t="n"/>
      <c r="L204" s="88" t="inlineStr">
        <is>
          <t>Acne</t>
        </is>
      </c>
      <c r="M204" s="100" t="inlineStr">
        <is>
          <t>Clinic</t>
        </is>
      </c>
      <c r="N204" s="88" t="inlineStr">
        <is>
          <t>ข้อ 3 (PLE_CC1_Key_Rx20_UBU.md)</t>
        </is>
      </c>
      <c r="O204" s="100" t="inlineStr">
        <is>
          <t>Mock</t>
        </is>
      </c>
      <c r="P204" s="100" t="inlineStr">
        <is>
          <t>Mock Rx20 UBU</t>
        </is>
      </c>
      <c r="Q204" s="100" t="n"/>
    </row>
    <row r="205" ht="13.2" customHeight="1" s="49">
      <c r="A205" s="119" t="n">
        <v>203</v>
      </c>
      <c r="B205" s="88"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205" s="100" t="n"/>
      <c r="D205" s="88" t="inlineStr">
        <is>
          <t>สิวระดับปานกลาง (Moderate acne)</t>
        </is>
      </c>
      <c r="E205" s="88" t="inlineStr">
        <is>
          <t>สิวระดับเล็กน้อย (Mild acne)</t>
        </is>
      </c>
      <c r="F205" s="88" t="inlineStr">
        <is>
          <t>สิวระดับรุนแรง (Severe acne)</t>
        </is>
      </c>
      <c r="G205" s="88" t="inlineStr">
        <is>
          <t>สิวหัวช้าง (Nodulocystic acne)</t>
        </is>
      </c>
      <c r="H205" s="88" t="inlineStr">
        <is>
          <t>สิวที่เกิดจากยา (Drug-induced acne)</t>
        </is>
      </c>
      <c r="I205" s="119" t="n">
        <v>1</v>
      </c>
      <c r="J205" s="88"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205" s="100" t="n"/>
      <c r="L205" s="88" t="inlineStr">
        <is>
          <t>Acne</t>
        </is>
      </c>
      <c r="M205" s="100" t="inlineStr">
        <is>
          <t>Clinic</t>
        </is>
      </c>
      <c r="N205" s="88" t="inlineStr">
        <is>
          <t>ข้อ 4 (PLE_CC1_Key_Rx20_UBU.md)</t>
        </is>
      </c>
      <c r="O205" s="100" t="inlineStr">
        <is>
          <t>Mock</t>
        </is>
      </c>
      <c r="P205" s="100" t="inlineStr">
        <is>
          <t>Mock Rx20 UBU</t>
        </is>
      </c>
      <c r="Q205" s="100" t="n"/>
    </row>
    <row r="206" ht="13.2" customHeight="1" s="49">
      <c r="A206" s="119" t="n">
        <v>204</v>
      </c>
      <c r="B206" s="88" t="inlineStr">
        <is>
          <t>ข้อใดไม่ถูกต้องเกี่ยวกับยา Isotretinoin ชนิดรับประทานในการรักษาสิว</t>
        </is>
      </c>
      <c r="C206" s="100" t="n"/>
      <c r="D206" s="88" t="inlineStr">
        <is>
          <t>สามารถจ่ายให้กับหญิงวัยเจริญพันธุ์ได้ทันทีโดยไม่ต้องตรวจการตั้งครรภ์หรือคุมกำเนิด</t>
        </is>
      </c>
      <c r="E206" s="88" t="inlineStr">
        <is>
          <t>ควรรับประทานพร้อมอาหารหรือหลังอาหารทันทีเพื่อเพิ่มการดูดซึม</t>
        </is>
      </c>
      <c r="F206" s="88" t="inlineStr">
        <is>
          <t>ผลข้างเคียงเด่นคือ ริมฝีปากแห้ง ผิวแห้ง ตาแห้ง และเยื่อบุแห้ง</t>
        </is>
      </c>
      <c r="G206" s="88" t="inlineStr">
        <is>
          <t>อาจทำให้ระดับไตรกลีเซอไรด์และเอนไซม์การทำงานของตับในเลือดสูงขึ้นได้</t>
        </is>
      </c>
      <c r="H206" s="88" t="inlineStr">
        <is>
          <t>มีข้อห้ามใช้ร่วมกับยากลุ่ม Tetracyclines เนื่องจากเสี่ยงต่อภาวะ Pseudotumor cerebri</t>
        </is>
      </c>
      <c r="I206" s="119" t="n">
        <v>1</v>
      </c>
      <c r="J206" s="88"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6" s="100" t="n"/>
      <c r="L206" s="88" t="inlineStr">
        <is>
          <t>Acne</t>
        </is>
      </c>
      <c r="M206" s="100" t="inlineStr">
        <is>
          <t>Clinic</t>
        </is>
      </c>
      <c r="N206" s="88" t="inlineStr">
        <is>
          <t>ข้อ 6 (PLE_CC1_Key_Rx20_UBU.md)</t>
        </is>
      </c>
      <c r="O206" s="100" t="inlineStr">
        <is>
          <t>Mock</t>
        </is>
      </c>
      <c r="P206" s="100" t="inlineStr">
        <is>
          <t>Mock Rx20 UBU</t>
        </is>
      </c>
      <c r="Q206" s="100" t="n"/>
    </row>
    <row r="207" ht="13.2" customHeight="1" s="49">
      <c r="A207" s="119" t="n">
        <v>205</v>
      </c>
      <c r="B207" s="88"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207" s="100" t="n"/>
      <c r="D207" s="88" t="inlineStr">
        <is>
          <t>Pseudomonas aeruginosa</t>
        </is>
      </c>
      <c r="E207" s="88" t="inlineStr">
        <is>
          <t>Cutibacterium acnes</t>
        </is>
      </c>
      <c r="F207" s="88" t="inlineStr">
        <is>
          <t>Malassezia furfur</t>
        </is>
      </c>
      <c r="G207" s="88" t="inlineStr">
        <is>
          <t>Trichophyton rubrum</t>
        </is>
      </c>
      <c r="H207" s="88" t="inlineStr">
        <is>
          <t>Sarcoptes scabiei</t>
        </is>
      </c>
      <c r="I207" s="119" t="n">
        <v>1</v>
      </c>
      <c r="J207" s="88"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07" s="100" t="n"/>
      <c r="L207" s="88" t="inlineStr">
        <is>
          <t>Infectious Diseases</t>
        </is>
      </c>
      <c r="M207" s="100" t="inlineStr">
        <is>
          <t>Clinic</t>
        </is>
      </c>
      <c r="N207" s="88" t="inlineStr">
        <is>
          <t>ข้อ 25 (PLE_CC1_Key_Rx20_UBU.md)</t>
        </is>
      </c>
      <c r="O207" s="100" t="inlineStr">
        <is>
          <t>Mock</t>
        </is>
      </c>
      <c r="P207" s="100" t="inlineStr">
        <is>
          <t>Mock Rx20 UBU</t>
        </is>
      </c>
      <c r="Q207" s="100" t="n"/>
    </row>
    <row r="208" ht="13.2" customHeight="1" s="49">
      <c r="A208" s="119" t="n">
        <v>206</v>
      </c>
      <c r="B208" s="88"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208" s="100" t="n"/>
      <c r="D208" s="88" t="inlineStr">
        <is>
          <t>ยาอันตราย</t>
        </is>
      </c>
      <c r="E208" s="88" t="inlineStr">
        <is>
          <t>ยาควบคุมพิเศษ</t>
        </is>
      </c>
      <c r="F208" s="88" t="inlineStr">
        <is>
          <t>ยาสามัญประจำบ้านแผนปัจจุบัน</t>
        </is>
      </c>
      <c r="G208" s="88" t="inlineStr">
        <is>
          <t>ยาบรรจุเสร็จที่ไม่ใช่ยาอันตราย</t>
        </is>
      </c>
      <c r="H208" s="88" t="inlineStr">
        <is>
          <t>วัตถุออกฤทธิ์ต่อจิตและประสาทประเภท 4</t>
        </is>
      </c>
      <c r="I208" s="119" t="n">
        <v>1</v>
      </c>
      <c r="J208" s="88"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208" s="100" t="n"/>
      <c r="L208" s="88" t="inlineStr">
        <is>
          <t>Regulatory &amp; Quality</t>
        </is>
      </c>
      <c r="M208" s="100" t="inlineStr">
        <is>
          <t>Clinic</t>
        </is>
      </c>
      <c r="N208" s="88" t="inlineStr">
        <is>
          <t>ข้อ 3 (PLE_CC1_Key_Rx20_UBU.md)</t>
        </is>
      </c>
      <c r="O208" s="100" t="inlineStr">
        <is>
          <t>Mock</t>
        </is>
      </c>
      <c r="P208" s="100" t="inlineStr">
        <is>
          <t>Mock Rx20 UBU</t>
        </is>
      </c>
      <c r="Q208" s="100" t="n"/>
    </row>
    <row r="209" ht="13.2" customHeight="1" s="49">
      <c r="A209" s="119" t="n">
        <v>207</v>
      </c>
      <c r="B209" s="88"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209" s="100" t="n"/>
      <c r="D209" s="88" t="inlineStr">
        <is>
          <t>ไม่เกิน 1 มิลลิลิตร</t>
        </is>
      </c>
      <c r="E209" s="88" t="inlineStr">
        <is>
          <t>ไม่เกิน 2 ถึง 5 มิลลิลิตร (ขึ้นกับขนาดกล้ามเนื้อ)</t>
        </is>
      </c>
      <c r="F209" s="88" t="inlineStr">
        <is>
          <t>ไม่เกิน 10 มิลลิลิตร</t>
        </is>
      </c>
      <c r="G209" s="88" t="inlineStr">
        <is>
          <t>ไม่เกิน 15 มิลลิลิตร</t>
        </is>
      </c>
      <c r="H209" s="88" t="inlineStr">
        <is>
          <t>ไม่จำกัดปริมาตรหากฉีดช้าๆ</t>
        </is>
      </c>
      <c r="I209" s="119" t="n">
        <v>2</v>
      </c>
      <c r="J209" s="88"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209" s="100" t="n"/>
      <c r="L209" s="88" t="inlineStr">
        <is>
          <t>Pharmaceutics</t>
        </is>
      </c>
      <c r="M209" s="100" t="inlineStr">
        <is>
          <t>Clinic</t>
        </is>
      </c>
      <c r="N209" s="88" t="inlineStr">
        <is>
          <t>ข้อ 5 (PLE_CC1_Key_Rx20_UBU.md)</t>
        </is>
      </c>
      <c r="O209" s="100" t="inlineStr">
        <is>
          <t>Mock</t>
        </is>
      </c>
      <c r="P209" s="100" t="inlineStr">
        <is>
          <t>Mock Rx20 UBU</t>
        </is>
      </c>
      <c r="Q209" s="100" t="n"/>
    </row>
    <row r="210" ht="13.2" customHeight="1" s="49">
      <c r="A210" s="119" t="n">
        <v>208</v>
      </c>
      <c r="B210" s="88" t="inlineStr">
        <is>
          <t>ข$อใดไมGใชGวิธีการปฐมพยาบาลเบื้องต$นที่เหมาะสม</t>
        </is>
      </c>
      <c r="C210" s="100" t="n"/>
      <c r="D210" s="88" t="inlineStr">
        <is>
          <t>ล$างแผลด$วยน้ำสบูGปริมาณมาก</t>
        </is>
      </c>
      <c r="E210" s="88" t="inlineStr">
        <is>
          <t>เช็ดแผลด$วย Chlorhexidine</t>
        </is>
      </c>
      <c r="F210" s="88" t="inlineStr">
        <is>
          <t>เช็ดแผลด$วย Rubbing alcohol</t>
        </is>
      </c>
      <c r="G210" s="88" t="inlineStr">
        <is>
          <t>ทานยาแก$ปวด Paracetamol ได$ตามสมควร</t>
        </is>
      </c>
      <c r="H210" s="88" t="inlineStr">
        <is>
          <t>ทาครีม Clindamycin เพื่อฆGาเชื้อแบคทีเรีย (จากแนวทางการดำเนินงานปนองกันควบคุมโรคพิษสุนัขบ$า 2560)</t>
        </is>
      </c>
      <c r="I210" s="119" t="inlineStr">
        <is>
          <t>2</t>
        </is>
      </c>
      <c r="J210" s="88"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0" s="100" t="n"/>
      <c r="L210" s="88" t="inlineStr">
        <is>
          <t>Superficial fungal</t>
        </is>
      </c>
      <c r="M210" s="100" t="inlineStr">
        <is>
          <t>Clinic</t>
        </is>
      </c>
      <c r="N210" s="88" t="inlineStr">
        <is>
          <t>ข้อ 92 (PLE_CC1_Key_Rx20_UBU.md)</t>
        </is>
      </c>
      <c r="O210" s="100" t="inlineStr">
        <is>
          <t>Mock</t>
        </is>
      </c>
      <c r="P210" s="100" t="inlineStr">
        <is>
          <t>Mock Rx20 UBU</t>
        </is>
      </c>
      <c r="Q210" s="100" t="n"/>
    </row>
    <row r="211" ht="13.2" customHeight="1" s="49">
      <c r="A211" s="119" t="n">
        <v>209</v>
      </c>
      <c r="B211" s="88" t="inlineStr">
        <is>
          <t>ปัจจัยใดน่าจะเป็นสาเหตุที่ทำให้ผู้ป่วยเป็นโรคดังกล่าวมากที่สุด</t>
        </is>
      </c>
      <c r="C211" s="100" t="n"/>
      <c r="D211" s="88" t="inlineStr">
        <is>
          <t>ใส่เสื้อผ้าอับชื้น</t>
        </is>
      </c>
      <c r="E211" s="88" t="inlineStr">
        <is>
          <t>น้ำที่ใช้อาบไม่สะอาด</t>
        </is>
      </c>
      <c r="F211" s="88" t="inlineStr">
        <is>
          <t>เคยเป็นเริมที่ผิวหนัง</t>
        </is>
      </c>
      <c r="G211" s="88" t="inlineStr">
        <is>
          <t>สูบบุหรี่</t>
        </is>
      </c>
      <c r="H211" s="88" t="inlineStr">
        <is>
          <t>โรคความดันโลหิตสูง ตอบ ก. ใส่เสื้อผ้าอับชื้น</t>
        </is>
      </c>
      <c r="I211" s="119" t="inlineStr">
        <is>
          <t>1</t>
        </is>
      </c>
      <c r="J211" s="88"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100" t="n"/>
      <c r="L211" s="88" t="inlineStr">
        <is>
          <t>Superficial fungal</t>
        </is>
      </c>
      <c r="M211" s="100" t="inlineStr">
        <is>
          <t>Clinic</t>
        </is>
      </c>
      <c r="N211" s="88" t="inlineStr">
        <is>
          <t>ข้อ 2 (PLE_CC1_Key_Rx20_UBU.md)</t>
        </is>
      </c>
      <c r="O211" s="100" t="inlineStr">
        <is>
          <t>Mock</t>
        </is>
      </c>
      <c r="P211" s="100" t="inlineStr">
        <is>
          <t>Mock Rx20 UBU</t>
        </is>
      </c>
      <c r="Q211" s="100" t="n"/>
    </row>
    <row r="212" ht="13.2" customHeight="1" s="49">
      <c r="A212" s="119" t="n">
        <v>210</v>
      </c>
      <c r="B212" s="88" t="inlineStr">
        <is>
          <t>เกี่ยวกับ ยาที่ผู้ป่วยควรได้รับ ข้อใดต่อไปนี้กล่าวถูกต้องตามหลักวิชาชีพเภสัชกรรม</t>
        </is>
      </c>
      <c r="C212" s="100" t="n"/>
      <c r="D212" s="88" t="inlineStr">
        <is>
          <t>Griseofluvin</t>
        </is>
      </c>
      <c r="E212" s="88" t="inlineStr">
        <is>
          <t>Itraconazole</t>
        </is>
      </c>
      <c r="F212" s="88" t="inlineStr">
        <is>
          <t>Ketoclonazole</t>
        </is>
      </c>
      <c r="G212" s="88" t="inlineStr">
        <is>
          <t>Teribinafine</t>
        </is>
      </c>
      <c r="H212" s="88" t="inlineStr">
        <is>
          <t>Benzyl benzoate ตอบ ข. Itraconazole</t>
        </is>
      </c>
      <c r="I212" s="119" t="inlineStr">
        <is>
          <t>1</t>
        </is>
      </c>
      <c r="J212" s="88"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2" s="100" t="n"/>
      <c r="L212" s="88" t="inlineStr">
        <is>
          <t>Superficial fungal</t>
        </is>
      </c>
      <c r="M212" s="100" t="inlineStr">
        <is>
          <t>Clinic</t>
        </is>
      </c>
      <c r="N212" s="88" t="inlineStr">
        <is>
          <t>ข้อ 3 (PLE_CC1_Key_Rx20_UBU.md)</t>
        </is>
      </c>
      <c r="O212" s="100" t="inlineStr">
        <is>
          <t>Mock</t>
        </is>
      </c>
      <c r="P212" s="100" t="inlineStr">
        <is>
          <t>Mock Rx20 UBU</t>
        </is>
      </c>
      <c r="Q212" s="100" t="n"/>
    </row>
    <row r="213" ht="13.2" customHeight="1" s="49">
      <c r="A213" s="119" t="n">
        <v>211</v>
      </c>
      <c r="B213" s="88" t="inlineStr">
        <is>
          <t>เกี่ยวกับ ยาใดมีพิษต่อตับมากที่สุด ข้อใดต่อไปนี้กล่าวถูกต้องตามหลักวิชาชีพเภสัชกรรม</t>
        </is>
      </c>
      <c r="C213" s="100" t="n"/>
      <c r="D213" s="88" t="inlineStr">
        <is>
          <t>Griseofluvin</t>
        </is>
      </c>
      <c r="E213" s="88" t="inlineStr">
        <is>
          <t>Itraconazole</t>
        </is>
      </c>
      <c r="F213" s="88" t="inlineStr">
        <is>
          <t>Ketoclonazole</t>
        </is>
      </c>
      <c r="G213" s="88" t="inlineStr">
        <is>
          <t>Terbenafine</t>
        </is>
      </c>
      <c r="H213" s="88" t="inlineStr">
        <is>
          <t>… ตอบ ค. Ketoclonazole</t>
        </is>
      </c>
      <c r="I213" s="119" t="inlineStr">
        <is>
          <t>1</t>
        </is>
      </c>
      <c r="J213" s="88"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00" t="n"/>
      <c r="L213" s="88" t="inlineStr">
        <is>
          <t>Superficial fungal</t>
        </is>
      </c>
      <c r="M213" s="100" t="inlineStr">
        <is>
          <t>Clinic</t>
        </is>
      </c>
      <c r="N213" s="88" t="inlineStr">
        <is>
          <t>ข้อ 6 (PLE_CC1_Key_Rx20_UBU.md)</t>
        </is>
      </c>
      <c r="O213" s="100" t="inlineStr">
        <is>
          <t>Mock</t>
        </is>
      </c>
      <c r="P213" s="100" t="inlineStr">
        <is>
          <t>Mock Rx20 UBU</t>
        </is>
      </c>
      <c r="Q213" s="100" t="n"/>
    </row>
    <row r="214" ht="13.2" customHeight="1" s="49">
      <c r="A214" s="119" t="n">
        <v>212</v>
      </c>
      <c r="B214" s="88"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214" s="100" t="n"/>
      <c r="D214" s="88" t="inlineStr">
        <is>
          <t>Measles (โรคหัด)</t>
        </is>
      </c>
      <c r="E214" s="88" t="inlineStr">
        <is>
          <t>Rubella (หัดเยอรมัน)</t>
        </is>
      </c>
      <c r="F214" s="88" t="inlineStr">
        <is>
          <t>Chickenpox (อีสุกอีใส)</t>
        </is>
      </c>
      <c r="G214" s="88" t="inlineStr">
        <is>
          <t>Roseola infantum</t>
        </is>
      </c>
      <c r="H214" s="88" t="inlineStr">
        <is>
          <t>Scarlet fever</t>
        </is>
      </c>
      <c r="I214" s="119" t="n">
        <v>1</v>
      </c>
      <c r="J214" s="88"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4" s="100" t="n"/>
      <c r="L214" s="88" t="inlineStr">
        <is>
          <t>Viral Skin Infection</t>
        </is>
      </c>
      <c r="M214" s="100" t="inlineStr">
        <is>
          <t>Clinic</t>
        </is>
      </c>
      <c r="N214" s="88" t="inlineStr">
        <is>
          <t>ข้อ 5 (PLE_CC1_Key_Rx20_UBU.md)</t>
        </is>
      </c>
      <c r="O214" s="100" t="inlineStr">
        <is>
          <t>Mock</t>
        </is>
      </c>
      <c r="P214" s="100" t="inlineStr">
        <is>
          <t>Mock Rx20 UBU</t>
        </is>
      </c>
      <c r="Q214" s="100" t="n"/>
    </row>
    <row r="215" ht="13.2" customHeight="1" s="49">
      <c r="A215" s="119" t="n">
        <v>213</v>
      </c>
      <c r="B215" s="88" t="inlineStr">
        <is>
          <t>Norfloxacin ต่อมาผู้ป่วยมีอาการตกขาวซ้ำ มีอาการคัน แพทย์วินิจฉัย เป็นตกขาวจากเชื้อรา จึงได้สั่งจายยา fluconazole ให้</t>
        </is>
      </c>
      <c r="C215" s="100" t="n"/>
      <c r="D215" s="88" t="inlineStr">
        <is>
          <t>Isotretinoin 10 mg OD</t>
        </is>
      </c>
      <c r="E215" s="88" t="inlineStr">
        <is>
          <t>Terbinafine 1% cream</t>
        </is>
      </c>
      <c r="F215" s="88" t="inlineStr">
        <is>
          <t>Adapalene 0.1% gel</t>
        </is>
      </c>
      <c r="G215" s="88" t="inlineStr">
        <is>
          <t>Mupirocin 2% ointment</t>
        </is>
      </c>
      <c r="H215" s="88" t="inlineStr">
        <is>
          <t>Betamethasone dipropionate 0.05% cream</t>
        </is>
      </c>
      <c r="I215" s="119" t="inlineStr">
        <is>
          <t>5</t>
        </is>
      </c>
      <c r="J215" s="88"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100" t="n"/>
      <c r="L215" s="88" t="inlineStr">
        <is>
          <t>Superficial fungal</t>
        </is>
      </c>
      <c r="M215" s="100" t="inlineStr">
        <is>
          <t>Clinic</t>
        </is>
      </c>
      <c r="N215" s="88" t="inlineStr">
        <is>
          <t>ข้อ 5 (PLE_CC1_Key_Rx20_UBU.md)</t>
        </is>
      </c>
      <c r="O215" s="100" t="inlineStr">
        <is>
          <t>Mock</t>
        </is>
      </c>
      <c r="P215" s="100" t="inlineStr">
        <is>
          <t>Mock Rx20 UBU</t>
        </is>
      </c>
      <c r="Q215" s="100" t="n"/>
    </row>
    <row r="216" ht="13.2" customHeight="1" s="49">
      <c r="A216" s="119" t="n">
        <v>214</v>
      </c>
      <c r="B216" s="88" t="inlineStr">
        <is>
          <t>ข้อใดน่าจะเป็นสาเหตุของ Toxic epidermal necrolyisis นี้</t>
        </is>
      </c>
      <c r="C216" s="100" t="n"/>
      <c r="D216" s="88" t="inlineStr">
        <is>
          <t>Mupirocin 2% ointment</t>
        </is>
      </c>
      <c r="E216" s="88" t="inlineStr">
        <is>
          <t>Betamethasone dipropionate 0.05% cream</t>
        </is>
      </c>
      <c r="F216" s="88" t="inlineStr">
        <is>
          <t>Clotrimazole 1% cream</t>
        </is>
      </c>
      <c r="G216" s="88" t="inlineStr">
        <is>
          <t>Hydrocortisone 1% cream</t>
        </is>
      </c>
      <c r="H216" s="88" t="inlineStr">
        <is>
          <t>Triamcinolone acetonide 0.1% cream</t>
        </is>
      </c>
      <c r="I216" s="119" t="inlineStr">
        <is>
          <t>1</t>
        </is>
      </c>
      <c r="J216" s="88"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6" s="100" t="n"/>
      <c r="L216" s="88" t="inlineStr">
        <is>
          <t>Superficial fungal</t>
        </is>
      </c>
      <c r="M216" s="100" t="inlineStr">
        <is>
          <t>Clinic</t>
        </is>
      </c>
      <c r="N216" s="88" t="inlineStr">
        <is>
          <t>ข้อ 1 (PLE_CC1_Key_Rx20_UBU.md)</t>
        </is>
      </c>
      <c r="O216" s="100" t="inlineStr">
        <is>
          <t>Mock</t>
        </is>
      </c>
      <c r="P216" s="100" t="inlineStr">
        <is>
          <t>Mock Rx20 UBU</t>
        </is>
      </c>
      <c r="Q216" s="100" t="n"/>
    </row>
    <row r="217" ht="13.2" customHeight="1" s="49">
      <c r="A217" s="119" t="n">
        <v>215</v>
      </c>
      <c r="B217" s="88" t="inlineStr">
        <is>
          <t>ข้อใดไม่ใช่ลักษณะที่แพทย์์ใช้แยกภาวะ Toxic Epidermal Necrolysis (TEN) ออกจาก Stevens-Johnson Syndrome (SJS)</t>
        </is>
      </c>
      <c r="C217" s="100" t="n"/>
      <c r="D217" s="88" t="inlineStr">
        <is>
          <t>พื้นที่ผิวหนังหลุดลอก (Detachment of BSA) มากกว่า 30%</t>
        </is>
      </c>
      <c r="E217" s="88" t="inlineStr">
        <is>
          <t>อาการแสดงของ Nikolsky sign ให้ผลบวก</t>
        </is>
      </c>
      <c r="F217" s="88" t="inlineStr">
        <is>
          <t>อัตราการเสียชีวิต (Mortality rate) ของ TEN สูงกว่า SJS อย่างมีนัยสำคัญ</t>
        </is>
      </c>
      <c r="G217" s="88" t="inlineStr">
        <is>
          <t>รอยโรคในเยื่อบุ (Mucosal involvement) รุนแรงและกว้างขวางกว่า</t>
        </is>
      </c>
      <c r="H217" s="88" t="inlineStr">
        <is>
          <t>การเกิดผื่นเป็นผลมาจากปฏิกิริยา Type I IgE-mediated hypersensitivity</t>
        </is>
      </c>
      <c r="I217" s="119" t="n">
        <v>5</v>
      </c>
      <c r="J217" s="88"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7" s="100" t="n"/>
      <c r="L217" s="88" t="inlineStr">
        <is>
          <t>ADR &amp; Allergy</t>
        </is>
      </c>
      <c r="M217" s="100" t="inlineStr">
        <is>
          <t>Clinic</t>
        </is>
      </c>
      <c r="N217" s="88" t="inlineStr">
        <is>
          <t>ข้อ 2 (PLE_CC1_Key_Rx20_UBU.md)</t>
        </is>
      </c>
      <c r="O217" s="100" t="inlineStr">
        <is>
          <t>Mock</t>
        </is>
      </c>
      <c r="P217" s="100" t="inlineStr">
        <is>
          <t>Mock Rx20 UBU</t>
        </is>
      </c>
      <c r="Q217" s="100" t="n"/>
    </row>
    <row r="218" ht="13.2" customHeight="1" s="49">
      <c r="A218" s="119" t="n">
        <v>216</v>
      </c>
      <c r="B218" s="88"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218" s="100" t="n"/>
      <c r="D218" s="88" t="inlineStr">
        <is>
          <t>Toxic Epidermal Necrolysis (TEN)</t>
        </is>
      </c>
      <c r="E218" s="88" t="inlineStr">
        <is>
          <t>Stevens-Johnson Syndrome (SJS)</t>
        </is>
      </c>
      <c r="F218" s="88" t="inlineStr">
        <is>
          <t>SJS/TEN overlap</t>
        </is>
      </c>
      <c r="G218" s="88" t="inlineStr">
        <is>
          <t>Exfoliative dermatitis</t>
        </is>
      </c>
      <c r="H218" s="88" t="inlineStr">
        <is>
          <t>Staphylococcal Scalded Skin Syndrome (SSSS)</t>
        </is>
      </c>
      <c r="I218" s="119" t="n">
        <v>1</v>
      </c>
      <c r="J218" s="88"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218" s="100" t="n"/>
      <c r="L218" s="88" t="inlineStr">
        <is>
          <t>ADR &amp; Allergy</t>
        </is>
      </c>
      <c r="M218" s="100" t="inlineStr">
        <is>
          <t>Clinic</t>
        </is>
      </c>
      <c r="N218" s="88" t="inlineStr">
        <is>
          <t>ข้อ 2 (PLE_CC1_Key_Rx20_UBU.md)</t>
        </is>
      </c>
      <c r="O218" s="100" t="inlineStr">
        <is>
          <t>Mock</t>
        </is>
      </c>
      <c r="P218" s="100" t="inlineStr">
        <is>
          <t>Mock Rx20 UBU</t>
        </is>
      </c>
      <c r="Q218" s="100" t="n"/>
    </row>
    <row r="219" ht="13.2" customHeight="1" s="49">
      <c r="A219" s="119" t="n">
        <v>217</v>
      </c>
      <c r="B219" s="88" t="inlineStr">
        <is>
          <t>เหตุผลสำคัญที่สุดในการทำการทดสอบทางผิวหนัง (Skin test) ก่อนให้เซรุ่มแก้พิษงูที่เตรียมจากม้า (Equine antivenom) คือข้อใด</t>
        </is>
      </c>
      <c r="C219" s="100" t="n"/>
      <c r="D219" s="88" t="inlineStr">
        <is>
          <t>เพื่อประเมินความเสี่ยงต่อการเกิด Immediate IgE-mediated anaphylaxis จากโปรตีนแปลกปลอมของม้า</t>
        </is>
      </c>
      <c r="E219" s="88" t="inlineStr">
        <is>
          <t>เพื่อตรวจวัดระดับภูมิต้านทานต่อพิษงูที่มีอยู่เดิมในร่างกายผู้ป่วย</t>
        </is>
      </c>
      <c r="F219" s="88" t="inlineStr">
        <is>
          <t>เพื่อคำนวณขนาดยาเซรุ่มที่ต้องใช้ในการรักษาให้แม่นยำขึ้น</t>
        </is>
      </c>
      <c r="G219" s="88" t="inlineStr">
        <is>
          <t>เพื่อป้องกันการเกิดภาวะไตวายเฉียบพลันจากพิษงู</t>
        </is>
      </c>
      <c r="H219" s="88" t="inlineStr">
        <is>
          <t>เพื่อทดสอบประสิทธิภาพในการทำลายพิษงูของเซรุ่ม</t>
        </is>
      </c>
      <c r="I219" s="119" t="n">
        <v>1</v>
      </c>
      <c r="J219" s="88"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9" s="100" t="n"/>
      <c r="L219" s="88" t="inlineStr">
        <is>
          <t>Toxicology &amp; ADR</t>
        </is>
      </c>
      <c r="M219" s="100" t="inlineStr">
        <is>
          <t>Clinic</t>
        </is>
      </c>
      <c r="N219" s="88" t="inlineStr">
        <is>
          <t>ข้อ 1 (PLE_CC1_Key_Rx20_UBU.md)</t>
        </is>
      </c>
      <c r="O219" s="100" t="inlineStr">
        <is>
          <t>Mock</t>
        </is>
      </c>
      <c r="P219" s="100" t="inlineStr">
        <is>
          <t>Mock Rx20 UBU</t>
        </is>
      </c>
      <c r="Q219" s="100" t="n"/>
    </row>
    <row r="220" ht="13.2" customHeight="1" s="49">
      <c r="A220" s="119" t="n">
        <v>218</v>
      </c>
      <c r="B220" s="88" t="inlineStr">
        <is>
          <t>ข้อใดต่อไปนี้ถูกต้องเกี่ยวกับเกลื้อน</t>
        </is>
      </c>
      <c r="C220" s="100" t="n"/>
      <c r="D220" s="88" t="inlineStr">
        <is>
          <t>เกิดจากเชื้อ Malassezia furfur</t>
        </is>
      </c>
      <c r="E220" s="88" t="inlineStr">
        <is>
          <t>หากมีอาการรุนแรง จะเป็นขุย แดง คัน</t>
        </is>
      </c>
      <c r="F220" s="88" t="inlineStr">
        <is>
          <t>เมื่อทดสอบด้วย 10% KOH แล้วนาไปส่องกล้องจุลทรรศน์ จะเห็น long pseudohyphae</t>
        </is>
      </c>
      <c r="G220" s="88" t="inlineStr">
        <is>
          <t>ใช้ยาทา Topical selenium sulfide ในการรักษา</t>
        </is>
      </c>
      <c r="H220" s="88" t="inlineStr">
        <is>
          <t>หากเป็นโรคบ่อยๆ ควรได้รับยาป้องกัน</t>
        </is>
      </c>
      <c r="I220" s="119" t="inlineStr">
        <is>
          <t>1</t>
        </is>
      </c>
      <c r="J220" s="88"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0" s="100" t="n"/>
      <c r="L220" s="88" t="inlineStr">
        <is>
          <t>Superficial fungal</t>
        </is>
      </c>
      <c r="M220" s="100" t="inlineStr">
        <is>
          <t>Clinic</t>
        </is>
      </c>
      <c r="N220" s="88" t="inlineStr">
        <is>
          <t>ข้อ 11 (PLE_CC1_Key_Rx20_UBU.md)</t>
        </is>
      </c>
      <c r="O220" s="100" t="inlineStr">
        <is>
          <t>Mock</t>
        </is>
      </c>
      <c r="P220" s="100" t="inlineStr">
        <is>
          <t>Mock Rx20 UBU</t>
        </is>
      </c>
      <c r="Q220" s="100" t="n"/>
    </row>
    <row r="221" ht="13.2" customHeight="1" s="49">
      <c r="A221" s="119" t="n">
        <v>219</v>
      </c>
      <c r="B221" s="88" t="inlineStr">
        <is>
          <t>หากไม่มียา Fluocinolone acetonide 0.01% เภสัชกรสามารถจ่ายยาใดแทนได้</t>
        </is>
      </c>
      <c r="C221" s="100" t="n"/>
      <c r="D221" s="88" t="inlineStr">
        <is>
          <t>Betamethasone dipropionate 0.05%</t>
        </is>
      </c>
      <c r="E221" s="88" t="inlineStr">
        <is>
          <t>Clobetasol propionate 0.05%</t>
        </is>
      </c>
      <c r="F221" s="88" t="inlineStr">
        <is>
          <t>Dexosimethasone 0.05%</t>
        </is>
      </c>
      <c r="G221" s="88" t="inlineStr">
        <is>
          <t>Triamcinolone acetonide 0.1%</t>
        </is>
      </c>
      <c r="H221" s="88" t="inlineStr">
        <is>
          <t>Hydrocortisone acetate 0.5% คำอธิบาย</t>
        </is>
      </c>
      <c r="I221" s="119" t="inlineStr">
        <is>
          <t>5</t>
        </is>
      </c>
      <c r="J221" s="88"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1" s="100" t="n"/>
      <c r="L221" s="88" t="inlineStr">
        <is>
          <t>Superficial fungal</t>
        </is>
      </c>
      <c r="M221" s="100" t="inlineStr">
        <is>
          <t>Clinic</t>
        </is>
      </c>
      <c r="N221" s="88" t="inlineStr">
        <is>
          <t>ข้อ 93 (PLE_CC1_Key_Rx20_UBU.md)</t>
        </is>
      </c>
      <c r="O221" s="100" t="inlineStr">
        <is>
          <t>Mock</t>
        </is>
      </c>
      <c r="P221" s="100" t="inlineStr">
        <is>
          <t>Mock Rx20 UBU</t>
        </is>
      </c>
      <c r="Q221" s="100" t="n"/>
    </row>
    <row r="222" ht="13.2" customHeight="1" s="49">
      <c r="A222" s="119" t="n">
        <v>220</v>
      </c>
      <c r="B222" s="88" t="inlineStr">
        <is>
          <t>ผู้ป่วยควรได้รับยาในข้อใดเพิ่ม</t>
        </is>
      </c>
      <c r="C222" s="100" t="n"/>
      <c r="D222" s="88" t="inlineStr">
        <is>
          <t>Topical tretinoin</t>
        </is>
      </c>
      <c r="E222" s="88" t="inlineStr">
        <is>
          <t>Oral tretinoin</t>
        </is>
      </c>
      <c r="F222" s="88" t="inlineStr">
        <is>
          <t>Oral antibiotic</t>
        </is>
      </c>
      <c r="G222" s="88" t="inlineStr">
        <is>
          <t>contraceptive pills (Progestin only)</t>
        </is>
      </c>
      <c r="H222" s="88" t="inlineStr">
        <is>
          <t>Combined oral contraceptives ที่มีฤทธิ์ anti-androgen</t>
        </is>
      </c>
      <c r="I222" s="119" t="inlineStr">
        <is>
          <t>1</t>
        </is>
      </c>
      <c r="J222" s="88"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2" s="100" t="n"/>
      <c r="L222" s="88" t="inlineStr">
        <is>
          <t>Superficial fungal</t>
        </is>
      </c>
      <c r="M222" s="100" t="inlineStr">
        <is>
          <t>Clinic</t>
        </is>
      </c>
      <c r="N222" s="88" t="inlineStr">
        <is>
          <t>ข้อ 2 (PLE_CC1_Key_Rx20_UBU.md)</t>
        </is>
      </c>
      <c r="O222" s="100" t="inlineStr">
        <is>
          <t>Mock</t>
        </is>
      </c>
      <c r="P222" s="100" t="inlineStr">
        <is>
          <t>Mock Rx20 UBU</t>
        </is>
      </c>
      <c r="Q222" s="100" t="n"/>
    </row>
    <row r="223" ht="13.2" customHeight="1" s="49">
      <c r="A223" s="119" t="n">
        <v>221</v>
      </c>
      <c r="B223" s="88" t="inlineStr">
        <is>
          <t>ผลข้างเคียงข้อใดไม่ใช่ผลข้างเคียงของ Topical tretinoin</t>
        </is>
      </c>
      <c r="C223" s="100" t="n"/>
      <c r="D223" s="88" t="inlineStr">
        <is>
          <t>Acne sores</t>
        </is>
      </c>
      <c r="E223" s="88" t="inlineStr">
        <is>
          <t>Erythema</t>
        </is>
      </c>
      <c r="F223" s="88" t="inlineStr">
        <is>
          <t>Peeling</t>
        </is>
      </c>
      <c r="G223" s="88" t="inlineStr">
        <is>
          <t>Phototoxicity</t>
        </is>
      </c>
      <c r="H223" s="88" t="inlineStr">
        <is>
          <t>Skin hyperpigmentation</t>
        </is>
      </c>
      <c r="I223" s="119" t="inlineStr">
        <is>
          <t>1</t>
        </is>
      </c>
      <c r="J223" s="88"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3" s="100" t="n"/>
      <c r="L223" s="88" t="inlineStr">
        <is>
          <t>Superficial fungal</t>
        </is>
      </c>
      <c r="M223" s="100" t="inlineStr">
        <is>
          <t>Clinic</t>
        </is>
      </c>
      <c r="N223" s="88" t="inlineStr">
        <is>
          <t>ข้อ 3 (PLE_CC1_Key_Rx20_UBU.md)</t>
        </is>
      </c>
      <c r="O223" s="100" t="inlineStr">
        <is>
          <t>Mock</t>
        </is>
      </c>
      <c r="P223" s="100" t="inlineStr">
        <is>
          <t>Mock Rx20 UBU</t>
        </is>
      </c>
      <c r="Q223" s="100" t="n"/>
    </row>
    <row r="224" ht="13.2" customHeight="1" s="49">
      <c r="A224" s="119" t="n">
        <v>222</v>
      </c>
      <c r="B224" s="88" t="inlineStr">
        <is>
          <t>ศึกษาเปรียบเทียบความคุ้มค่าของการใช้ clotrimazole 500 mg OD กับ clotrimazole 100 mg 6 days ใช้แนวทางการศึกษาแบบไหนดีที่สุด</t>
        </is>
      </c>
      <c r="C224" s="100" t="n"/>
      <c r="D224" s="88" t="inlineStr">
        <is>
          <t>Cost analysis</t>
        </is>
      </c>
      <c r="E224" s="88" t="inlineStr">
        <is>
          <t>Cost benefit analysis</t>
        </is>
      </c>
      <c r="F224" s="88" t="inlineStr">
        <is>
          <t>Cost minimize analysis</t>
        </is>
      </c>
      <c r="G224" s="88" t="inlineStr">
        <is>
          <t>Cost-Effectiveness Analysis (CEA)</t>
        </is>
      </c>
      <c r="H224" s="88" t="inlineStr">
        <is>
          <t>Cost-Utility Analysis (CUA)</t>
        </is>
      </c>
      <c r="I224" s="119" t="n">
        <v>4</v>
      </c>
      <c r="J224" s="88"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4" s="100" t="n"/>
      <c r="L224" s="88" t="inlineStr">
        <is>
          <t>Pharmacoeconomics</t>
        </is>
      </c>
      <c r="M224" s="100" t="inlineStr">
        <is>
          <t>Clinic</t>
        </is>
      </c>
      <c r="N224" s="88" t="inlineStr">
        <is>
          <t>ข้อ 36 (PLE_CC1_Key_Rx20_UBU.md)</t>
        </is>
      </c>
      <c r="O224" s="100" t="inlineStr">
        <is>
          <t>Mock</t>
        </is>
      </c>
      <c r="P224" s="100" t="inlineStr">
        <is>
          <t>Mock Rx20 UBU</t>
        </is>
      </c>
      <c r="Q224" s="100" t="n"/>
    </row>
    <row r="225" ht="13.2" customHeight="1" s="49">
      <c r="A225" s="100" t="n">
        <v>223</v>
      </c>
      <c r="B225" s="88"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225" s="100" t="n"/>
      <c r="D225" s="88" t="inlineStr">
        <is>
          <t>Clindamycin 1% topical solution</t>
        </is>
      </c>
      <c r="E225" s="88" t="inlineStr">
        <is>
          <t>Mupirocin 2% ointment</t>
        </is>
      </c>
      <c r="F225" s="88" t="inlineStr">
        <is>
          <t>Gentamicin 0.1% cream</t>
        </is>
      </c>
      <c r="G225" s="88" t="inlineStr">
        <is>
          <t>Silver sulfadiazine cream</t>
        </is>
      </c>
      <c r="H225" s="88" t="inlineStr">
        <is>
          <t>Acyclovir 5% cream</t>
        </is>
      </c>
      <c r="I225" s="100" t="n">
        <v>1</v>
      </c>
      <c r="J225" s="88"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225" s="100" t="n"/>
      <c r="L225" s="88" t="inlineStr">
        <is>
          <t>Dermatologic Comorbidities</t>
        </is>
      </c>
      <c r="M225" s="100" t="inlineStr">
        <is>
          <t>Clinic</t>
        </is>
      </c>
      <c r="N225" s="88" t="inlineStr">
        <is>
          <t>PLE_CC1_2567_Set1_Key ข้อ 57</t>
        </is>
      </c>
      <c r="O225" s="100" t="n"/>
      <c r="P225" s="100" t="n"/>
      <c r="Q225" s="100" t="n"/>
    </row>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Q187"/>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21.6" customHeight="1" s="49">
      <c r="A3" s="119" t="n">
        <v>1</v>
      </c>
      <c r="B3" s="88"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00" t="n"/>
      <c r="D3" s="88" t="inlineStr">
        <is>
          <t>Glipizide 5 mg OD</t>
        </is>
      </c>
      <c r="E3" s="88" t="inlineStr">
        <is>
          <t>Metformin 500 mg BID</t>
        </is>
      </c>
      <c r="F3" s="88" t="inlineStr">
        <is>
          <t>Pioglitazone 15 mg OD</t>
        </is>
      </c>
      <c r="G3" s="88" t="inlineStr">
        <is>
          <t>Sitagliptin 100 mg OD</t>
        </is>
      </c>
      <c r="H3" s="88" t="inlineStr">
        <is>
          <t>Insulin glargine 10 units SC bedtime</t>
        </is>
      </c>
      <c r="I3" s="119" t="inlineStr">
        <is>
          <t>2</t>
        </is>
      </c>
      <c r="J3" s="88"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00" t="n"/>
      <c r="L3" s="88" t="inlineStr">
        <is>
          <t>Diabetes mellitus</t>
        </is>
      </c>
      <c r="M3" s="100" t="inlineStr">
        <is>
          <t>Clinic</t>
        </is>
      </c>
      <c r="N3" s="88" t="inlineStr">
        <is>
          <t>ADA Standards of Care</t>
        </is>
      </c>
      <c r="O3" s="100" t="inlineStr">
        <is>
          <t>ข้อสอบจริง</t>
        </is>
      </c>
      <c r="P3" s="119" t="inlineStr">
        <is>
          <t>ปี 2566</t>
        </is>
      </c>
      <c r="Q3" s="100" t="n"/>
    </row>
    <row r="4" ht="13.2" customHeight="1" s="49">
      <c r="A4" s="119" t="n">
        <v>2</v>
      </c>
      <c r="B4" s="8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00" t="n"/>
      <c r="D4" s="88" t="inlineStr">
        <is>
          <t>Blood glucose &gt; 150 mg/dL</t>
        </is>
      </c>
      <c r="E4" s="88" t="inlineStr">
        <is>
          <t>HbA1c &lt; 7%</t>
        </is>
      </c>
      <c r="F4" s="88" t="inlineStr">
        <is>
          <t>ปัสสาวะมากกว่า 3 ลิตร/วัน</t>
        </is>
      </c>
      <c r="G4" s="88" t="inlineStr">
        <is>
          <t>Insulin ในเลือดต่ำ</t>
        </is>
      </c>
      <c r="H4" s="88" t="inlineStr">
        <is>
          <t>Glucose tolerance test &gt; 200 mg/dL</t>
        </is>
      </c>
      <c r="I4" s="119" t="inlineStr">
        <is>
          <t>5</t>
        </is>
      </c>
      <c r="J4" s="88"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00" t="n"/>
      <c r="L4" s="88" t="inlineStr">
        <is>
          <t>Diabetes mellitus</t>
        </is>
      </c>
      <c r="M4" s="100" t="inlineStr">
        <is>
          <t>Clinic</t>
        </is>
      </c>
      <c r="N4" s="88" t="inlineStr">
        <is>
          <t>ข้อ 1 Pharma Plus เล่มม่วง (เฉลยข้อ จ)</t>
        </is>
      </c>
      <c r="O4" s="100" t="inlineStr">
        <is>
          <t>Mock</t>
        </is>
      </c>
      <c r="P4" s="100" t="inlineStr">
        <is>
          <t>Pharma Plus เล่มม่วง</t>
        </is>
      </c>
      <c r="Q4" s="100" t="n"/>
    </row>
    <row r="5" ht="13.2" customHeight="1" s="49">
      <c r="A5" s="119" t="n">
        <v>3</v>
      </c>
      <c r="B5" s="8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00" t="n"/>
      <c r="D5" s="88" t="inlineStr">
        <is>
          <t>Hypoglycemia</t>
        </is>
      </c>
      <c r="E5" s="88" t="inlineStr">
        <is>
          <t>Hyperglycemia</t>
        </is>
      </c>
      <c r="F5" s="88" t="inlineStr">
        <is>
          <t>Hypervolemia</t>
        </is>
      </c>
      <c r="G5" s="88" t="inlineStr">
        <is>
          <t>Hypovolemia</t>
        </is>
      </c>
      <c r="H5" s="88" t="inlineStr">
        <is>
          <t>Hypertension</t>
        </is>
      </c>
      <c r="I5" s="119" t="inlineStr">
        <is>
          <t>1</t>
        </is>
      </c>
      <c r="J5" s="88"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00" t="n"/>
      <c r="L5" s="88" t="inlineStr">
        <is>
          <t>Diabetes mellitus</t>
        </is>
      </c>
      <c r="M5" s="100" t="inlineStr">
        <is>
          <t>Clinic</t>
        </is>
      </c>
      <c r="N5" s="88" t="inlineStr">
        <is>
          <t>ข้อ 2 Pharma Plus เล่มม่วง (เฉลยข้อ ก)</t>
        </is>
      </c>
      <c r="O5" s="100" t="inlineStr">
        <is>
          <t>Mock</t>
        </is>
      </c>
      <c r="P5" s="100" t="inlineStr">
        <is>
          <t>Pharma Plus เล่มม่วง</t>
        </is>
      </c>
      <c r="Q5" s="100" t="n"/>
    </row>
    <row r="6" ht="13.2" customHeight="1" s="49">
      <c r="A6" s="119" t="n">
        <v>4</v>
      </c>
      <c r="B6" s="88"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00" t="n"/>
      <c r="D6" s="88" t="inlineStr">
        <is>
          <t>หยุดยา แล้วไปพบแพทย์์</t>
        </is>
      </c>
      <c r="E6" s="88" t="inlineStr">
        <is>
          <t>ลดขนาดยา</t>
        </is>
      </c>
      <c r="F6" s="88" t="inlineStr">
        <is>
          <t>ให้ดื่มน้ำหวาน</t>
        </is>
      </c>
      <c r="G6" s="88" t="inlineStr">
        <is>
          <t>เพิ่มขนาดยา</t>
        </is>
      </c>
      <c r="H6" s="88" t="inlineStr">
        <is>
          <t>งดการดื่มกาแฟ</t>
        </is>
      </c>
      <c r="I6" s="119" t="inlineStr">
        <is>
          <t>3</t>
        </is>
      </c>
      <c r="J6" s="88"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00" t="n"/>
      <c r="L6" s="88" t="inlineStr">
        <is>
          <t>Diabetes mellitus</t>
        </is>
      </c>
      <c r="M6" s="100" t="inlineStr">
        <is>
          <t>Clinic</t>
        </is>
      </c>
      <c r="N6" s="88" t="inlineStr">
        <is>
          <t>ข้อ 3 Pharma Plus เล่มม่วง (เฉลยข้อ ค)</t>
        </is>
      </c>
      <c r="O6" s="100" t="inlineStr">
        <is>
          <t>Mock</t>
        </is>
      </c>
      <c r="P6" s="100" t="inlineStr">
        <is>
          <t>Pharma Plus เล่มม่วง</t>
        </is>
      </c>
      <c r="Q6" s="100" t="n"/>
    </row>
    <row r="7" ht="13.2" customHeight="1" s="49">
      <c r="A7" s="119" t="n">
        <v>5</v>
      </c>
      <c r="B7" s="88" t="inlineStr">
        <is>
          <t>ข้อใด ไม่ใช่ ภาวะแทรกซ้อนระยะยาวของโรคเบาหวาน</t>
        </is>
      </c>
      <c r="C7" s="100" t="n"/>
      <c r="D7" s="88" t="inlineStr">
        <is>
          <t>Retinopathy</t>
        </is>
      </c>
      <c r="E7" s="88" t="inlineStr">
        <is>
          <t>Nephropathy</t>
        </is>
      </c>
      <c r="F7" s="88" t="inlineStr">
        <is>
          <t>Neuropathy</t>
        </is>
      </c>
      <c r="G7" s="88" t="inlineStr">
        <is>
          <t>Glaucoma</t>
        </is>
      </c>
      <c r="H7" s="88" t="inlineStr">
        <is>
          <t>Atherosclerosis</t>
        </is>
      </c>
      <c r="I7" s="119" t="n">
        <v>4</v>
      </c>
      <c r="J7" s="88"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00" t="n"/>
      <c r="L7" s="88" t="inlineStr">
        <is>
          <t>Diabetes mellitus</t>
        </is>
      </c>
      <c r="M7" s="100" t="inlineStr">
        <is>
          <t>Clinic</t>
        </is>
      </c>
      <c r="N7" s="88" t="inlineStr">
        <is>
          <t>ข้อ 4 Pharma Plus เล่มม่วง (เฉลยข้อ )</t>
        </is>
      </c>
      <c r="O7" s="100" t="inlineStr">
        <is>
          <t>Mock</t>
        </is>
      </c>
      <c r="P7" s="100" t="inlineStr">
        <is>
          <t>Pharma Plus เล่มม่วง</t>
        </is>
      </c>
      <c r="Q7" s="100" t="n"/>
    </row>
    <row r="8" ht="13.2" customHeight="1" s="49">
      <c r="A8" s="119" t="n">
        <v>6</v>
      </c>
      <c r="B8" s="88" t="inlineStr">
        <is>
          <t>ในโรงพยาบาลมี glipizide MR 30 mg แต่แพทย์์ต้องการใช้ 15 mg สามารถแบ่งได้หรือไม่</t>
        </is>
      </c>
      <c r="C8" s="100" t="n"/>
      <c r="D8" s="88" t="inlineStr">
        <is>
          <t>แบ่งได้ เพราะได้ปริมาณยาเท่ากัน</t>
        </is>
      </c>
      <c r="E8" s="88" t="inlineStr">
        <is>
          <t>แบ่งได้ หักแบ่งแล้วละลายน้ำ</t>
        </is>
      </c>
      <c r="F8" s="88" t="inlineStr">
        <is>
          <t>แบ่งไม่ได้ เพราะมีผลต่อการปลดปล่อยยา</t>
        </is>
      </c>
      <c r="G8" s="88" t="inlineStr">
        <is>
          <t>แบ่งไม่ได้ เพราะตัวยาที่ได้อาจไม่เท่ากัน</t>
        </is>
      </c>
      <c r="H8" s="88" t="inlineStr">
        <is>
          <t>แบ่งไม่ได้ เพราะยาสลายตัวเมื่อสัมผัสสิ่งแวดล้อม</t>
        </is>
      </c>
      <c r="I8" s="119" t="inlineStr">
        <is>
          <t>3</t>
        </is>
      </c>
      <c r="J8" s="88"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00" t="n"/>
      <c r="L8" s="88" t="inlineStr">
        <is>
          <t>Diabetes mellitus</t>
        </is>
      </c>
      <c r="M8" s="100" t="inlineStr">
        <is>
          <t>Clinic</t>
        </is>
      </c>
      <c r="N8" s="88" t="inlineStr">
        <is>
          <t>ข้อ 5 Pharma Plus เล่มม่วง (เฉลยข้อ ค)</t>
        </is>
      </c>
      <c r="O8" s="100" t="inlineStr">
        <is>
          <t>Mock</t>
        </is>
      </c>
      <c r="P8" s="100" t="inlineStr">
        <is>
          <t>Pharma Plus เล่มม่วง</t>
        </is>
      </c>
      <c r="Q8" s="100" t="n"/>
    </row>
    <row r="9" ht="13.2" customHeight="1" s="49">
      <c r="A9" s="119" t="n">
        <v>7</v>
      </c>
      <c r="B9" s="88" t="inlineStr">
        <is>
          <t>ข้อใดคือกลไกการออกฤทธิ์ของยา chlorpropamide</t>
        </is>
      </c>
      <c r="C9" s="100" t="n"/>
      <c r="D9" s="88" t="inlineStr">
        <is>
          <t>กระตุ้นการหลั่งอินซูลิน</t>
        </is>
      </c>
      <c r="E9" s="88" t="inlineStr">
        <is>
          <t>เพิ่มความไวของอินซูลินที่กล้ามเนื้อ</t>
        </is>
      </c>
      <c r="F9" s="88" t="inlineStr">
        <is>
          <t>ลดการดูดซึมน้ำตาลในทางเดินอาหาร</t>
        </is>
      </c>
      <c r="G9" s="88" t="inlineStr">
        <is>
          <t>ยับยั้งการย่อยน้ำตาลในลำไส้</t>
        </is>
      </c>
      <c r="H9" s="88" t="inlineStr">
        <is>
          <t>ลดการสร้างน้ำตาลกลูโคสในตับ</t>
        </is>
      </c>
      <c r="I9" s="119" t="inlineStr">
        <is>
          <t>1</t>
        </is>
      </c>
      <c r="J9" s="88"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00" t="n"/>
      <c r="L9" s="88" t="inlineStr">
        <is>
          <t>Diabetes mellitus</t>
        </is>
      </c>
      <c r="M9" s="100" t="inlineStr">
        <is>
          <t>Clinic</t>
        </is>
      </c>
      <c r="N9" s="88" t="inlineStr">
        <is>
          <t>ข้อ 6 Pharma Plus เล่มม่วง (เฉลยข้อ ก)</t>
        </is>
      </c>
      <c r="O9" s="100" t="inlineStr">
        <is>
          <t>Mock</t>
        </is>
      </c>
      <c r="P9" s="100" t="inlineStr">
        <is>
          <t>Pharma Plus เล่มม่วง</t>
        </is>
      </c>
      <c r="Q9" s="100" t="n"/>
    </row>
    <row r="10" ht="13.2" customHeight="1" s="49">
      <c r="A10" s="119" t="n">
        <v>8</v>
      </c>
      <c r="B10" s="88" t="inlineStr">
        <is>
          <t>ยาฉีดอินซูลินในข้อใดที่ออกฤทธิ์แบบ intermediate</t>
        </is>
      </c>
      <c r="C10" s="100" t="n"/>
      <c r="D10" s="88" t="inlineStr">
        <is>
          <t>Regular insulin</t>
        </is>
      </c>
      <c r="E10" s="88" t="inlineStr">
        <is>
          <t>Neutral insulin</t>
        </is>
      </c>
      <c r="F10" s="88" t="inlineStr">
        <is>
          <t>NPH insulin</t>
        </is>
      </c>
      <c r="G10" s="88" t="inlineStr">
        <is>
          <t>Insulin lispro</t>
        </is>
      </c>
      <c r="H10" s="88" t="inlineStr">
        <is>
          <t>Insulin glargine</t>
        </is>
      </c>
      <c r="I10" s="119" t="inlineStr">
        <is>
          <t>3</t>
        </is>
      </c>
      <c r="J10" s="88"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00" t="n"/>
      <c r="L10" s="88" t="inlineStr">
        <is>
          <t>Diabetes mellitus</t>
        </is>
      </c>
      <c r="M10" s="100" t="inlineStr">
        <is>
          <t>Clinic</t>
        </is>
      </c>
      <c r="N10" s="88" t="inlineStr">
        <is>
          <t>ข้อ 7 Pharma Plus เล่มม่วง (เฉลยข้อ ค)</t>
        </is>
      </c>
      <c r="O10" s="100" t="inlineStr">
        <is>
          <t>Mock</t>
        </is>
      </c>
      <c r="P10" s="100" t="inlineStr">
        <is>
          <t>Pharma Plus เล่มม่วง</t>
        </is>
      </c>
      <c r="Q10" s="100" t="n"/>
    </row>
    <row r="11" ht="13.2" customHeight="1" s="49">
      <c r="A11" s="119" t="n">
        <v>9</v>
      </c>
      <c r="B11" s="88"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00" t="n"/>
      <c r="D11" s="88" t="inlineStr">
        <is>
          <t>DM type 2</t>
        </is>
      </c>
      <c r="E11" s="88" t="inlineStr">
        <is>
          <t>DM type 1</t>
        </is>
      </c>
      <c r="F11" s="88" t="inlineStr">
        <is>
          <t>Gestational DM</t>
        </is>
      </c>
      <c r="G11" s="88" t="inlineStr">
        <is>
          <t>Classification DM</t>
        </is>
      </c>
      <c r="H11" s="88" t="inlineStr">
        <is>
          <t>DM type 3</t>
        </is>
      </c>
      <c r="I11" s="119" t="inlineStr">
        <is>
          <t>1</t>
        </is>
      </c>
      <c r="J11" s="88"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00" t="n"/>
      <c r="L11" s="88" t="inlineStr">
        <is>
          <t>Diabetes mellitus</t>
        </is>
      </c>
      <c r="M11" s="100" t="inlineStr">
        <is>
          <t>Clinic</t>
        </is>
      </c>
      <c r="N11" s="88" t="inlineStr">
        <is>
          <t>ข้อ 8 Pharma Plus เล่มม่วง (เฉลยข้อ ก)</t>
        </is>
      </c>
      <c r="O11" s="100" t="inlineStr">
        <is>
          <t>Mock</t>
        </is>
      </c>
      <c r="P11" s="100" t="inlineStr">
        <is>
          <t>Pharma Plus เล่มม่วง</t>
        </is>
      </c>
      <c r="Q11" s="100" t="n"/>
    </row>
    <row r="12" ht="13.2" customHeight="1" s="49">
      <c r="A12" s="119" t="n">
        <v>10</v>
      </c>
      <c r="B12" s="88" t="inlineStr">
        <is>
          <t>Drug of choice ในการรักษา DM ตาม ADA Guideline คือยาใด</t>
        </is>
      </c>
      <c r="C12" s="100" t="n"/>
      <c r="D12" s="88" t="inlineStr">
        <is>
          <t>Metformin</t>
        </is>
      </c>
      <c r="E12" s="88" t="inlineStr">
        <is>
          <t>Sulfonylurea</t>
        </is>
      </c>
      <c r="F12" s="88" t="inlineStr">
        <is>
          <t>TZDs</t>
        </is>
      </c>
      <c r="G12" s="88" t="inlineStr">
        <is>
          <t>Insulin</t>
        </is>
      </c>
      <c r="H12" s="88" t="inlineStr">
        <is>
          <t>Alpha-glucosidase</t>
        </is>
      </c>
      <c r="I12" s="119" t="inlineStr">
        <is>
          <t>1</t>
        </is>
      </c>
      <c r="J12" s="88"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00" t="n"/>
      <c r="L12" s="88" t="inlineStr">
        <is>
          <t>Diabetes mellitus</t>
        </is>
      </c>
      <c r="M12" s="100" t="inlineStr">
        <is>
          <t>Clinic</t>
        </is>
      </c>
      <c r="N12" s="88" t="inlineStr">
        <is>
          <t>ข้อ 9 Pharma Plus เล่มม่วง (เฉลยข้อ ก)</t>
        </is>
      </c>
      <c r="O12" s="100" t="inlineStr">
        <is>
          <t>Mock</t>
        </is>
      </c>
      <c r="P12" s="100" t="inlineStr">
        <is>
          <t>Pharma Plus เล่มม่วง</t>
        </is>
      </c>
      <c r="Q12" s="100" t="n"/>
    </row>
    <row r="13" ht="13.2" customHeight="1" s="49">
      <c r="A13" s="119" t="n">
        <v>11</v>
      </c>
      <c r="B13" s="88" t="inlineStr">
        <is>
          <t>เป้าหมายของโรคเบาหวานในผู้ป่วยทั่วไป ตาม ADA Guideline คือ</t>
        </is>
      </c>
      <c r="C13" s="100" t="n"/>
      <c r="D13" s="88" t="inlineStr">
        <is>
          <t>HbA1C &lt; 6.5</t>
        </is>
      </c>
      <c r="E13" s="88" t="inlineStr">
        <is>
          <t>HbA1C &lt; 7</t>
        </is>
      </c>
      <c r="F13" s="88" t="inlineStr">
        <is>
          <t>HbA1C &lt; 7.5</t>
        </is>
      </c>
      <c r="G13" s="88" t="inlineStr">
        <is>
          <t>HbA1C &lt; 8</t>
        </is>
      </c>
      <c r="H13" s="88" t="inlineStr">
        <is>
          <t>HbA1C &lt; 8.5</t>
        </is>
      </c>
      <c r="I13" s="119" t="inlineStr">
        <is>
          <t>2</t>
        </is>
      </c>
      <c r="J13" s="88"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00" t="n"/>
      <c r="L13" s="88" t="inlineStr">
        <is>
          <t>Diabetes mellitus</t>
        </is>
      </c>
      <c r="M13" s="100" t="inlineStr">
        <is>
          <t>Clinic</t>
        </is>
      </c>
      <c r="N13" s="88" t="inlineStr">
        <is>
          <t>ข้อ 10 Pharma Plus เล่มม่วง (เฉลยข้อ ข)</t>
        </is>
      </c>
      <c r="O13" s="100" t="inlineStr">
        <is>
          <t>Mock</t>
        </is>
      </c>
      <c r="P13" s="100" t="inlineStr">
        <is>
          <t>Pharma Plus เล่มม่วง</t>
        </is>
      </c>
      <c r="Q13" s="100" t="n"/>
    </row>
    <row r="14" ht="13.2" customHeight="1" s="49">
      <c r="A14" s="119" t="n">
        <v>12</v>
      </c>
      <c r="B14" s="88" t="inlineStr">
        <is>
          <t>ข้อใดไม่ใช่ S/E ของยาลดระดับน้ำตาลชนิดรับประทาน</t>
        </is>
      </c>
      <c r="C14" s="100" t="n"/>
      <c r="D14" s="88" t="inlineStr">
        <is>
          <t>Lipoatrophy</t>
        </is>
      </c>
      <c r="E14" s="88" t="inlineStr">
        <is>
          <t>Hypoglycemia</t>
        </is>
      </c>
      <c r="F14" s="88" t="inlineStr">
        <is>
          <t>Ketonuria</t>
        </is>
      </c>
      <c r="G14" s="88" t="inlineStr">
        <is>
          <t>Hepatotoxic</t>
        </is>
      </c>
      <c r="H14" s="88" t="inlineStr">
        <is>
          <t>Lactic acidosis</t>
        </is>
      </c>
      <c r="I14" s="119" t="inlineStr">
        <is>
          <t>1</t>
        </is>
      </c>
      <c r="J14" s="88"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00" t="n"/>
      <c r="L14" s="88" t="inlineStr">
        <is>
          <t>Diabetes mellitus</t>
        </is>
      </c>
      <c r="M14" s="100" t="inlineStr">
        <is>
          <t>Clinic</t>
        </is>
      </c>
      <c r="N14" s="88" t="inlineStr">
        <is>
          <t>ข้อ 11 Pharma Plus เล่มม่วง (เฉลยข้อ ก)</t>
        </is>
      </c>
      <c r="O14" s="100" t="inlineStr">
        <is>
          <t>Mock</t>
        </is>
      </c>
      <c r="P14" s="100" t="inlineStr">
        <is>
          <t>Pharma Plus เล่มม่วง</t>
        </is>
      </c>
      <c r="Q14" s="100" t="n"/>
    </row>
    <row r="15" ht="13.2" customHeight="1" s="49">
      <c r="A15" s="119" t="n">
        <v>13</v>
      </c>
      <c r="B15" s="88"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00" t="n"/>
      <c r="D15" s="88" t="inlineStr">
        <is>
          <t>Rapid acting</t>
        </is>
      </c>
      <c r="E15" s="88" t="inlineStr">
        <is>
          <t>Short acting</t>
        </is>
      </c>
      <c r="F15" s="88" t="inlineStr">
        <is>
          <t>Inhaler</t>
        </is>
      </c>
      <c r="G15" s="88" t="inlineStr">
        <is>
          <t>Long acting</t>
        </is>
      </c>
      <c r="H15" s="88" t="inlineStr">
        <is>
          <t>Intermediate</t>
        </is>
      </c>
      <c r="I15" s="119" t="inlineStr">
        <is>
          <t>4</t>
        </is>
      </c>
      <c r="J15" s="88"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00" t="n"/>
      <c r="L15" s="88" t="inlineStr">
        <is>
          <t>Diabetes mellitus</t>
        </is>
      </c>
      <c r="M15" s="100" t="inlineStr">
        <is>
          <t>Clinic</t>
        </is>
      </c>
      <c r="N15" s="88" t="inlineStr">
        <is>
          <t>ข้อ 12 Pharma Plus เล่มม่วง (เฉลยข้อ ง)</t>
        </is>
      </c>
      <c r="O15" s="100" t="inlineStr">
        <is>
          <t>Mock</t>
        </is>
      </c>
      <c r="P15" s="100" t="inlineStr">
        <is>
          <t>Pharma Plus เล่มม่วง</t>
        </is>
      </c>
      <c r="Q15" s="100" t="n"/>
    </row>
    <row r="16" ht="13.2" customHeight="1" s="49">
      <c r="A16" s="119" t="n">
        <v>14</v>
      </c>
      <c r="B16"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00" t="n"/>
      <c r="D16" s="88" t="inlineStr">
        <is>
          <t>พ่อ แม่มีประวัติเป็นโรคเบาหวานและความดันโลหิตสูง</t>
        </is>
      </c>
      <c r="E16" s="88" t="inlineStr">
        <is>
          <t>แม่เสียชีวิตด้วยโรคหัวใจและหลอดเลือด</t>
        </is>
      </c>
      <c r="F16" s="88" t="inlineStr">
        <is>
          <t>มีประวัติชอบสูบบุหรี่</t>
        </is>
      </c>
      <c r="G16" s="88" t="inlineStr">
        <is>
          <t>ออกกำลังกาย 1-2 ครั้งต่อเดือน</t>
        </is>
      </c>
      <c r="H16" s="88" t="inlineStr">
        <is>
          <t>ชอบรับประทานอาหารเค็ม</t>
        </is>
      </c>
      <c r="I16" s="119" t="inlineStr">
        <is>
          <t>2</t>
        </is>
      </c>
      <c r="J16" s="88"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00" t="n"/>
      <c r="L16" s="88" t="inlineStr">
        <is>
          <t>Diabetes mellitus</t>
        </is>
      </c>
      <c r="M16" s="100" t="inlineStr">
        <is>
          <t>Clinic</t>
        </is>
      </c>
      <c r="N16" s="88" t="inlineStr">
        <is>
          <t>ข้อ 13 Pharma Plus เล่มม่วง (เฉลยข้อ ข)</t>
        </is>
      </c>
      <c r="O16" s="100" t="inlineStr">
        <is>
          <t>Mock</t>
        </is>
      </c>
      <c r="P16" s="100" t="inlineStr">
        <is>
          <t>Pharma Plus เล่มม่วง</t>
        </is>
      </c>
      <c r="Q16" s="100" t="n"/>
    </row>
    <row r="17" ht="13.2" customHeight="1" s="49">
      <c r="A17" s="119" t="n">
        <v>15</v>
      </c>
      <c r="B17"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00" t="n"/>
      <c r="D17" s="88" t="inlineStr">
        <is>
          <t>แม่เป็นเบาหวานและความดัน</t>
        </is>
      </c>
      <c r="E17" s="88" t="inlineStr">
        <is>
          <t>แม่ตายด้วยโรคหัวใจขาดเลือด</t>
        </is>
      </c>
      <c r="F17" s="88" t="inlineStr">
        <is>
          <t>สูบบุหรี่วันละ 20 มวน</t>
        </is>
      </c>
      <c r="G17" s="88" t="inlineStr">
        <is>
          <t>ออกกำลังกาย 1-2 ครั้ง/เดือน</t>
        </is>
      </c>
      <c r="H17" s="88" t="inlineStr">
        <is>
          <t>ดื่มไวน์ 1-2 แก้ว/เดือน</t>
        </is>
      </c>
      <c r="I17" s="119" t="inlineStr">
        <is>
          <t>1</t>
        </is>
      </c>
      <c r="J17" s="88"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00" t="n"/>
      <c r="L17" s="88" t="inlineStr">
        <is>
          <t>Diabetes mellitus</t>
        </is>
      </c>
      <c r="M17" s="100" t="inlineStr">
        <is>
          <t>Clinic</t>
        </is>
      </c>
      <c r="N17" s="88" t="inlineStr">
        <is>
          <t>ข้อ 14 Pharma Plus เล่มม่วง (เฉลยข้อ ก)</t>
        </is>
      </c>
      <c r="O17" s="100" t="inlineStr">
        <is>
          <t>Mock</t>
        </is>
      </c>
      <c r="P17" s="100" t="inlineStr">
        <is>
          <t>Pharma Plus เล่มม่วง</t>
        </is>
      </c>
      <c r="Q17" s="100" t="n"/>
    </row>
    <row r="18" ht="13.2" customHeight="1" s="49">
      <c r="A18" s="119" t="n">
        <v>16</v>
      </c>
      <c r="B18"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00" t="n"/>
      <c r="D18" s="88" t="inlineStr">
        <is>
          <t>งดสูบบุหรี่</t>
        </is>
      </c>
      <c r="E18" s="88" t="inlineStr">
        <is>
          <t>ลดอาหารเค็ม</t>
        </is>
      </c>
      <c r="F18" s="88" t="inlineStr">
        <is>
          <t>ลดน้ำหนัก</t>
        </is>
      </c>
      <c r="G18" s="88" t="inlineStr">
        <is>
          <t>ออกกำลังกายเพิ่มเติม</t>
        </is>
      </c>
      <c r="H18" s="88" t="inlineStr">
        <is>
          <t>ลดการบริโภคน้ำตาล</t>
        </is>
      </c>
      <c r="I18" s="119" t="inlineStr">
        <is>
          <t>2</t>
        </is>
      </c>
      <c r="J18" s="88"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00" t="n"/>
      <c r="L18" s="88" t="inlineStr">
        <is>
          <t>Diabetes mellitus</t>
        </is>
      </c>
      <c r="M18" s="100" t="inlineStr">
        <is>
          <t>Clinic</t>
        </is>
      </c>
      <c r="N18" s="88" t="inlineStr">
        <is>
          <t>ข้อ 15 Pharma Plus เล่มม่วง (เฉลยข้อ ข)</t>
        </is>
      </c>
      <c r="O18" s="100" t="inlineStr">
        <is>
          <t>Mock</t>
        </is>
      </c>
      <c r="P18" s="100" t="inlineStr">
        <is>
          <t>Pharma Plus เล่มม่วง</t>
        </is>
      </c>
      <c r="Q18" s="100" t="n"/>
    </row>
    <row r="19" ht="13.2" customHeight="1" s="49">
      <c r="A19" s="119" t="n">
        <v>17</v>
      </c>
      <c r="B19" s="88"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00" t="n"/>
      <c r="D19" s="88" t="inlineStr">
        <is>
          <t>ผู้ป่วยเป็น pre-diabetes ให้เปลี่ยนพฤติกรรมการกิน และคอยตรวจเป็นประจำทุก 1-3 ปี</t>
        </is>
      </c>
      <c r="E19" s="88" t="inlineStr">
        <is>
          <t>สงสัยว่าผู้ป่วยเป็นเบาหวาน แนะนำให้ออกกำลังกาย</t>
        </is>
      </c>
      <c r="F19" s="88" t="inlineStr">
        <is>
          <t>เป็น DM type 2 ต้องรีบให้ยาพร้อมปรับเปลี่ยนพฤติกรรมเพื่อรักษาผู้ป่วย</t>
        </is>
      </c>
      <c r="G19" s="88" t="inlineStr">
        <is>
          <t>ผู้ป่วยเป็น pre-diabetes แนะนำให้มาเจาะเลือดทุก 3 ปี</t>
        </is>
      </c>
      <c r="H19" s="88" t="inlineStr">
        <is>
          <t>ผู้ป่วยเป็น DM type 2 ให้รีบส่งต่อผู้ป่วย</t>
        </is>
      </c>
      <c r="I19" s="119" t="inlineStr">
        <is>
          <t>3</t>
        </is>
      </c>
      <c r="J19" s="88"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00" t="n"/>
      <c r="L19" s="88" t="inlineStr">
        <is>
          <t>Diabetes mellitus</t>
        </is>
      </c>
      <c r="M19" s="100" t="inlineStr">
        <is>
          <t>Clinic</t>
        </is>
      </c>
      <c r="N19" s="88" t="inlineStr">
        <is>
          <t>ข้อ 16 Pharma Plus เล่มม่วง (เฉลยข้อ ค)</t>
        </is>
      </c>
      <c r="O19" s="100" t="inlineStr">
        <is>
          <t>Mock</t>
        </is>
      </c>
      <c r="P19" s="100" t="inlineStr">
        <is>
          <t>Pharma Plus เล่มม่วง</t>
        </is>
      </c>
      <c r="Q19" s="100" t="n"/>
    </row>
    <row r="20" ht="13.2" customHeight="1" s="49">
      <c r="A20" s="119" t="n">
        <v>18</v>
      </c>
      <c r="B20" s="88" t="inlineStr">
        <is>
          <t>2 ปีต่อมา ผู้ป่วยมาพบแพทย์์ มีค่า Lab ดังนี้
FBS 210 mg% จ่าย Metformin 1x2 60
ค่าผลปฏิบัติการใดที่บ่งบอกว่าผู้ป่วยเป็น hyperglycemia</t>
        </is>
      </c>
      <c r="C20" s="100" t="n"/>
      <c r="D20" s="88" t="inlineStr">
        <is>
          <t>FBS 210%</t>
        </is>
      </c>
      <c r="E20" s="88" t="inlineStr">
        <is>
          <t>Cholesterol</t>
        </is>
      </c>
      <c r="F20" s="88" t="inlineStr">
        <is>
          <t>LDL</t>
        </is>
      </c>
      <c r="G20" s="88" t="inlineStr">
        <is>
          <t>HDL 35%</t>
        </is>
      </c>
      <c r="H20" s="88" t="inlineStr">
        <is>
          <t>TGS</t>
        </is>
      </c>
      <c r="I20" s="119" t="inlineStr">
        <is>
          <t>1</t>
        </is>
      </c>
      <c r="J20" s="88"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00" t="n"/>
      <c r="L20" s="88" t="inlineStr">
        <is>
          <t>Diabetes mellitus</t>
        </is>
      </c>
      <c r="M20" s="100" t="inlineStr">
        <is>
          <t>Clinic</t>
        </is>
      </c>
      <c r="N20" s="88" t="inlineStr">
        <is>
          <t>ข้อ 17 Pharma Plus เล่มม่วง (เฉลยข้อ ก)</t>
        </is>
      </c>
      <c r="O20" s="100" t="inlineStr">
        <is>
          <t>Mock</t>
        </is>
      </c>
      <c r="P20" s="100" t="inlineStr">
        <is>
          <t>Pharma Plus เล่มม่วง</t>
        </is>
      </c>
      <c r="Q20" s="100" t="n"/>
    </row>
    <row r="21" ht="13.2" customHeight="1" s="49">
      <c r="A21" s="119" t="n">
        <v>19</v>
      </c>
      <c r="B21" s="88" t="inlineStr">
        <is>
          <t>2 ปีต่อมา ผู้ป่วยมาพบแพทย์์ มีค่า Lab ดังนี้
FBS 210 mg% จ่าย Metformin 1x2 60
ยาที่แพทย์์สั่งจ่ายอยู่ในกลุ่มใด</t>
        </is>
      </c>
      <c r="C21" s="100" t="n"/>
      <c r="D21" s="88" t="inlineStr">
        <is>
          <t>Biguanide</t>
        </is>
      </c>
      <c r="E21" s="88" t="inlineStr">
        <is>
          <t>Glitazone</t>
        </is>
      </c>
      <c r="F21" s="88" t="inlineStr">
        <is>
          <t>Sulfonylurea</t>
        </is>
      </c>
      <c r="G21" s="88" t="inlineStr">
        <is>
          <t>GLP-1 analogue</t>
        </is>
      </c>
      <c r="H21" s="88" t="inlineStr">
        <is>
          <t>Incretin analogue</t>
        </is>
      </c>
      <c r="I21" s="119" t="inlineStr">
        <is>
          <t>1</t>
        </is>
      </c>
      <c r="J21" s="88"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00" t="n"/>
      <c r="L21" s="88" t="inlineStr">
        <is>
          <t>Diabetes mellitus</t>
        </is>
      </c>
      <c r="M21" s="100" t="inlineStr">
        <is>
          <t>Clinic</t>
        </is>
      </c>
      <c r="N21" s="88" t="inlineStr">
        <is>
          <t>ข้อ 18 Pharma Plus เล่มม่วง (เฉลยข้อ ก)</t>
        </is>
      </c>
      <c r="O21" s="100" t="inlineStr">
        <is>
          <t>Mock</t>
        </is>
      </c>
      <c r="P21" s="100" t="inlineStr">
        <is>
          <t>Pharma Plus เล่มม่วง</t>
        </is>
      </c>
      <c r="Q21" s="100" t="n"/>
    </row>
    <row r="22" ht="13.2" customHeight="1" s="49">
      <c r="A22" s="119" t="n">
        <v>20</v>
      </c>
      <c r="B22" s="88" t="inlineStr">
        <is>
          <t>อาการไม่พึงประสงค์ที่เกิดขึ้นบ่อยจากยาตัวนี้</t>
        </is>
      </c>
      <c r="C22" s="100" t="n"/>
      <c r="D22" s="88" t="inlineStr">
        <is>
          <t>Anorexia</t>
        </is>
      </c>
      <c r="E22" s="88" t="inlineStr">
        <is>
          <t>Flatulence</t>
        </is>
      </c>
      <c r="F22" s="88" t="inlineStr">
        <is>
          <t>Constipation</t>
        </is>
      </c>
      <c r="G22" s="88" t="inlineStr">
        <is>
          <t>Lactic acidosis</t>
        </is>
      </c>
      <c r="H22" s="88" t="inlineStr">
        <is>
          <t>Hypoglycemia</t>
        </is>
      </c>
      <c r="I22" s="119" t="inlineStr">
        <is>
          <t>1</t>
        </is>
      </c>
      <c r="J22" s="88"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00" t="n"/>
      <c r="L22" s="88" t="inlineStr">
        <is>
          <t>Diabetes mellitus</t>
        </is>
      </c>
      <c r="M22" s="100" t="inlineStr">
        <is>
          <t>Clinic</t>
        </is>
      </c>
      <c r="N22" s="88" t="inlineStr">
        <is>
          <t>ข้อ 19 Pharma Plus เล่มม่วง (เฉลยข้อ ก)</t>
        </is>
      </c>
      <c r="O22" s="100" t="inlineStr">
        <is>
          <t>Mock</t>
        </is>
      </c>
      <c r="P22" s="100" t="inlineStr">
        <is>
          <t>Pharma Plus เล่มม่วง</t>
        </is>
      </c>
      <c r="Q22" s="100" t="n"/>
    </row>
    <row r="23" ht="13.2" customHeight="1" s="49">
      <c r="A23" s="119" t="n">
        <v>21</v>
      </c>
      <c r="B23" s="8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00" t="n"/>
      <c r="D23" s="88" t="inlineStr">
        <is>
          <t>Flatulence</t>
        </is>
      </c>
      <c r="E23" s="88" t="inlineStr">
        <is>
          <t>Hypoglycemia</t>
        </is>
      </c>
      <c r="F23" s="88" t="inlineStr">
        <is>
          <t>Dizziness</t>
        </is>
      </c>
      <c r="G23" s="88" t="inlineStr">
        <is>
          <t>Headache</t>
        </is>
      </c>
      <c r="H23" s="88" t="inlineStr">
        <is>
          <t>Photosensitivity</t>
        </is>
      </c>
      <c r="I23" s="119" t="inlineStr">
        <is>
          <t>1</t>
        </is>
      </c>
      <c r="J23" s="88"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00" t="n"/>
      <c r="L23" s="88" t="inlineStr">
        <is>
          <t>Diabetes mellitus</t>
        </is>
      </c>
      <c r="M23" s="100" t="inlineStr">
        <is>
          <t>Clinic</t>
        </is>
      </c>
      <c r="N23" s="88" t="inlineStr">
        <is>
          <t>ข้อ 20 Pharma Plus เล่มม่วง (เฉลยข้อ ก)</t>
        </is>
      </c>
      <c r="O23" s="100" t="inlineStr">
        <is>
          <t>Mock</t>
        </is>
      </c>
      <c r="P23" s="100" t="inlineStr">
        <is>
          <t>Pharma Plus เล่มม่วง</t>
        </is>
      </c>
      <c r="Q23" s="100" t="n"/>
    </row>
    <row r="24" ht="13.2" customHeight="1" s="49">
      <c r="A24" s="119" t="n">
        <v>22</v>
      </c>
      <c r="B24" s="8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00" t="n"/>
      <c r="D24" s="88" t="inlineStr">
        <is>
          <t>Glipizide</t>
        </is>
      </c>
      <c r="E24" s="88" t="inlineStr">
        <is>
          <t>Glibenclamide</t>
        </is>
      </c>
      <c r="F24" s="88" t="inlineStr">
        <is>
          <t>Metformin</t>
        </is>
      </c>
      <c r="G24" s="88" t="inlineStr">
        <is>
          <t>Insulin lispro</t>
        </is>
      </c>
      <c r="H24" s="88" t="inlineStr">
        <is>
          <t>Insulin glargine</t>
        </is>
      </c>
      <c r="I24" s="119" t="inlineStr">
        <is>
          <t>3</t>
        </is>
      </c>
      <c r="J24" s="88"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00" t="n"/>
      <c r="L24" s="88" t="inlineStr">
        <is>
          <t>Diabetes mellitus</t>
        </is>
      </c>
      <c r="M24" s="100" t="inlineStr">
        <is>
          <t>Clinic</t>
        </is>
      </c>
      <c r="N24" s="88" t="inlineStr">
        <is>
          <t>ข้อ 21 Pharma Plus เล่มม่วง (เฉลยข้อ ค)</t>
        </is>
      </c>
      <c r="O24" s="100" t="inlineStr">
        <is>
          <t>Mock</t>
        </is>
      </c>
      <c r="P24" s="100" t="inlineStr">
        <is>
          <t>Pharma Plus เล่มม่วง</t>
        </is>
      </c>
      <c r="Q24" s="100" t="n"/>
    </row>
    <row r="25" ht="13.2" customHeight="1" s="49">
      <c r="A25" s="119" t="n">
        <v>23</v>
      </c>
      <c r="B25" s="88" t="inlineStr">
        <is>
          <t>ผู้ป่วยโรคใดมีข้อห้ามใช้ยา metformin</t>
        </is>
      </c>
      <c r="C25" s="100" t="n"/>
      <c r="D25" s="88" t="inlineStr">
        <is>
          <t>Lactic acidosis</t>
        </is>
      </c>
      <c r="E25" s="88" t="inlineStr">
        <is>
          <t>Obesity</t>
        </is>
      </c>
      <c r="F25" s="88" t="inlineStr">
        <is>
          <t>Hypertension</t>
        </is>
      </c>
      <c r="G25" s="88" t="inlineStr">
        <is>
          <t>Hyperlipidemia</t>
        </is>
      </c>
      <c r="H25" s="88" t="inlineStr">
        <is>
          <t>Gastric ulcer</t>
        </is>
      </c>
      <c r="I25" s="119" t="inlineStr">
        <is>
          <t>1</t>
        </is>
      </c>
      <c r="J25" s="88"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00" t="n"/>
      <c r="L25" s="88" t="inlineStr">
        <is>
          <t>Diabetes mellitus</t>
        </is>
      </c>
      <c r="M25" s="100" t="inlineStr">
        <is>
          <t>Clinic</t>
        </is>
      </c>
      <c r="N25" s="88" t="inlineStr">
        <is>
          <t>ข้อ 22 Pharma Plus เล่มม่วง (เฉลยข้อ ก)</t>
        </is>
      </c>
      <c r="O25" s="100" t="inlineStr">
        <is>
          <t>Mock</t>
        </is>
      </c>
      <c r="P25" s="100" t="inlineStr">
        <is>
          <t>Pharma Plus เล่มม่วง</t>
        </is>
      </c>
      <c r="Q25" s="100" t="n"/>
    </row>
    <row r="26" ht="13.2" customHeight="1" s="49">
      <c r="A26" s="119" t="n">
        <v>24</v>
      </c>
      <c r="B26" s="88"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00" t="n"/>
      <c r="D26" s="88" t="inlineStr">
        <is>
          <t>ACEIs</t>
        </is>
      </c>
      <c r="E26" s="88" t="inlineStr">
        <is>
          <t>Alpha-blockers</t>
        </is>
      </c>
      <c r="F26" s="88" t="inlineStr">
        <is>
          <t>B-blockers</t>
        </is>
      </c>
      <c r="G26" s="88" t="inlineStr">
        <is>
          <t>Loop diuretics</t>
        </is>
      </c>
      <c r="H26" s="88" t="inlineStr">
        <is>
          <t>Thiazides</t>
        </is>
      </c>
      <c r="I26" s="119" t="inlineStr">
        <is>
          <t>1</t>
        </is>
      </c>
      <c r="J26" s="88"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00" t="n"/>
      <c r="L26" s="88" t="inlineStr">
        <is>
          <t>Diabetes mellitus</t>
        </is>
      </c>
      <c r="M26" s="100" t="inlineStr">
        <is>
          <t>Clinic</t>
        </is>
      </c>
      <c r="N26" s="88" t="inlineStr">
        <is>
          <t>ข้อ 23 Pharma Plus เล่มม่วง (เฉลยข้อ ก)</t>
        </is>
      </c>
      <c r="O26" s="100" t="inlineStr">
        <is>
          <t>Mock</t>
        </is>
      </c>
      <c r="P26" s="100" t="inlineStr">
        <is>
          <t>Pharma Plus เล่มม่วง</t>
        </is>
      </c>
      <c r="Q26" s="100" t="n"/>
    </row>
    <row r="27" ht="13.2" customHeight="1" s="49">
      <c r="A27" s="119" t="n">
        <v>25</v>
      </c>
      <c r="B27" s="88" t="inlineStr">
        <is>
          <t>กลไกการออกฤทธิ์ของยา chlorpropamide ในผู้ป่วยโรคเบาหวานได้แก่</t>
        </is>
      </c>
      <c r="C27" s="100" t="n"/>
      <c r="D27" s="88" t="inlineStr">
        <is>
          <t>เพิ่ม insulin resistance ในผู้ป่วย</t>
        </is>
      </c>
      <c r="E27" s="88" t="inlineStr">
        <is>
          <t>ลด insulin resistance ในผู้ป่วย</t>
        </is>
      </c>
      <c r="F27" s="88" t="inlineStr">
        <is>
          <t>กระตุ้นการหลั่งของ insulin ในผู้ป่วย</t>
        </is>
      </c>
      <c r="G27" s="88" t="inlineStr">
        <is>
          <t>ข้อ ก และ ค ถูก</t>
        </is>
      </c>
      <c r="H27" s="88" t="inlineStr">
        <is>
          <t>ข้อ ข และ ค ถูก</t>
        </is>
      </c>
      <c r="I27" s="119" t="inlineStr">
        <is>
          <t>3</t>
        </is>
      </c>
      <c r="J27" s="88"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00" t="n"/>
      <c r="L27" s="88" t="inlineStr">
        <is>
          <t>Diabetes mellitus</t>
        </is>
      </c>
      <c r="M27" s="100" t="inlineStr">
        <is>
          <t>Clinic</t>
        </is>
      </c>
      <c r="N27" s="88" t="inlineStr">
        <is>
          <t>ข้อ 29 Pharma Plus เล่มม่วง (เฉลยข้อ ค)</t>
        </is>
      </c>
      <c r="O27" s="100" t="inlineStr">
        <is>
          <t>Mock</t>
        </is>
      </c>
      <c r="P27" s="100" t="inlineStr">
        <is>
          <t>Pharma Plus เล่มม่วง</t>
        </is>
      </c>
      <c r="Q27" s="100" t="n"/>
    </row>
    <row r="28" ht="13.2" customHeight="1" s="49">
      <c r="A28" s="119" t="n">
        <v>26</v>
      </c>
      <c r="B28" s="8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00" t="n"/>
      <c r="D28" s="88" t="inlineStr">
        <is>
          <t>ให้ผู้ป่วยหยุดยาทันทีเนื่องจากมีอาการแพ้ยา</t>
        </is>
      </c>
      <c r="E28" s="88" t="inlineStr">
        <is>
          <t>ให้เปลี่ยนขนาดยาเป็น 50 mg qd</t>
        </is>
      </c>
      <c r="F28" s="88" t="inlineStr">
        <is>
          <t>ให้ผู้ป่วยรับประทานยาหลังอาหาร</t>
        </is>
      </c>
      <c r="G28" s="88" t="inlineStr">
        <is>
          <t>ให้ผู้ป่วยรับประทานยาลดอาการคลื่นไส้อาเจียนร่วมด้วย</t>
        </is>
      </c>
      <c r="H28" s="88" t="inlineStr">
        <is>
          <t>ข้อ ข และ ค ถูกต้อง</t>
        </is>
      </c>
      <c r="I28" s="119" t="inlineStr">
        <is>
          <t>4</t>
        </is>
      </c>
      <c r="J28" s="88"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00" t="n"/>
      <c r="L28" s="88" t="inlineStr">
        <is>
          <t>Diabetes mellitus</t>
        </is>
      </c>
      <c r="M28" s="100" t="inlineStr">
        <is>
          <t>Clinic</t>
        </is>
      </c>
      <c r="N28" s="88" t="inlineStr">
        <is>
          <t>ข้อ 30 Pharma Plus เล่มม่วง (เฉลยข้อ ง)</t>
        </is>
      </c>
      <c r="O28" s="100" t="inlineStr">
        <is>
          <t>Mock</t>
        </is>
      </c>
      <c r="P28" s="100" t="inlineStr">
        <is>
          <t>Pharma Plus เล่มม่วง</t>
        </is>
      </c>
      <c r="Q28" s="100" t="n"/>
    </row>
    <row r="29" ht="13.2" customHeight="1" s="49">
      <c r="A29" s="119" t="n">
        <v>27</v>
      </c>
      <c r="B29" s="8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00" t="n"/>
      <c r="D29" s="88" t="inlineStr">
        <is>
          <t>อาการคลื่นไส้ อาเจียน</t>
        </is>
      </c>
      <c r="E29" s="88" t="inlineStr">
        <is>
          <t>ระดับน้ำตาลในเลือดต่ำ</t>
        </is>
      </c>
      <c r="F29" s="88" t="inlineStr">
        <is>
          <t>ผื่นคันตามผิวหนัง</t>
        </is>
      </c>
      <c r="G29" s="88" t="inlineStr">
        <is>
          <t>ข้อ ข และ ค ถูก</t>
        </is>
      </c>
      <c r="H29" s="88" t="inlineStr">
        <is>
          <t>ข้อ ก ข และ ค ถูก</t>
        </is>
      </c>
      <c r="I29" s="119" t="inlineStr">
        <is>
          <t>5</t>
        </is>
      </c>
      <c r="J29" s="88"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00" t="n"/>
      <c r="L29" s="88" t="inlineStr">
        <is>
          <t>Diabetes mellitus</t>
        </is>
      </c>
      <c r="M29" s="100" t="inlineStr">
        <is>
          <t>Clinic</t>
        </is>
      </c>
      <c r="N29" s="88" t="inlineStr">
        <is>
          <t>ข้อ 31 Pharma Plus เล่มม่วง (เฉลยข้อ จ)</t>
        </is>
      </c>
      <c r="O29" s="100" t="inlineStr">
        <is>
          <t>Mock</t>
        </is>
      </c>
      <c r="P29" s="100" t="inlineStr">
        <is>
          <t>Pharma Plus เล่มม่วง</t>
        </is>
      </c>
      <c r="Q29" s="100" t="n"/>
    </row>
    <row r="30" ht="13.2" customHeight="1" s="49">
      <c r="A30" s="119" t="n">
        <v>28</v>
      </c>
      <c r="B30" s="88"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00" t="n"/>
      <c r="D30" s="88" t="inlineStr">
        <is>
          <t>แนะนำให้ผู้ป่วยดื่มได้ตามปกติ</t>
        </is>
      </c>
      <c r="E30" s="88" t="inlineStr">
        <is>
          <t>แนะนำให้ผู้ป่วยดื่มได้บ้างแต่จำนวนน้อยลง</t>
        </is>
      </c>
      <c r="F30" s="88" t="inlineStr">
        <is>
          <t>แนะนำให้ผู้ป่วยหยุดดื่มจนกว่าอาการคลื่นไส้อาเจียนจะหายไป</t>
        </is>
      </c>
      <c r="G30" s="88" t="inlineStr">
        <is>
          <t>หากผู้ป่วยต้องการดื่มแอลกอฮอล์ให้ดื่มอย่างน้อย 2 ชั่วโมงก่อนหรือหลังรับประทานยา</t>
        </is>
      </c>
      <c r="H30" s="88" t="inlineStr">
        <is>
          <t>ให้ผู้ป่วยหยุดดื่มหากรับประทานยาตัวนี้อยู่</t>
        </is>
      </c>
      <c r="I30" s="119" t="inlineStr">
        <is>
          <t>5</t>
        </is>
      </c>
      <c r="J30" s="88"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00" t="n"/>
      <c r="L30" s="88" t="inlineStr">
        <is>
          <t>Diabetes mellitus</t>
        </is>
      </c>
      <c r="M30" s="100" t="inlineStr">
        <is>
          <t>Clinic</t>
        </is>
      </c>
      <c r="N30" s="88" t="inlineStr">
        <is>
          <t>ข้อ 32 Pharma Plus เล่มม่วง (เฉลยข้อ จ)</t>
        </is>
      </c>
      <c r="O30" s="100" t="inlineStr">
        <is>
          <t>Mock</t>
        </is>
      </c>
      <c r="P30" s="100" t="inlineStr">
        <is>
          <t>Pharma Plus เล่มม่วง</t>
        </is>
      </c>
      <c r="Q30" s="100" t="n"/>
    </row>
    <row r="31" ht="13.2" customHeight="1" s="49">
      <c r="A31" s="119" t="n">
        <v>29</v>
      </c>
      <c r="B31" s="88"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00" t="n"/>
      <c r="D31" s="88" t="inlineStr">
        <is>
          <t>Allergic reaction</t>
        </is>
      </c>
      <c r="E31" s="88" t="inlineStr">
        <is>
          <t>Toxic reaction</t>
        </is>
      </c>
      <c r="F31" s="88" t="inlineStr">
        <is>
          <t>Overdose</t>
        </is>
      </c>
      <c r="G31" s="88" t="inlineStr">
        <is>
          <t>ผู้ป่วยไม่สามารถควบคุมการรับประทานอาหารให้เหมาะสมได้</t>
        </is>
      </c>
      <c r="H31" s="88" t="inlineStr">
        <is>
          <t>เป็นผลข้างเคียงจากยาตัวนี้</t>
        </is>
      </c>
      <c r="I31" s="119" t="inlineStr">
        <is>
          <t>5</t>
        </is>
      </c>
      <c r="J31" s="88"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00" t="n"/>
      <c r="L31" s="88" t="inlineStr">
        <is>
          <t>Diabetes mellitus</t>
        </is>
      </c>
      <c r="M31" s="100" t="inlineStr">
        <is>
          <t>Clinic</t>
        </is>
      </c>
      <c r="N31" s="88" t="inlineStr">
        <is>
          <t>ข้อ 33 Pharma Plus เล่มม่วง (เฉลยข้อ จ)</t>
        </is>
      </c>
      <c r="O31" s="100" t="inlineStr">
        <is>
          <t>Mock</t>
        </is>
      </c>
      <c r="P31" s="100" t="inlineStr">
        <is>
          <t>Pharma Plus เล่มม่วง</t>
        </is>
      </c>
      <c r="Q31" s="100" t="n"/>
    </row>
    <row r="32" ht="13.2" customHeight="1" s="49">
      <c r="A32" s="119" t="n">
        <v>30</v>
      </c>
      <c r="B32" s="88"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00" t="n"/>
      <c r="D32" s="88" t="inlineStr">
        <is>
          <t>ขนาดยา tolbutamide ที่ได้รับมีขนาดสูงเกินไป</t>
        </is>
      </c>
      <c r="E32" s="88" t="inlineStr">
        <is>
          <t>มีการเสริมฤทธิ์กันระหว่างยา Chlorpropamide และ tolbutamide เนื่องจากระยะเวลาในการออกฤทธิ์ของยา chlorpropamide เนิ่นนาน</t>
        </is>
      </c>
      <c r="F32" s="88" t="inlineStr">
        <is>
          <t>เป็นภาวะปกติของผู้ป่วยโรคเบาหวานเมื่อมีการเปลี่ยนแปลงยา</t>
        </is>
      </c>
      <c r="G32" s="88" t="inlineStr">
        <is>
          <t>ผู้ป่วยอาจรับประทานอาหารไม่ตรงเวลา และมีอาการคลื่นไส้อาเจียนที่เกิดจากผลข้างเคียงจากยา</t>
        </is>
      </c>
      <c r="H32" s="88" t="inlineStr">
        <is>
          <t>ไม่มีข้อใดถูก</t>
        </is>
      </c>
      <c r="I32" s="119" t="inlineStr">
        <is>
          <t>2</t>
        </is>
      </c>
      <c r="J32" s="88"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00" t="n"/>
      <c r="L32" s="88" t="inlineStr">
        <is>
          <t>Diabetes mellitus</t>
        </is>
      </c>
      <c r="M32" s="100" t="inlineStr">
        <is>
          <t>Clinic</t>
        </is>
      </c>
      <c r="N32" s="88" t="inlineStr">
        <is>
          <t>ข้อ 34 Pharma Plus เล่มม่วง (เฉลยข้อ ข)</t>
        </is>
      </c>
      <c r="O32" s="100" t="inlineStr">
        <is>
          <t>Mock</t>
        </is>
      </c>
      <c r="P32" s="100" t="inlineStr">
        <is>
          <t>Pharma Plus เล่มม่วง</t>
        </is>
      </c>
      <c r="Q32" s="100" t="n"/>
    </row>
    <row r="33" ht="13.2" customHeight="1" s="49">
      <c r="A33" s="119" t="n">
        <v>31</v>
      </c>
      <c r="B33" s="88"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00" t="n"/>
      <c r="D33" s="88" t="inlineStr">
        <is>
          <t>Chlorpropamide &gt; glyburide &gt; glipizide &gt; tolbutamide</t>
        </is>
      </c>
      <c r="E33" s="88" t="inlineStr">
        <is>
          <t>Tolbutamide &gt; glipizide &gt; glyburide &gt; chlorpropamide</t>
        </is>
      </c>
      <c r="F33" s="88" t="inlineStr">
        <is>
          <t>Glyburide &gt; tolbutamide &gt; glipizide &gt; chlorpropamide</t>
        </is>
      </c>
      <c r="G33" s="88" t="inlineStr">
        <is>
          <t>Glipizide &gt; glyburide &gt; chlorpropamide &gt; tolbutamide</t>
        </is>
      </c>
      <c r="H33" s="88" t="inlineStr">
        <is>
          <t>Tolbutamide &gt; chlorpropamide &gt; glyburide &gt; glipizide</t>
        </is>
      </c>
      <c r="I33" s="119" t="inlineStr">
        <is>
          <t>1</t>
        </is>
      </c>
      <c r="J33" s="88"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00" t="n"/>
      <c r="L33" s="88" t="inlineStr">
        <is>
          <t>Diabetes mellitus</t>
        </is>
      </c>
      <c r="M33" s="100" t="inlineStr">
        <is>
          <t>Clinic</t>
        </is>
      </c>
      <c r="N33" s="88" t="inlineStr">
        <is>
          <t>ข้อ 35 Pharma Plus เล่มม่วง (เฉลยข้อ ก)</t>
        </is>
      </c>
      <c r="O33" s="100" t="inlineStr">
        <is>
          <t>Mock</t>
        </is>
      </c>
      <c r="P33" s="100" t="inlineStr">
        <is>
          <t>Pharma Plus เล่มม่วง</t>
        </is>
      </c>
      <c r="Q33" s="100" t="n"/>
    </row>
    <row r="34" ht="13.2" customHeight="1" s="49">
      <c r="A34" s="119" t="n">
        <v>32</v>
      </c>
      <c r="B34" s="8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00" t="n"/>
      <c r="D34" s="88" t="inlineStr">
        <is>
          <t>หิวน้ำบ่อย</t>
        </is>
      </c>
      <c r="E34" s="88" t="inlineStr">
        <is>
          <t>ปัสสาวะบ่อย</t>
        </is>
      </c>
      <c r="F34" s="88" t="inlineStr">
        <is>
          <t>เจ็บหน้าอก</t>
        </is>
      </c>
      <c r="G34" s="88" t="inlineStr">
        <is>
          <t>น้ำหนักลด</t>
        </is>
      </c>
      <c r="H34" s="88" t="inlineStr">
        <is>
          <t>อ่อนเพลีย</t>
        </is>
      </c>
      <c r="I34" s="119" t="inlineStr">
        <is>
          <t>3</t>
        </is>
      </c>
      <c r="J34" s="88"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00" t="n"/>
      <c r="L34" s="88" t="inlineStr">
        <is>
          <t>Diabetes mellitus</t>
        </is>
      </c>
      <c r="M34" s="100" t="inlineStr">
        <is>
          <t>Clinic</t>
        </is>
      </c>
      <c r="N34" s="88" t="inlineStr">
        <is>
          <t>ข้อ 36 Pharma Plus เล่มม่วง (เฉลยข้อ ค)</t>
        </is>
      </c>
      <c r="O34" s="100" t="inlineStr">
        <is>
          <t>Mock</t>
        </is>
      </c>
      <c r="P34" s="100" t="inlineStr">
        <is>
          <t>Pharma Plus เล่มม่วง</t>
        </is>
      </c>
      <c r="Q34" s="100" t="n"/>
    </row>
    <row r="35" ht="13.2" customHeight="1" s="49">
      <c r="A35" s="119" t="n">
        <v>33</v>
      </c>
      <c r="B35" s="8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00" t="n"/>
      <c r="D35" s="88" t="inlineStr">
        <is>
          <t>ยา glibenclamide ควรรับประทานก่อนอาหารประมาณ 30 นาที</t>
        </is>
      </c>
      <c r="E35" s="88" t="inlineStr">
        <is>
          <t>ยา aspirin ควรรับประทานหลังอาหารทันที</t>
        </is>
      </c>
      <c r="F35" s="88" t="inlineStr">
        <is>
          <t>อาการไม่พึงประสงค์ที่อาจพบสำหรับยา glibenclamide คือ weight gain</t>
        </is>
      </c>
      <c r="G35" s="88" t="inlineStr">
        <is>
          <t>อาการไม่พึงประสงค์ของยา metformin ที่พบบ่อยได้แก่ hypoglycemia</t>
        </is>
      </c>
      <c r="H35" s="88" t="inlineStr">
        <is>
          <t>ไม่ควรดื่ม alcohol ร่วมกับยา glibenclamide</t>
        </is>
      </c>
      <c r="I35" s="119" t="inlineStr">
        <is>
          <t>4</t>
        </is>
      </c>
      <c r="J35" s="88"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00" t="n"/>
      <c r="L35" s="88" t="inlineStr">
        <is>
          <t>Diabetes mellitus</t>
        </is>
      </c>
      <c r="M35" s="100" t="inlineStr">
        <is>
          <t>Clinic</t>
        </is>
      </c>
      <c r="N35" s="88" t="inlineStr">
        <is>
          <t>ข้อ 37 Pharma Plus เล่มม่วง (เฉลยข้อ ง)</t>
        </is>
      </c>
      <c r="O35" s="100" t="inlineStr">
        <is>
          <t>Mock</t>
        </is>
      </c>
      <c r="P35" s="100" t="inlineStr">
        <is>
          <t>Pharma Plus เล่มม่วง</t>
        </is>
      </c>
      <c r="Q35" s="100" t="n"/>
    </row>
    <row r="36" ht="13.2" customHeight="1" s="49">
      <c r="A36" s="119" t="n">
        <v>34</v>
      </c>
      <c r="B36" s="88"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00" t="n"/>
      <c r="D36" s="88" t="inlineStr">
        <is>
          <t>Glucosidase</t>
        </is>
      </c>
      <c r="E36" s="88" t="inlineStr">
        <is>
          <t>Rosiglitazone</t>
        </is>
      </c>
      <c r="F36" s="88" t="inlineStr">
        <is>
          <t>Chlorpropamide</t>
        </is>
      </c>
      <c r="G36" s="88" t="inlineStr">
        <is>
          <t>Pioglitazone</t>
        </is>
      </c>
      <c r="H36" s="88" t="inlineStr">
        <is>
          <t>สามารถใช้ได้ทั้งหมด</t>
        </is>
      </c>
      <c r="I36" s="119" t="inlineStr">
        <is>
          <t>1</t>
        </is>
      </c>
      <c r="J36" s="88"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00" t="n"/>
      <c r="L36" s="88" t="inlineStr">
        <is>
          <t>Diabetes mellitus</t>
        </is>
      </c>
      <c r="M36" s="100" t="inlineStr">
        <is>
          <t>Clinic</t>
        </is>
      </c>
      <c r="N36" s="88" t="inlineStr">
        <is>
          <t>ข้อ 38 Pharma Plus เล่มม่วง (เฉลยข้อ ก ค ง)</t>
        </is>
      </c>
      <c r="O36" s="100" t="inlineStr">
        <is>
          <t>Mock</t>
        </is>
      </c>
      <c r="P36" s="100" t="inlineStr">
        <is>
          <t>Pharma Plus เล่มม่วง</t>
        </is>
      </c>
      <c r="Q36" s="100" t="n"/>
    </row>
    <row r="37" ht="13.2" customHeight="1" s="49">
      <c r="A37" s="119" t="n">
        <v>35</v>
      </c>
      <c r="B37" s="88" t="inlineStr">
        <is>
          <t>ข้อใดกล่าวถูกต้องเกี่ยวกับกลไกการออกฤทธิ์ของ glibenclamide</t>
        </is>
      </c>
      <c r="C37" s="100" t="n"/>
      <c r="D37" s="88" t="inlineStr">
        <is>
          <t>กระตุ้นการหลั่ง glucagon</t>
        </is>
      </c>
      <c r="E37" s="88" t="inlineStr">
        <is>
          <t>กระตุ้นการหลั่ง insulin จากตับอ่อน</t>
        </is>
      </c>
      <c r="F37" s="88" t="inlineStr">
        <is>
          <t>ลดการทำลาย insulin ที่ตับ</t>
        </is>
      </c>
      <c r="G37" s="88" t="inlineStr">
        <is>
          <t>กระตุ้นการหลั่ง somatostatin</t>
        </is>
      </c>
      <c r="H37" s="88" t="inlineStr">
        <is>
          <t>ทำให้ตอบสนองต่อ Insulin ดีขึ้น</t>
        </is>
      </c>
      <c r="I37" s="119" t="inlineStr">
        <is>
          <t>2</t>
        </is>
      </c>
      <c r="J37" s="88"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00" t="n"/>
      <c r="L37" s="88" t="inlineStr">
        <is>
          <t>Diabetes mellitus</t>
        </is>
      </c>
      <c r="M37" s="100" t="inlineStr">
        <is>
          <t>Clinic</t>
        </is>
      </c>
      <c r="N37" s="88" t="inlineStr">
        <is>
          <t>ข้อ 39 Pharma Plus เล่มม่วง (เฉลยข้อ ข)</t>
        </is>
      </c>
      <c r="O37" s="100" t="inlineStr">
        <is>
          <t>Mock</t>
        </is>
      </c>
      <c r="P37" s="100" t="inlineStr">
        <is>
          <t>Pharma Plus เล่มม่วง</t>
        </is>
      </c>
      <c r="Q37" s="100" t="n"/>
    </row>
    <row r="38" ht="13.2" customHeight="1" s="49">
      <c r="A38" s="119" t="n">
        <v>36</v>
      </c>
      <c r="B38" s="88" t="inlineStr">
        <is>
          <t>ข้อใดเป็นผลที่อาจเกิดขึ้นได้จากการใช้ยา glibenclamide เป็นระยะเวลานาน</t>
        </is>
      </c>
      <c r="C38" s="100" t="n"/>
      <c r="D38" s="88" t="inlineStr">
        <is>
          <t>Desensitization of sulfonylureas receptor</t>
        </is>
      </c>
      <c r="E38" s="88" t="inlineStr">
        <is>
          <t>Up-regulation of sulfonylureas receptor</t>
        </is>
      </c>
      <c r="F38" s="88" t="inlineStr">
        <is>
          <t>Down-regulation of sulfonylureas receptor</t>
        </is>
      </c>
      <c r="G38" s="88" t="inlineStr">
        <is>
          <t>Hyperinsulinemia</t>
        </is>
      </c>
      <c r="H38" s="88" t="inlineStr">
        <is>
          <t>Increase insulin sensitivity</t>
        </is>
      </c>
      <c r="I38" s="119" t="inlineStr">
        <is>
          <t>3</t>
        </is>
      </c>
      <c r="J38" s="88"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00" t="n"/>
      <c r="L38" s="88" t="inlineStr">
        <is>
          <t>Diabetes mellitus</t>
        </is>
      </c>
      <c r="M38" s="100" t="inlineStr">
        <is>
          <t>Clinic</t>
        </is>
      </c>
      <c r="N38" s="88" t="inlineStr">
        <is>
          <t>ข้อ 40 Pharma Plus เล่มม่วง (เฉลยข้อ ค)</t>
        </is>
      </c>
      <c r="O38" s="100" t="inlineStr">
        <is>
          <t>Mock</t>
        </is>
      </c>
      <c r="P38" s="100" t="inlineStr">
        <is>
          <t>Pharma Plus เล่มม่วง</t>
        </is>
      </c>
      <c r="Q38" s="100" t="n"/>
    </row>
    <row r="39" ht="13.2" customHeight="1" s="49">
      <c r="A39" s="119" t="n">
        <v>37</v>
      </c>
      <c r="B39" s="8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00" t="n"/>
      <c r="D39" s="88" t="inlineStr">
        <is>
          <t>มีผลโดยเสริมฤทธิ์ยับยั้งการแข็งตัวของเกร็ดเลือดของ aspirin</t>
        </is>
      </c>
      <c r="E39" s="88" t="inlineStr">
        <is>
          <t>มีผลโดยเสริมฤทธิ์ลดน้ำตาลในเลือดของ metformin</t>
        </is>
      </c>
      <c r="F39" s="88" t="inlineStr">
        <is>
          <t>มีผลโดยลดประสิทธิภาพการจับของยา isosorbide mononitrate</t>
        </is>
      </c>
      <c r="G39" s="88" t="inlineStr">
        <is>
          <t>มีผลโดยลดประสิทธิภาพการลดน้ำตาลในเลือดของ glibenclamide</t>
        </is>
      </c>
      <c r="H39" s="88" t="inlineStr">
        <is>
          <t>ไม่มี อันตรกิริยากับยาที่ได้รับจากโรงพยาบาล</t>
        </is>
      </c>
      <c r="I39" s="119" t="inlineStr">
        <is>
          <t>1</t>
        </is>
      </c>
      <c r="J39" s="88"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00" t="n"/>
      <c r="L39" s="88" t="inlineStr">
        <is>
          <t>Diabetes mellitus</t>
        </is>
      </c>
      <c r="M39" s="100" t="inlineStr">
        <is>
          <t>Clinic</t>
        </is>
      </c>
      <c r="N39" s="88" t="inlineStr">
        <is>
          <t>ข้อ 41 Pharma Plus เล่มม่วง (เฉลยข้อ ก)</t>
        </is>
      </c>
      <c r="O39" s="100" t="inlineStr">
        <is>
          <t>Mock</t>
        </is>
      </c>
      <c r="P39" s="100" t="inlineStr">
        <is>
          <t>Pharma Plus เล่มม่วง</t>
        </is>
      </c>
      <c r="Q39" s="100" t="n"/>
    </row>
    <row r="40" ht="13.2" customHeight="1" s="49">
      <c r="A40" s="119" t="n">
        <v>38</v>
      </c>
      <c r="B40" s="88"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00" t="n"/>
      <c r="D40" s="88" t="inlineStr">
        <is>
          <t>FPG 70-130, HbA1c &lt; 10</t>
        </is>
      </c>
      <c r="E40" s="88" t="inlineStr">
        <is>
          <t>FPG 70-150, HbA1c &lt; 7</t>
        </is>
      </c>
      <c r="F40" s="88" t="inlineStr">
        <is>
          <t>FPG 70-130, HbA1c &lt; 7</t>
        </is>
      </c>
      <c r="G40" s="88" t="inlineStr">
        <is>
          <t>FPG 80-150, HbA1c &lt; 10</t>
        </is>
      </c>
      <c r="H40" s="88" t="inlineStr">
        <is>
          <t>FPG 80-130, HbA1c &lt; 7</t>
        </is>
      </c>
      <c r="I40" s="119" t="inlineStr">
        <is>
          <t>5</t>
        </is>
      </c>
      <c r="J40" s="88"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00" t="n"/>
      <c r="L40" s="88" t="inlineStr">
        <is>
          <t>Diabetes mellitus</t>
        </is>
      </c>
      <c r="M40" s="100" t="inlineStr">
        <is>
          <t>Clinic</t>
        </is>
      </c>
      <c r="N40" s="88" t="inlineStr">
        <is>
          <t>ข้อ 42 Pharma Plus เล่มม่วง (เฉลยข้อ จ)</t>
        </is>
      </c>
      <c r="O40" s="100" t="inlineStr">
        <is>
          <t>Mock</t>
        </is>
      </c>
      <c r="P40" s="100" t="inlineStr">
        <is>
          <t>Pharma Plus เล่มม่วง</t>
        </is>
      </c>
      <c r="Q40" s="100" t="n"/>
    </row>
    <row r="41" ht="13.2" customHeight="1" s="49">
      <c r="A41" s="119" t="n">
        <v>39</v>
      </c>
      <c r="B41" s="88"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00" t="n"/>
      <c r="D41" s="88" t="inlineStr">
        <is>
          <t>รับประทานหลังอาหารทันที</t>
        </is>
      </c>
      <c r="E41" s="88" t="inlineStr">
        <is>
          <t>รับประทานก่อนอาหาร 30 นาที และให้อยู่ในท่านั่งห้ามนอน</t>
        </is>
      </c>
      <c r="F41" s="88" t="inlineStr">
        <is>
          <t>รับประทานโดยเคี้ยวพร้อมอาหารคำแรก</t>
        </is>
      </c>
      <c r="G41" s="88" t="inlineStr">
        <is>
          <t>รับประทานหลังอาหารไขมันเพื่อเพิ่มการดูดซึม</t>
        </is>
      </c>
      <c r="H41" s="88" t="inlineStr">
        <is>
          <t>ห้ามรับประทานพร้อมกับนม</t>
        </is>
      </c>
      <c r="I41" s="119" t="inlineStr">
        <is>
          <t>3</t>
        </is>
      </c>
      <c r="J41" s="88"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00" t="n"/>
      <c r="L41" s="88" t="inlineStr">
        <is>
          <t>Diabetes mellitus</t>
        </is>
      </c>
      <c r="M41" s="100" t="inlineStr">
        <is>
          <t>Clinic</t>
        </is>
      </c>
      <c r="N41" s="88" t="inlineStr">
        <is>
          <t>ข้อ 43 Pharma Plus เล่มม่วง (เฉลยข้อ ค)</t>
        </is>
      </c>
      <c r="O41" s="100" t="inlineStr">
        <is>
          <t>Mock</t>
        </is>
      </c>
      <c r="P41" s="100" t="inlineStr">
        <is>
          <t>Pharma Plus เล่มม่วง</t>
        </is>
      </c>
      <c r="Q41" s="100" t="n"/>
    </row>
    <row r="42" ht="13.2" customHeight="1" s="49">
      <c r="A42" s="119" t="n">
        <v>40</v>
      </c>
      <c r="B42" s="88" t="inlineStr">
        <is>
          <t>เกี่ยวกับ glipizide ข้อใดผิด</t>
        </is>
      </c>
      <c r="C42" s="100" t="n"/>
      <c r="D42" s="88" t="inlineStr">
        <is>
          <t>glipizide มีคุณสมบัติค่อนข้าง non-polar</t>
        </is>
      </c>
      <c r="E42" s="88" t="inlineStr">
        <is>
          <t>glipizide เมื่อละลายในต่างละลายได้ดี</t>
        </is>
      </c>
      <c r="F42" s="88" t="inlineStr">
        <is>
          <t>การเตรียมยา glipizide แบบ extended release tablet ไม่จำเป็นต้องทำในรูป salt form</t>
        </is>
      </c>
      <c r="G42" s="88" t="inlineStr">
        <is>
          <t>Glipizide มีสูตรโครงสร้างคล้ายกับ metformin</t>
        </is>
      </c>
      <c r="H42" s="88" t="inlineStr">
        <is>
          <t>Glipizide จัดอยู่ในกลุ่ม second generation drug ของการรักษา type 2 diabetes</t>
        </is>
      </c>
      <c r="I42" s="119" t="inlineStr">
        <is>
          <t>4</t>
        </is>
      </c>
      <c r="J42" s="88"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00" t="n"/>
      <c r="L42" s="88" t="inlineStr">
        <is>
          <t>Diabetes mellitus</t>
        </is>
      </c>
      <c r="M42" s="100" t="inlineStr">
        <is>
          <t>Clinic</t>
        </is>
      </c>
      <c r="N42" s="88" t="inlineStr">
        <is>
          <t>ข้อ 50 Pharma Plus เล่มม่วง (เฉลยข้อ ง)</t>
        </is>
      </c>
      <c r="O42" s="100" t="inlineStr">
        <is>
          <t>Mock</t>
        </is>
      </c>
      <c r="P42" s="100" t="inlineStr">
        <is>
          <t>Pharma Plus เล่มม่วง</t>
        </is>
      </c>
      <c r="Q42" s="100" t="n"/>
    </row>
    <row r="43" ht="13.2" customHeight="1" s="49">
      <c r="A43" s="119" t="n">
        <v>41</v>
      </c>
      <c r="B43" s="88" t="inlineStr">
        <is>
          <t>Rosiglitazone เป็นยาลดระดับน้ำตาลในเลือดที่ ห้ามใช้ ในโรคเบาหวานชนิดที่ 1 เพราะ</t>
        </is>
      </c>
      <c r="C43" s="100" t="n"/>
      <c r="D43" s="88" t="inlineStr">
        <is>
          <t>ลดระดับน้ำตาลในเลือดได้น้อยเมื่อให้ร่วมกับ insulin</t>
        </is>
      </c>
      <c r="E43" s="88" t="inlineStr">
        <is>
          <t>ลดระดับ insulin</t>
        </is>
      </c>
      <c r="F43" s="88" t="inlineStr">
        <is>
          <t>ทำให้ insulin ไม่สามารถออกฤทธิ์ได้เต็มที่</t>
        </is>
      </c>
      <c r="G43" s="88" t="inlineStr">
        <is>
          <t>อาจทำให้ระดับน้ำตาลในเลือดลดลงจนเกิด hypoglycemia</t>
        </is>
      </c>
      <c r="H43" s="88" t="inlineStr">
        <is>
          <t>ต้องอาศัย insulin ในการออกฤทธิ์ เนื่องจากจะช่วยเพิ่มความไวตัวรับของ insulin</t>
        </is>
      </c>
      <c r="I43" s="119" t="inlineStr">
        <is>
          <t>5</t>
        </is>
      </c>
      <c r="J43" s="88"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00" t="n"/>
      <c r="L43" s="88" t="inlineStr">
        <is>
          <t>Diabetes mellitus</t>
        </is>
      </c>
      <c r="M43" s="100" t="inlineStr">
        <is>
          <t>Clinic</t>
        </is>
      </c>
      <c r="N43" s="88" t="inlineStr">
        <is>
          <t>ข้อ 51 Pharma Plus เล่มม่วง (เฉลยข้อ จ)</t>
        </is>
      </c>
      <c r="O43" s="100" t="inlineStr">
        <is>
          <t>Mock</t>
        </is>
      </c>
      <c r="P43" s="100" t="inlineStr">
        <is>
          <t>Pharma Plus เล่มม่วง</t>
        </is>
      </c>
      <c r="Q43" s="100" t="n"/>
    </row>
    <row r="44" ht="13.2" customHeight="1" s="49">
      <c r="A44" s="119" t="n">
        <v>42</v>
      </c>
      <c r="B44" s="88" t="inlineStr">
        <is>
          <t>ผลข้างเคียงสำคัญที่ต้องมีการเฝ้าระวังเป็นพิเศษสำหรับการใช้ยาในกลุ่ม thiazolidinedione คือ</t>
        </is>
      </c>
      <c r="C44" s="100" t="n"/>
      <c r="D44" s="88" t="inlineStr">
        <is>
          <t>Renal toxicity</t>
        </is>
      </c>
      <c r="E44" s="88" t="inlineStr">
        <is>
          <t>Retinopathy</t>
        </is>
      </c>
      <c r="F44" s="88" t="inlineStr">
        <is>
          <t>Hepatotoxicity</t>
        </is>
      </c>
      <c r="G44" s="88" t="inlineStr">
        <is>
          <t>Hemolytic anemia</t>
        </is>
      </c>
      <c r="H44" s="88" t="inlineStr">
        <is>
          <t>Cardiotoxicity</t>
        </is>
      </c>
      <c r="I44" s="119" t="inlineStr">
        <is>
          <t>3</t>
        </is>
      </c>
      <c r="J44" s="88"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00" t="n"/>
      <c r="L44" s="88" t="inlineStr">
        <is>
          <t>Diabetes mellitus</t>
        </is>
      </c>
      <c r="M44" s="100" t="inlineStr">
        <is>
          <t>Clinic</t>
        </is>
      </c>
      <c r="N44" s="88" t="inlineStr">
        <is>
          <t>ข้อ 52 Pharma Plus เล่มม่วง (เฉลยข้อ ค จ)</t>
        </is>
      </c>
      <c r="O44" s="100" t="inlineStr">
        <is>
          <t>Mock</t>
        </is>
      </c>
      <c r="P44" s="100" t="inlineStr">
        <is>
          <t>Pharma Plus เล่มม่วง</t>
        </is>
      </c>
      <c r="Q44" s="100" t="n"/>
    </row>
    <row r="45" ht="13.2" customHeight="1" s="49">
      <c r="A45" s="119" t="n">
        <v>43</v>
      </c>
      <c r="B45" s="88" t="inlineStr">
        <is>
          <t>ทำไม insulin ต้องให้แบบฉีด</t>
        </is>
      </c>
      <c r="C45" s="100" t="n"/>
      <c r="D45" s="88" t="inlineStr">
        <is>
          <t>เพื่อให้ไร้เชื้อ</t>
        </is>
      </c>
      <c r="E45" s="88" t="inlineStr">
        <is>
          <t>เพื่อความคงสภาพ</t>
        </is>
      </c>
      <c r="F45" s="88" t="inlineStr">
        <is>
          <t>เพื่อให้ออกฤทธิ์เร็ว</t>
        </is>
      </c>
      <c r="G45" s="88" t="inlineStr">
        <is>
          <t>เพื่อให้ออกฤทธิ์ต่อเนื่อง</t>
        </is>
      </c>
      <c r="H45" s="88" t="inlineStr">
        <is>
          <t>เพื่อหลีกเลี่ยงการถูกทำลายในทางเดินอาหาร</t>
        </is>
      </c>
      <c r="I45" s="119" t="inlineStr">
        <is>
          <t>5</t>
        </is>
      </c>
      <c r="J45" s="88"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00" t="n"/>
      <c r="L45" s="88" t="inlineStr">
        <is>
          <t>Diabetes mellitus</t>
        </is>
      </c>
      <c r="M45" s="100" t="inlineStr">
        <is>
          <t>Clinic</t>
        </is>
      </c>
      <c r="N45" s="88" t="inlineStr">
        <is>
          <t>ข้อ 53 Pharma Plus เล่มม่วง (เฉลยข้อ จ)</t>
        </is>
      </c>
      <c r="O45" s="100" t="inlineStr">
        <is>
          <t>Mock</t>
        </is>
      </c>
      <c r="P45" s="100" t="inlineStr">
        <is>
          <t>Pharma Plus เล่มม่วง</t>
        </is>
      </c>
      <c r="Q45" s="100" t="n"/>
    </row>
    <row r="46" ht="13.2" customHeight="1" s="49">
      <c r="A46" s="119" t="n">
        <v>44</v>
      </c>
      <c r="B46" s="88" t="inlineStr">
        <is>
          <t>ข้อใดผิดเกี่ยวกับ insulin</t>
        </is>
      </c>
      <c r="C46" s="100" t="n"/>
      <c r="D46" s="88" t="inlineStr">
        <is>
          <t>Lispro คือการสลับตำแหน่งของ amino acid proline เป็น lysine เพื่อให้ออกฤทธิ์เร็ว</t>
        </is>
      </c>
      <c r="E46" s="88" t="inlineStr">
        <is>
          <t>Protamine ใน NPH ทำให้ออกฤทธิ์เร็ว</t>
        </is>
      </c>
      <c r="F46" s="88" t="inlineStr">
        <is>
          <t>ใน phosphate buffers ไม่สามารถผสม lente</t>
        </is>
      </c>
      <c r="G46" s="88" t="inlineStr">
        <is>
          <t>Insulin ในท้องตลาด มักจะเป็นแบบกึ่งสังเคราะห์ของหมูและวัว</t>
        </is>
      </c>
      <c r="H46" s="88" t="inlineStr">
        <is>
          <t>ไม่มีข้อใดถูก</t>
        </is>
      </c>
      <c r="I46" s="119" t="inlineStr">
        <is>
          <t>2</t>
        </is>
      </c>
      <c r="J46" s="88"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00" t="n"/>
      <c r="L46" s="88" t="inlineStr">
        <is>
          <t>Diabetes mellitus</t>
        </is>
      </c>
      <c r="M46" s="100" t="inlineStr">
        <is>
          <t>Clinic</t>
        </is>
      </c>
      <c r="N46" s="88" t="inlineStr">
        <is>
          <t>ข้อ 54 Pharma Plus เล่มม่วง (เฉลยข้อ ข ง)</t>
        </is>
      </c>
      <c r="O46" s="100" t="inlineStr">
        <is>
          <t>Mock</t>
        </is>
      </c>
      <c r="P46" s="100" t="inlineStr">
        <is>
          <t>Pharma Plus เล่มม่วง</t>
        </is>
      </c>
      <c r="Q46" s="100" t="n"/>
    </row>
    <row r="47" ht="13.2" customHeight="1" s="49">
      <c r="A47" s="119" t="n">
        <v>45</v>
      </c>
      <c r="B47" s="88" t="inlineStr">
        <is>
          <t>ข้อใดเป็นข้อบ่งใช้ของ acarbose</t>
        </is>
      </c>
      <c r="C47" s="100" t="n"/>
      <c r="D47" s="88" t="inlineStr">
        <is>
          <t>กระเพาะปัสสาวะอักเสบ</t>
        </is>
      </c>
      <c r="E47" s="88" t="inlineStr">
        <is>
          <t>ไต</t>
        </is>
      </c>
      <c r="F47" s="88" t="inlineStr">
        <is>
          <t>ตับอักเสบ</t>
        </is>
      </c>
      <c r="G47" s="88" t="inlineStr">
        <is>
          <t>เบาหวาน</t>
        </is>
      </c>
      <c r="H47" s="88" t="inlineStr">
        <is>
          <t>ความดันโลหิตต่ำ</t>
        </is>
      </c>
      <c r="I47" s="119" t="inlineStr">
        <is>
          <t>4</t>
        </is>
      </c>
      <c r="J47" s="88"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00" t="n"/>
      <c r="L47" s="88" t="inlineStr">
        <is>
          <t>Diabetes mellitus</t>
        </is>
      </c>
      <c r="M47" s="100" t="inlineStr">
        <is>
          <t>Clinic</t>
        </is>
      </c>
      <c r="N47" s="88" t="inlineStr">
        <is>
          <t>ข้อ 55 Pharma Plus เล่มม่วง (เฉลยข้อ ง)</t>
        </is>
      </c>
      <c r="O47" s="100" t="inlineStr">
        <is>
          <t>Mock</t>
        </is>
      </c>
      <c r="P47" s="100" t="inlineStr">
        <is>
          <t>Pharma Plus เล่มม่วง</t>
        </is>
      </c>
      <c r="Q47" s="100" t="n"/>
    </row>
    <row r="48" ht="13.2" customHeight="1" s="49">
      <c r="A48" s="119" t="n">
        <v>46</v>
      </c>
      <c r="B48" s="88" t="inlineStr">
        <is>
          <t>ยาใดทำให้เกิด hyperglycemia และ hypokalemia</t>
        </is>
      </c>
      <c r="C48" s="100" t="n"/>
      <c r="D48" s="88" t="inlineStr">
        <is>
          <t>Hydrocortisone</t>
        </is>
      </c>
      <c r="E48" s="88" t="inlineStr">
        <is>
          <t>Chlorpropamide</t>
        </is>
      </c>
      <c r="F48" s="88" t="inlineStr">
        <is>
          <t>Hydrochlorothiazide</t>
        </is>
      </c>
      <c r="G48" s="88" t="inlineStr">
        <is>
          <t>Bumetanide</t>
        </is>
      </c>
      <c r="H48" s="88" t="inlineStr">
        <is>
          <t>Prednisone</t>
        </is>
      </c>
      <c r="I48" s="119" t="inlineStr">
        <is>
          <t>3</t>
        </is>
      </c>
      <c r="J48" s="88"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00" t="n"/>
      <c r="L48" s="88" t="inlineStr">
        <is>
          <t>Diabetes mellitus</t>
        </is>
      </c>
      <c r="M48" s="100" t="inlineStr">
        <is>
          <t>Clinic</t>
        </is>
      </c>
      <c r="N48" s="88" t="inlineStr">
        <is>
          <t>ข้อ 56 Pharma Plus เล่มม่วง (เฉลยข้อ ค)</t>
        </is>
      </c>
      <c r="O48" s="100" t="inlineStr">
        <is>
          <t>Mock</t>
        </is>
      </c>
      <c r="P48" s="100" t="inlineStr">
        <is>
          <t>Pharma Plus เล่มม่วง</t>
        </is>
      </c>
      <c r="Q48" s="100" t="n"/>
    </row>
    <row r="49" ht="13.2" customHeight="1" s="49">
      <c r="A49" s="119" t="n">
        <v>47</v>
      </c>
      <c r="B49" s="88" t="inlineStr">
        <is>
          <t>อาการที่เกิดขึ้นกับผู้ป่วยรายนี้ถือเป็น DRP ข้อใด</t>
        </is>
      </c>
      <c r="C49" s="100" t="n"/>
      <c r="D49" s="88" t="inlineStr">
        <is>
          <t>Non-compliance</t>
        </is>
      </c>
      <c r="E49" s="88" t="inlineStr">
        <is>
          <t>Low dose</t>
        </is>
      </c>
      <c r="F49" s="88" t="inlineStr">
        <is>
          <t>High dose</t>
        </is>
      </c>
      <c r="G49" s="88" t="inlineStr">
        <is>
          <t>Inappropriate treatment</t>
        </is>
      </c>
      <c r="H49" s="88" t="inlineStr">
        <is>
          <t>Adverse drug reaction</t>
        </is>
      </c>
      <c r="I49" s="119" t="inlineStr">
        <is>
          <t>1</t>
        </is>
      </c>
      <c r="J49" s="88"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00" t="n"/>
      <c r="L49" s="88" t="inlineStr">
        <is>
          <t>Diabetes mellitus</t>
        </is>
      </c>
      <c r="M49" s="100" t="inlineStr">
        <is>
          <t>Clinic</t>
        </is>
      </c>
      <c r="N49" s="88" t="inlineStr">
        <is>
          <t>ข้อ 85 Pharma Plus เล่มม่วง (เฉลยข้อ ก)</t>
        </is>
      </c>
      <c r="O49" s="100" t="inlineStr">
        <is>
          <t>Mock</t>
        </is>
      </c>
      <c r="P49" s="100" t="inlineStr">
        <is>
          <t>Pharma Plus เล่มม่วง</t>
        </is>
      </c>
      <c r="Q49" s="100" t="n"/>
    </row>
    <row r="50" ht="13.2" customHeight="1" s="49">
      <c r="A50" s="119" t="n">
        <v>48</v>
      </c>
      <c r="B50" s="88" t="inlineStr">
        <is>
          <t>ยาใดมีผลช่วยลด macrovascular complication ได้</t>
        </is>
      </c>
      <c r="C50" s="100" t="n"/>
      <c r="D50" s="88" t="inlineStr">
        <is>
          <t>Acarbose และ metformin</t>
        </is>
      </c>
      <c r="E50" s="88" t="inlineStr">
        <is>
          <t>Glipizide และ pioglitazone</t>
        </is>
      </c>
      <c r="F50" s="88" t="inlineStr">
        <is>
          <t>SU และ metformin</t>
        </is>
      </c>
      <c r="G50" s="88" t="inlineStr">
        <is>
          <t>Repaglinide และ SU</t>
        </is>
      </c>
      <c r="H50" s="88" t="inlineStr">
        <is>
          <t>Metformin</t>
        </is>
      </c>
      <c r="I50" s="119" t="n">
        <v>5</v>
      </c>
      <c r="J50" s="88"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00" t="n"/>
      <c r="L50" s="88" t="inlineStr">
        <is>
          <t>Diabetes mellitus</t>
        </is>
      </c>
      <c r="M50" s="100" t="inlineStr">
        <is>
          <t>Clinic</t>
        </is>
      </c>
      <c r="N50" s="88" t="inlineStr">
        <is>
          <t>ข้อ 86 Pharma Plus เล่มม่วง (เฉลยข้อ จ)</t>
        </is>
      </c>
      <c r="O50" s="100" t="inlineStr">
        <is>
          <t>Mock</t>
        </is>
      </c>
      <c r="P50" s="100" t="inlineStr">
        <is>
          <t>Pharma Plus เล่มม่วง</t>
        </is>
      </c>
      <c r="Q50" s="100" t="n"/>
    </row>
    <row r="51" ht="13.2" customHeight="1" s="49">
      <c r="A51" s="119" t="n">
        <v>49</v>
      </c>
      <c r="B51" s="88" t="inlineStr">
        <is>
          <t>ท่านจะแนะนำการรับประทานยา acarbose ชนิดเม็ดอย่างไร</t>
        </is>
      </c>
      <c r="C51" s="100" t="n"/>
      <c r="D51" s="88" t="inlineStr">
        <is>
          <t>รับประทานหลังอาหารทันที</t>
        </is>
      </c>
      <c r="E51" s="88" t="inlineStr">
        <is>
          <t>รับประทานก่อนอาหาร 30 นาที และอยู่ในท่านั่งสักครู่</t>
        </is>
      </c>
      <c r="F51" s="88" t="inlineStr">
        <is>
          <t>รับประทานพร้อมอาหารคำแรก</t>
        </is>
      </c>
      <c r="G51" s="88" t="inlineStr">
        <is>
          <t>รับประทานก่อนหรือหลังอาหารก็ได้</t>
        </is>
      </c>
      <c r="H51" s="88" t="inlineStr">
        <is>
          <t>เคี้ยวพร้อมอาหารคำแรก</t>
        </is>
      </c>
      <c r="I51" s="119" t="inlineStr">
        <is>
          <t>3</t>
        </is>
      </c>
      <c r="J51" s="88"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00" t="n"/>
      <c r="L51" s="88" t="inlineStr">
        <is>
          <t>Diabetes mellitus</t>
        </is>
      </c>
      <c r="M51" s="100" t="inlineStr">
        <is>
          <t>Clinic</t>
        </is>
      </c>
      <c r="N51" s="88" t="inlineStr">
        <is>
          <t>ข้อ 87 Pharma Plus เล่มม่วง (เฉลยข้อ ค)</t>
        </is>
      </c>
      <c r="O51" s="100" t="inlineStr">
        <is>
          <t>Mock</t>
        </is>
      </c>
      <c r="P51" s="100" t="inlineStr">
        <is>
          <t>Pharma Plus เล่มม่วง</t>
        </is>
      </c>
      <c r="Q51" s="100" t="n"/>
    </row>
    <row r="52" ht="13.2" customHeight="1" s="49">
      <c r="A52" s="119" t="n">
        <v>50</v>
      </c>
      <c r="B52" s="88" t="inlineStr">
        <is>
          <t>เมื่อเปรียบเทียบ duration of action ของยาในกลุ่ม sulfonylureas พบว่าสามารถเรียงลำดับได้ดังนี้</t>
        </is>
      </c>
      <c r="C52" s="100" t="n"/>
      <c r="D52" s="88" t="inlineStr">
        <is>
          <t>Chlorpropamide &gt; Glyburide &gt; Glipizide &gt; Tolbutamide</t>
        </is>
      </c>
      <c r="E52" s="88" t="inlineStr">
        <is>
          <t>Tolbutamide &gt; Glipizide &gt; Glyburide &gt; Chlorpropamide</t>
        </is>
      </c>
      <c r="F52" s="88" t="inlineStr">
        <is>
          <t>Glyburide &gt; Tolbutamide &gt; Glipizide &gt; Chlorpropamide</t>
        </is>
      </c>
      <c r="G52" s="88" t="inlineStr">
        <is>
          <t>Glipizide &gt; Glyburide &gt; Chlorpropamide &gt; Tolbutamide</t>
        </is>
      </c>
      <c r="H52" s="88" t="inlineStr">
        <is>
          <t>Dapagliflozin 10 mg OD</t>
        </is>
      </c>
      <c r="I52" s="119" t="inlineStr">
        <is>
          <t>1</t>
        </is>
      </c>
      <c r="J52" s="88"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00" t="n"/>
      <c r="L52" s="88" t="inlineStr">
        <is>
          <t>Diabetes mellitus</t>
        </is>
      </c>
      <c r="M52" s="100" t="inlineStr">
        <is>
          <t>Clinic</t>
        </is>
      </c>
      <c r="N52" s="88" t="inlineStr">
        <is>
          <t>ข้อ 88 Pharma Plus เล่มม่วง (เฉลยข้อ ก)</t>
        </is>
      </c>
      <c r="O52" s="100" t="inlineStr">
        <is>
          <t>Mock</t>
        </is>
      </c>
      <c r="P52" s="100" t="inlineStr">
        <is>
          <t>Pharma Plus เล่มม่วง</t>
        </is>
      </c>
      <c r="Q52" s="100" t="n"/>
    </row>
    <row r="53" ht="13.2" customHeight="1" s="49">
      <c r="A53" s="119" t="n">
        <v>51</v>
      </c>
      <c r="B53" s="88" t="inlineStr">
        <is>
          <t>กลไกการออกฤทธิ์ของยา chlorpropamide ในผู้ป่วยโรคเบาหวานได้แก่</t>
        </is>
      </c>
      <c r="C53" s="100" t="n"/>
      <c r="D53" s="88" t="inlineStr">
        <is>
          <t>เพิ่ม insulin resistance ในผู้ป่วย</t>
        </is>
      </c>
      <c r="E53" s="88" t="inlineStr">
        <is>
          <t>ลด insulin resistance ในผู้ป่วย</t>
        </is>
      </c>
      <c r="F53" s="88" t="inlineStr">
        <is>
          <t>กระตุ้นการหลั่งของ insulin ในผู้ป่วย</t>
        </is>
      </c>
      <c r="G53" s="88" t="inlineStr">
        <is>
          <t>ข้อ ก และ ค ถูก</t>
        </is>
      </c>
      <c r="H53" s="88" t="inlineStr">
        <is>
          <t>ข้อ ก และ ข ถูก</t>
        </is>
      </c>
      <c r="I53" s="119" t="inlineStr">
        <is>
          <t>3</t>
        </is>
      </c>
      <c r="J53" s="88"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00" t="n"/>
      <c r="L53" s="88" t="inlineStr">
        <is>
          <t>Diabetes mellitus</t>
        </is>
      </c>
      <c r="M53" s="100" t="inlineStr">
        <is>
          <t>Clinic</t>
        </is>
      </c>
      <c r="N53" s="88" t="inlineStr">
        <is>
          <t>ข้อ 89 Pharma Plus เล่มม่วง (เฉลยข้อ ค)</t>
        </is>
      </c>
      <c r="O53" s="100" t="inlineStr">
        <is>
          <t>Mock</t>
        </is>
      </c>
      <c r="P53" s="100" t="inlineStr">
        <is>
          <t>Pharma Plus เล่มม่วง</t>
        </is>
      </c>
      <c r="Q53" s="100" t="n"/>
    </row>
    <row r="54" ht="13.2" customHeight="1" s="49">
      <c r="A54" s="119" t="n">
        <v>52</v>
      </c>
      <c r="B54" s="88" t="inlineStr">
        <is>
          <t>อาการแทรกซ้อนที่ต้องระวังในผู้ป่วยเบาหวานคืออะไร</t>
        </is>
      </c>
      <c r="C54" s="100" t="n"/>
      <c r="D54" s="88" t="inlineStr">
        <is>
          <t>Retinopathy</t>
        </is>
      </c>
      <c r="E54" s="88" t="inlineStr">
        <is>
          <t>Nephropathy</t>
        </is>
      </c>
      <c r="F54" s="88" t="inlineStr">
        <is>
          <t>Neuropathy</t>
        </is>
      </c>
      <c r="G54" s="88" t="inlineStr">
        <is>
          <t>Ischemic stroke</t>
        </is>
      </c>
      <c r="H54" s="88" t="inlineStr">
        <is>
          <t>ถูกทุกข้อ</t>
        </is>
      </c>
      <c r="I54" s="119" t="inlineStr">
        <is>
          <t>5</t>
        </is>
      </c>
      <c r="J54" s="88"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00" t="n"/>
      <c r="L54" s="88" t="inlineStr">
        <is>
          <t>Diabetes mellitus</t>
        </is>
      </c>
      <c r="M54" s="100" t="inlineStr">
        <is>
          <t>Clinic</t>
        </is>
      </c>
      <c r="N54" s="88" t="inlineStr">
        <is>
          <t>ข้อ 90 Pharma Plus เล่มม่วง (เฉลยข้อ จ)</t>
        </is>
      </c>
      <c r="O54" s="100" t="inlineStr">
        <is>
          <t>Mock</t>
        </is>
      </c>
      <c r="P54" s="100" t="inlineStr">
        <is>
          <t>Pharma Plus เล่มม่วง</t>
        </is>
      </c>
      <c r="Q54" s="100" t="n"/>
    </row>
    <row r="55" ht="13.2" customHeight="1" s="49">
      <c r="A55" s="119" t="n">
        <v>53</v>
      </c>
      <c r="B55" s="88" t="inlineStr">
        <is>
          <t>ข้อใดไม่ใช่อาการหลักของผู้ป่วยเบาหวาน</t>
        </is>
      </c>
      <c r="C55" s="100" t="n"/>
      <c r="D55" s="88" t="inlineStr">
        <is>
          <t>Polyuria</t>
        </is>
      </c>
      <c r="E55" s="88" t="inlineStr">
        <is>
          <t>Weight gain</t>
        </is>
      </c>
      <c r="F55" s="88" t="inlineStr">
        <is>
          <t>Fatigue</t>
        </is>
      </c>
      <c r="G55" s="88" t="inlineStr">
        <is>
          <t>Polydipsia</t>
        </is>
      </c>
      <c r="H55" s="88" t="inlineStr">
        <is>
          <t>Polyphagia</t>
        </is>
      </c>
      <c r="I55" s="119" t="inlineStr">
        <is>
          <t>2</t>
        </is>
      </c>
      <c r="J55" s="88"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00" t="n"/>
      <c r="L55" s="88" t="inlineStr">
        <is>
          <t>Diabetes mellitus</t>
        </is>
      </c>
      <c r="M55" s="100" t="inlineStr">
        <is>
          <t>Clinic</t>
        </is>
      </c>
      <c r="N55" s="88" t="inlineStr">
        <is>
          <t>ข้อ 91 Pharma Plus เล่มม่วง (เฉลยข้อ ข)</t>
        </is>
      </c>
      <c r="O55" s="100" t="inlineStr">
        <is>
          <t>Mock</t>
        </is>
      </c>
      <c r="P55" s="100" t="inlineStr">
        <is>
          <t>Pharma Plus เล่มม่วง</t>
        </is>
      </c>
      <c r="Q55" s="100" t="n"/>
    </row>
    <row r="56" ht="13.2" customHeight="1" s="49">
      <c r="A56" s="119" t="n">
        <v>54</v>
      </c>
      <c r="B56" s="88" t="inlineStr">
        <is>
          <t>Lispro insulin จัดอยู่ในประเภทใด</t>
        </is>
      </c>
      <c r="C56" s="100" t="n"/>
      <c r="D56" s="88" t="inlineStr">
        <is>
          <t>Rapid acting insulin</t>
        </is>
      </c>
      <c r="E56" s="88" t="inlineStr">
        <is>
          <t>Short acting insulin</t>
        </is>
      </c>
      <c r="F56" s="88" t="inlineStr">
        <is>
          <t>Intermediate acting insulin</t>
        </is>
      </c>
      <c r="G56" s="88" t="inlineStr">
        <is>
          <t>Long acting insulin</t>
        </is>
      </c>
      <c r="H56" s="88" t="inlineStr">
        <is>
          <t>Lente insulin</t>
        </is>
      </c>
      <c r="I56" s="119" t="inlineStr">
        <is>
          <t>4</t>
        </is>
      </c>
      <c r="J56" s="88"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00" t="n"/>
      <c r="L56" s="88" t="inlineStr">
        <is>
          <t>Diabetes mellitus</t>
        </is>
      </c>
      <c r="M56" s="100" t="inlineStr">
        <is>
          <t>Clinic</t>
        </is>
      </c>
      <c r="N56" s="88" t="inlineStr">
        <is>
          <t>ข้อ 92 Pharma Plus เล่มม่วง (เฉลยข้อ ง)</t>
        </is>
      </c>
      <c r="O56" s="100" t="inlineStr">
        <is>
          <t>Mock</t>
        </is>
      </c>
      <c r="P56" s="100" t="inlineStr">
        <is>
          <t>Pharma Plus เล่มม่วง</t>
        </is>
      </c>
      <c r="Q56" s="100" t="n"/>
    </row>
    <row r="57" ht="13.2" customHeight="1" s="49">
      <c r="A57" s="119" t="n">
        <v>55</v>
      </c>
      <c r="B57" s="88" t="inlineStr">
        <is>
          <t>โครงสร้างนี้เป็นของยาตัวใด</t>
        </is>
      </c>
      <c r="C57" s="100" t="n"/>
      <c r="D57" s="88" t="inlineStr">
        <is>
          <t>Glibenclamide</t>
        </is>
      </c>
      <c r="E57" s="88" t="inlineStr">
        <is>
          <t>Metformin</t>
        </is>
      </c>
      <c r="F57" s="88" t="inlineStr">
        <is>
          <t>Glipizide</t>
        </is>
      </c>
      <c r="G57" s="88" t="inlineStr">
        <is>
          <t>Chlorpropamide</t>
        </is>
      </c>
      <c r="H57" s="88" t="inlineStr">
        <is>
          <t>Pioglitazone</t>
        </is>
      </c>
      <c r="I57" s="119" t="inlineStr">
        <is>
          <t>1</t>
        </is>
      </c>
      <c r="J57" s="88"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00" t="n"/>
      <c r="L57" s="88" t="inlineStr">
        <is>
          <t>Diabetes mellitus</t>
        </is>
      </c>
      <c r="M57" s="100" t="inlineStr">
        <is>
          <t>Clinic</t>
        </is>
      </c>
      <c r="N57" s="88" t="inlineStr">
        <is>
          <t>ข้อ 93 Pharma Plus เล่มม่วง (เฉลยข้อ )</t>
        </is>
      </c>
      <c r="O57" s="100" t="inlineStr">
        <is>
          <t>Mock</t>
        </is>
      </c>
      <c r="P57" s="100" t="inlineStr">
        <is>
          <t>Pharma Plus เล่มม่วง</t>
        </is>
      </c>
      <c r="Q57" s="100" t="n"/>
    </row>
    <row r="58" ht="13.2" customHeight="1" s="49">
      <c r="A58" s="119" t="n">
        <v>56</v>
      </c>
      <c r="B58" s="88" t="inlineStr">
        <is>
          <t>อาการข้างเคียงที่ต้องเฝ้าระวังเป็นพิเศษ สำหรับยาในกลุ่ม Thiazolidinedione คือ</t>
        </is>
      </c>
      <c r="C58" s="100" t="n"/>
      <c r="D58" s="88" t="inlineStr">
        <is>
          <t>Renal toxicity</t>
        </is>
      </c>
      <c r="E58" s="88" t="inlineStr">
        <is>
          <t>Retinopathy</t>
        </is>
      </c>
      <c r="F58" s="88" t="inlineStr">
        <is>
          <t>Hepatotoxicity</t>
        </is>
      </c>
      <c r="G58" s="88" t="inlineStr">
        <is>
          <t>Cardiotoxicity</t>
        </is>
      </c>
      <c r="H58" s="88" t="inlineStr">
        <is>
          <t>ถูกต้องทุกข้อ</t>
        </is>
      </c>
      <c r="I58" s="119" t="inlineStr">
        <is>
          <t>3</t>
        </is>
      </c>
      <c r="J58" s="88"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00" t="n"/>
      <c r="L58" s="88" t="inlineStr">
        <is>
          <t>Diabetes mellitus</t>
        </is>
      </c>
      <c r="M58" s="100" t="inlineStr">
        <is>
          <t>Clinic</t>
        </is>
      </c>
      <c r="N58" s="88" t="inlineStr">
        <is>
          <t>ข้อ 94 Pharma Plus เล่มม่วง (เฉลยข้อ ค)</t>
        </is>
      </c>
      <c r="O58" s="100" t="inlineStr">
        <is>
          <t>Mock</t>
        </is>
      </c>
      <c r="P58" s="100" t="inlineStr">
        <is>
          <t>Pharma Plus เล่มม่วง</t>
        </is>
      </c>
      <c r="Q58" s="100" t="n"/>
    </row>
    <row r="59" ht="13.2" customHeight="1" s="49">
      <c r="A59" s="119" t="n">
        <v>57</v>
      </c>
      <c r="B59" s="88" t="inlineStr">
        <is>
          <t>ข้อใดไม่ถูกต้องเกี่ยวกับรูปแบบการให้อินซูลินแบบผสมระหว่าง NPH/regular insulin</t>
        </is>
      </c>
      <c r="C59" s="100" t="n"/>
      <c r="D59" s="88" t="inlineStr">
        <is>
          <t>สามารถให้ได้วันละ 2 ครั้ง ทำให้ผู้ป่วยไม่ต้องฉีดอินซูลินหลายครั้งต่อวัน</t>
        </is>
      </c>
      <c r="E59" s="88" t="inlineStr">
        <is>
          <t>เหมาะกับผู้ป่วยที่รับประทานอาหารไม่ตรงเวลาหรือทานข้าวไม่ค่อยได้</t>
        </is>
      </c>
      <c r="F59" s="88" t="inlineStr">
        <is>
          <t>แบ่งขนาดยาก่อนอาหารเช้าเป็น 2/3 ของขนาดยาที่ต้องการทั้งหมดในแต่ละวัน</t>
        </is>
      </c>
      <c r="G59" s="88"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88" t="inlineStr">
        <is>
          <t>ถูกต้องทุกข้อ</t>
        </is>
      </c>
      <c r="I59" s="119" t="inlineStr">
        <is>
          <t>2</t>
        </is>
      </c>
      <c r="J59" s="88"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00" t="n"/>
      <c r="L59" s="88" t="inlineStr">
        <is>
          <t>Diabetes mellitus</t>
        </is>
      </c>
      <c r="M59" s="100" t="inlineStr">
        <is>
          <t>Clinic</t>
        </is>
      </c>
      <c r="N59" s="88" t="inlineStr">
        <is>
          <t>ข้อ 95 Pharma Plus เล่มม่วง (เฉลยข้อ ข)</t>
        </is>
      </c>
      <c r="O59" s="100" t="inlineStr">
        <is>
          <t>Mock</t>
        </is>
      </c>
      <c r="P59" s="100" t="inlineStr">
        <is>
          <t>Pharma Plus เล่มม่วง</t>
        </is>
      </c>
      <c r="Q59" s="100" t="n"/>
    </row>
    <row r="60" ht="13.2" customHeight="1" s="49">
      <c r="A60" s="119" t="n">
        <v>58</v>
      </c>
      <c r="B60" s="88" t="inlineStr">
        <is>
          <t>ข้อใดไม่ถูกต้องเกี่ยวกับวิธีการฉีดอินซูลิน</t>
        </is>
      </c>
      <c r="C60" s="100" t="n"/>
      <c r="D60" s="88"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88" t="inlineStr">
        <is>
          <t>การฉีดให้เปลี่ยนจุดที่ฉีดไปเรื่อย ๆ ห่างจากจุดเดิมประมาณ 1-2 นิ้ว</t>
        </is>
      </c>
      <c r="F60" s="88" t="inlineStr">
        <is>
          <t>บริเวณที่ควรฉีดอินซูลินได้แก่หน้าท้อง ต้นแขน สะโพก และต้นขา</t>
        </is>
      </c>
      <c r="G60" s="88" t="inlineStr">
        <is>
          <t>หลังฉีดยาให้เช็ดเข็มด้วย alcohol และปิดฝาครอบเข็มให้สนิทด้วยความระมัดระวัง</t>
        </is>
      </c>
      <c r="H60" s="88" t="inlineStr">
        <is>
          <t>ไม่มีข้อใดไม่ถูกต้อง</t>
        </is>
      </c>
      <c r="I60" s="119" t="inlineStr">
        <is>
          <t>4</t>
        </is>
      </c>
      <c r="J60" s="88"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00" t="n"/>
      <c r="L60" s="88" t="inlineStr">
        <is>
          <t>Diabetes mellitus</t>
        </is>
      </c>
      <c r="M60" s="100" t="inlineStr">
        <is>
          <t>Clinic</t>
        </is>
      </c>
      <c r="N60" s="88" t="inlineStr">
        <is>
          <t>ข้อ 96 Pharma Plus เล่มม่วง (เฉลยข้อ ง)</t>
        </is>
      </c>
      <c r="O60" s="100" t="inlineStr">
        <is>
          <t>Mock</t>
        </is>
      </c>
      <c r="P60" s="100" t="inlineStr">
        <is>
          <t>Pharma Plus เล่มม่วง</t>
        </is>
      </c>
      <c r="Q60" s="100" t="n"/>
    </row>
    <row r="61" ht="13.2" customHeight="1" s="49">
      <c r="A61" s="119" t="n">
        <v>59</v>
      </c>
      <c r="B61" s="88" t="inlineStr">
        <is>
          <t>ข้อใดไม่ถูกต้องเกี่ยวกับวิธีการเก็บรักษาอินซูลิน</t>
        </is>
      </c>
      <c r="C61" s="100" t="n"/>
      <c r="D61" s="88" t="inlineStr">
        <is>
          <t>ขวดที่ยังไม่เปิดให้เก็บในตู้เย็น (2-8°C)</t>
        </is>
      </c>
      <c r="E61" s="88" t="inlineStr">
        <is>
          <t>ขวดที่เปิดแล้ว สามารถเก็บยาที่อุณหภูมิห้องได้ แต่ต้องใช้ให้หมดภายใน 1 เดือน</t>
        </is>
      </c>
      <c r="F61" s="88" t="inlineStr">
        <is>
          <t>ขวดที่ยังไม่เปิดและเก็บในตู้เย็นนั้น ยามีอายุตามฉลากข้างขวด</t>
        </is>
      </c>
      <c r="G61" s="88" t="inlineStr">
        <is>
          <t>หลังฉีดยาไม่ควรเก็บเข็มในตู้เย็นเพราะจะทำให้เข็มทื่อ</t>
        </is>
      </c>
      <c r="H61" s="88" t="inlineStr">
        <is>
          <t>ถูกต้องทุกข้อ</t>
        </is>
      </c>
      <c r="I61" s="119" t="inlineStr">
        <is>
          <t>4</t>
        </is>
      </c>
      <c r="J61" s="88"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00" t="n"/>
      <c r="L61" s="88" t="inlineStr">
        <is>
          <t>Diabetes mellitus</t>
        </is>
      </c>
      <c r="M61" s="100" t="inlineStr">
        <is>
          <t>Clinic</t>
        </is>
      </c>
      <c r="N61" s="88" t="inlineStr">
        <is>
          <t>ข้อ 97 Pharma Plus เล่มม่วง (เฉลยข้อ ง)</t>
        </is>
      </c>
      <c r="O61" s="100" t="inlineStr">
        <is>
          <t>Mock</t>
        </is>
      </c>
      <c r="P61" s="100" t="inlineStr">
        <is>
          <t>Pharma Plus เล่มม่วง</t>
        </is>
      </c>
      <c r="Q61" s="100" t="n"/>
    </row>
    <row r="62" ht="13.2" customHeight="1" s="49">
      <c r="A62" s="119" t="n">
        <v>60</v>
      </c>
      <c r="B62" s="88" t="inlineStr">
        <is>
          <t>การปฏิบัติในข้อใด เหมาะสมกับการรักษาต่อไปในผู้ป่วยรายนี้</t>
        </is>
      </c>
      <c r="C62" s="100" t="n"/>
      <c r="D62" s="88" t="inlineStr">
        <is>
          <t>เปลี่ยนยา propylthiouracil เป็น methimazole ในขนาดรับประทานที่สมมูลกัน</t>
        </is>
      </c>
      <c r="E62" s="88" t="inlineStr">
        <is>
          <t>แนะนำให้ผู้ป่วยรับประทานยา propylthiouracil ในขนาดดังกล่าวต่อไป</t>
        </is>
      </c>
      <c r="F62" s="88" t="inlineStr">
        <is>
          <t>หยุดยารับประทาน เปลี่ยนวิธีการรักษาเป็นการผ่าตัดต่อม</t>
        </is>
      </c>
      <c r="G62" s="88" t="inlineStr">
        <is>
          <t>หยุดยารับประทาน ให้การรักษาด้วยการทาน iodine</t>
        </is>
      </c>
      <c r="H62" s="88" t="inlineStr">
        <is>
          <t>เพิ่ม propranolol ให้รับประทานร่วมกับยา propylthiouracil</t>
        </is>
      </c>
      <c r="I62" s="119" t="inlineStr">
        <is>
          <t>2</t>
        </is>
      </c>
      <c r="J62" s="88"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00" t="n"/>
      <c r="L62" s="88" t="inlineStr">
        <is>
          <t>Hypo/Hyperthyroidism</t>
        </is>
      </c>
      <c r="M62" s="100" t="inlineStr">
        <is>
          <t>Clinic</t>
        </is>
      </c>
      <c r="N62" s="88" t="inlineStr">
        <is>
          <t>ข้อ 123 Pharma Plus เล่มม่วง (เฉลยข้อ ข)</t>
        </is>
      </c>
      <c r="O62" s="100" t="inlineStr">
        <is>
          <t>Mock</t>
        </is>
      </c>
      <c r="P62" s="100" t="inlineStr">
        <is>
          <t>Pharma Plus เล่มม่วง</t>
        </is>
      </c>
      <c r="Q62" s="100" t="n"/>
    </row>
    <row r="63" ht="13.2" customHeight="1" s="49">
      <c r="A63" s="119" t="n">
        <v>61</v>
      </c>
      <c r="B63" s="88" t="inlineStr">
        <is>
          <t>อาการไม่พึงประสงค์ที่เกิดขึ้นจากการใช้ thiouracil</t>
        </is>
      </c>
      <c r="C63" s="100" t="n"/>
      <c r="D63" s="88" t="inlineStr">
        <is>
          <t>ปวดข้อ</t>
        </is>
      </c>
      <c r="E63" s="88" t="inlineStr">
        <is>
          <t>เม็ดเลือดขาวต่ำ</t>
        </is>
      </c>
      <c r="F63" s="88" t="inlineStr">
        <is>
          <t>ง่วงนอน</t>
        </is>
      </c>
      <c r="G63" s="88" t="inlineStr">
        <is>
          <t>SLE like syndrome</t>
        </is>
      </c>
      <c r="H63" s="88" t="inlineStr">
        <is>
          <t>Metallic taste</t>
        </is>
      </c>
      <c r="I63" s="119" t="inlineStr">
        <is>
          <t>2</t>
        </is>
      </c>
      <c r="J63" s="88"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00" t="n"/>
      <c r="L63" s="88" t="inlineStr">
        <is>
          <t>Diabetes mellitus</t>
        </is>
      </c>
      <c r="M63" s="100" t="inlineStr">
        <is>
          <t>Clinic</t>
        </is>
      </c>
      <c r="N63" s="88" t="inlineStr">
        <is>
          <t>ข้อ 124 Pharma Plus เล่มม่วง (เฉลยข้อ ข)</t>
        </is>
      </c>
      <c r="O63" s="100" t="inlineStr">
        <is>
          <t>Mock</t>
        </is>
      </c>
      <c r="P63" s="100" t="inlineStr">
        <is>
          <t>Pharma Plus เล่มม่วง</t>
        </is>
      </c>
      <c r="Q63" s="100" t="n"/>
    </row>
    <row r="64" ht="13.2" customHeight="1" s="49">
      <c r="A64" s="119" t="n">
        <v>62</v>
      </c>
      <c r="B64" s="88" t="inlineStr">
        <is>
          <t>ข้อใดถูกต้องเกี่ยวกับยา propylthiouracil</t>
        </is>
      </c>
      <c r="C64" s="100" t="n"/>
      <c r="D64" s="88" t="inlineStr">
        <is>
          <t>เป็นอนุพันธ์ของ thiourea</t>
        </is>
      </c>
      <c r="E64" s="88" t="inlineStr">
        <is>
          <t>ยับยั้งการหลั่งของ thyroid hormone</t>
        </is>
      </c>
      <c r="F64" s="88" t="inlineStr">
        <is>
          <t>ใช้รักษา hypothyroid</t>
        </is>
      </c>
      <c r="G64" s="88" t="inlineStr">
        <is>
          <t>กระตุ้นเอนไซม์ thyroid peroxidase</t>
        </is>
      </c>
      <c r="H64" s="88" t="inlineStr">
        <is>
          <t>เพิ่มการสร้าง T3</t>
        </is>
      </c>
      <c r="I64" s="119" t="inlineStr">
        <is>
          <t>1</t>
        </is>
      </c>
      <c r="J64" s="88"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00" t="n"/>
      <c r="L64" s="88" t="inlineStr">
        <is>
          <t>Diabetes mellitus</t>
        </is>
      </c>
      <c r="M64" s="100" t="inlineStr">
        <is>
          <t>Clinic</t>
        </is>
      </c>
      <c r="N64" s="88" t="inlineStr">
        <is>
          <t>ข้อ 125 Pharma Plus เล่มม่วง (เฉลยข้อ ก)</t>
        </is>
      </c>
      <c r="O64" s="100" t="inlineStr">
        <is>
          <t>Mock</t>
        </is>
      </c>
      <c r="P64" s="100" t="inlineStr">
        <is>
          <t>Pharma Plus เล่มม่วง</t>
        </is>
      </c>
      <c r="Q64" s="100" t="n"/>
    </row>
    <row r="65" ht="13.2" customHeight="1" s="49">
      <c r="A65" s="119" t="n">
        <v>63</v>
      </c>
      <c r="B65" s="88" t="inlineStr">
        <is>
          <t>Lugol's solution ประกอบด้วยสารชนิดใดเป็นส่วนประกอบ</t>
        </is>
      </c>
      <c r="C65" s="100" t="n"/>
      <c r="D65" s="88" t="inlineStr">
        <is>
          <t>Iodine + KI</t>
        </is>
      </c>
      <c r="E65" s="88" t="inlineStr">
        <is>
          <t>Manganese</t>
        </is>
      </c>
      <c r="F65" s="88" t="inlineStr">
        <is>
          <t>Methimazole</t>
        </is>
      </c>
      <c r="G65" s="88" t="inlineStr">
        <is>
          <t>Thiocyanate</t>
        </is>
      </c>
      <c r="H65" s="88" t="inlineStr">
        <is>
          <t>Propylthiouracil</t>
        </is>
      </c>
      <c r="I65" s="119" t="inlineStr">
        <is>
          <t>1</t>
        </is>
      </c>
      <c r="J65" s="88"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00" t="n"/>
      <c r="L65" s="88" t="inlineStr">
        <is>
          <t>Diabetes mellitus</t>
        </is>
      </c>
      <c r="M65" s="100" t="inlineStr">
        <is>
          <t>Clinic</t>
        </is>
      </c>
      <c r="N65" s="88" t="inlineStr">
        <is>
          <t>ข้อ 126 Pharma Plus เล่มม่วง (เฉลยข้อ ก)</t>
        </is>
      </c>
      <c r="O65" s="100" t="inlineStr">
        <is>
          <t>Mock</t>
        </is>
      </c>
      <c r="P65" s="100" t="inlineStr">
        <is>
          <t>Pharma Plus เล่มม่วง</t>
        </is>
      </c>
      <c r="Q65" s="100" t="n"/>
    </row>
    <row r="66" ht="13.2" customHeight="1" s="49">
      <c r="A66" s="119" t="n">
        <v>64</v>
      </c>
      <c r="B66" s="88" t="inlineStr">
        <is>
          <t>ข้อใดถูกต้องเกี่ยวกับการใช้ยา propranolol ร่วมกับ propylthiouracil</t>
        </is>
      </c>
      <c r="C66" s="100" t="n"/>
      <c r="D66" s="88" t="inlineStr">
        <is>
          <t>Propranolol เป็น alpha-adrenergic blocking agent ชนิดหนึ่ง</t>
        </is>
      </c>
      <c r="E66" s="88" t="inlineStr">
        <is>
          <t>Propranolol ช่วยลดอาการต่าง ๆ เช่น tremor และ tachycardia ที่เกิดจาก thyrotoxicosis</t>
        </is>
      </c>
      <c r="F66" s="88" t="inlineStr">
        <is>
          <t>Propranolol มีความสำคัญต่อ pharmacokinetic ของ propylthiouracil ทำให้การดูดซึมและฤทธิ์ของยา propylthiouracil ดีขึ้น</t>
        </is>
      </c>
      <c r="G66" s="88" t="inlineStr">
        <is>
          <t>Propranolol ช่วยลดอาการข้างเคียงจากการใช้ยา propylthiouracil</t>
        </is>
      </c>
      <c r="H66" s="88" t="inlineStr">
        <is>
          <t>Propranolol ออกฤทธิ์เสริมกับ propylthiouracil โดยลดการสังเคราะห์ T4</t>
        </is>
      </c>
      <c r="I66" s="119" t="inlineStr">
        <is>
          <t>2</t>
        </is>
      </c>
      <c r="J66" s="88"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00" t="n"/>
      <c r="L66" s="88" t="inlineStr">
        <is>
          <t>Hypo/Hyperthyroidism</t>
        </is>
      </c>
      <c r="M66" s="100" t="inlineStr">
        <is>
          <t>Clinic</t>
        </is>
      </c>
      <c r="N66" s="88" t="inlineStr">
        <is>
          <t>ข้อ 127 Pharma Plus เล่มม่วง (เฉลยข้อ ข)</t>
        </is>
      </c>
      <c r="O66" s="100" t="inlineStr">
        <is>
          <t>Mock</t>
        </is>
      </c>
      <c r="P66" s="100" t="inlineStr">
        <is>
          <t>Pharma Plus เล่มม่วง</t>
        </is>
      </c>
      <c r="Q66" s="100" t="n"/>
    </row>
    <row r="67" ht="13.2" customHeight="1" s="49">
      <c r="A67" s="119" t="n">
        <v>65</v>
      </c>
      <c r="B67" s="88" t="inlineStr">
        <is>
          <t>เกี่ยวกับ ข้อใดผิดเกี่ยวกับ goiter ข้อใดต่อไปนี้กล่าวถูกต้องตามหลักวิชาชีพเภสัชกรรม</t>
        </is>
      </c>
      <c r="C67" s="100" t="n"/>
      <c r="D67" s="88" t="inlineStr">
        <is>
          <t>Iodine บางชนิด เช่น thiocyanate อาจมีผลทำให้เกิด goiter</t>
        </is>
      </c>
      <c r="E67" s="88" t="inlineStr">
        <is>
          <t>Thiocyanate อาจได้จากการ metabolize สารจากผัก เช่น กะหล่ำปลี</t>
        </is>
      </c>
      <c r="F67" s="88" t="inlineStr">
        <is>
          <t>Lithium สามารถลด secretion ของ thyroxine และสามารถช่วยในการรักษา hyperthyroidism</t>
        </is>
      </c>
      <c r="G67" s="88" t="inlineStr">
        <is>
          <t>Goitrin สามารถยับยั้ง thyroid peroxidase</t>
        </is>
      </c>
      <c r="H67" s="88" t="inlineStr">
        <is>
          <t>Perchlorate เป็น ion ที่ช่วยเพิ่มการ uptake iodide และเพิ่มระดับ iodide ใน thyroid</t>
        </is>
      </c>
      <c r="I67" s="119" t="inlineStr">
        <is>
          <t>5</t>
        </is>
      </c>
      <c r="J67" s="88"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00" t="n"/>
      <c r="L67" s="88" t="inlineStr">
        <is>
          <t>Diabetes mellitus</t>
        </is>
      </c>
      <c r="M67" s="100" t="inlineStr">
        <is>
          <t>Clinic</t>
        </is>
      </c>
      <c r="N67" s="88" t="inlineStr">
        <is>
          <t>ข้อ 128 Pharma Plus เล่มม่วง (เฉลยข้อ จ)</t>
        </is>
      </c>
      <c r="O67" s="100" t="inlineStr">
        <is>
          <t>Mock</t>
        </is>
      </c>
      <c r="P67" s="100" t="inlineStr">
        <is>
          <t>Pharma Plus เล่มม่วง</t>
        </is>
      </c>
      <c r="Q67" s="100" t="n"/>
    </row>
    <row r="68" ht="13.2" customHeight="1" s="49">
      <c r="A68" s="119" t="n">
        <v>66</v>
      </c>
      <c r="B68" s="88" t="inlineStr">
        <is>
          <t>ชุมชนที่มีคนเป็น toxic goiter มากบ่งบอกว่าชุมชนนั้นมีลักษณะอย่างไร</t>
        </is>
      </c>
      <c r="C68" s="100" t="n"/>
      <c r="D68" s="88" t="inlineStr">
        <is>
          <t>ได้รับ iodine ต่ำเกินไป</t>
        </is>
      </c>
      <c r="E68" s="88" t="inlineStr">
        <is>
          <t>ได้รับ iodine มากเกินไป</t>
        </is>
      </c>
      <c r="F68" s="88" t="inlineStr">
        <is>
          <t>แหล่งน้ำดื่มมีการปนเปื้อนของสารหนู</t>
        </is>
      </c>
      <c r="G68" s="88" t="inlineStr">
        <is>
          <t>แหล่งน้ำดื่มมีการปนเปื้อนของสารตะกั่ว</t>
        </is>
      </c>
      <c r="H68" s="88" t="inlineStr">
        <is>
          <t>กินอาหารที่มี thiocyanide มากเกินไป</t>
        </is>
      </c>
      <c r="I68" s="119" t="inlineStr">
        <is>
          <t>2</t>
        </is>
      </c>
      <c r="J68" s="88"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00" t="n"/>
      <c r="L68" s="88" t="inlineStr">
        <is>
          <t>Diabetes mellitus</t>
        </is>
      </c>
      <c r="M68" s="100" t="inlineStr">
        <is>
          <t>Clinic</t>
        </is>
      </c>
      <c r="N68" s="88" t="inlineStr">
        <is>
          <t>ข้อ 129 Pharma Plus เล่มม่วง (เฉลยข้อ ข)</t>
        </is>
      </c>
      <c r="O68" s="100" t="inlineStr">
        <is>
          <t>Mock</t>
        </is>
      </c>
      <c r="P68" s="100" t="inlineStr">
        <is>
          <t>Pharma Plus เล่มม่วง</t>
        </is>
      </c>
      <c r="Q68" s="100" t="n"/>
    </row>
    <row r="69" ht="13.2" customHeight="1" s="49">
      <c r="A69" s="119" t="n">
        <v>67</v>
      </c>
      <c r="B69" s="88" t="inlineStr">
        <is>
          <t>เป้าหมาย HbA1c ของผู้ป่วยรายนี้เป็นเท่าไหร่</t>
        </is>
      </c>
      <c r="C69" s="100" t="n"/>
      <c r="D69" s="88" t="inlineStr">
        <is>
          <t>&lt; 5.5%</t>
        </is>
      </c>
      <c r="E69" s="88" t="inlineStr">
        <is>
          <t>&lt; 6%</t>
        </is>
      </c>
      <c r="F69" s="88" t="inlineStr">
        <is>
          <t>&lt; 7%</t>
        </is>
      </c>
      <c r="G69" s="88" t="inlineStr">
        <is>
          <t>&lt; 8%</t>
        </is>
      </c>
      <c r="H69" s="88" t="inlineStr">
        <is>
          <t>&lt; 8.5%"</t>
        </is>
      </c>
      <c r="I69" s="119" t="inlineStr">
        <is>
          <t>1</t>
        </is>
      </c>
      <c r="J69" s="88"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00" t="n"/>
      <c r="L69" s="88" t="inlineStr">
        <is>
          <t>Diabetes mellitus</t>
        </is>
      </c>
      <c r="M69" s="100" t="inlineStr">
        <is>
          <t>Clinic</t>
        </is>
      </c>
      <c r="N69" s="88" t="inlineStr">
        <is>
          <t>แบบฝึกหัด PLE-CC 1 ข้อ 26</t>
        </is>
      </c>
      <c r="O69" s="100" t="inlineStr">
        <is>
          <t>แบบฝึกหัด</t>
        </is>
      </c>
      <c r="P69" s="100" t="inlineStr">
        <is>
          <t>แบบฝึกหัด</t>
        </is>
      </c>
      <c r="Q69" s="100" t="n"/>
    </row>
    <row r="70" ht="13.2" customHeight="1" s="49">
      <c r="A70" s="119" t="n">
        <v>68</v>
      </c>
      <c r="B70" s="88"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00" t="n"/>
      <c r="D70" s="88" t="inlineStr">
        <is>
          <t>Sitagliptin</t>
        </is>
      </c>
      <c r="E70" s="88" t="inlineStr">
        <is>
          <t>Empagliflozin</t>
        </is>
      </c>
      <c r="F70" s="88" t="inlineStr">
        <is>
          <t>Acarbose</t>
        </is>
      </c>
      <c r="G70" s="88" t="inlineStr">
        <is>
          <t>Semaglutide SC</t>
        </is>
      </c>
      <c r="H70" s="88" t="inlineStr">
        <is>
          <t>insulin SC</t>
        </is>
      </c>
      <c r="I70" s="119" t="inlineStr">
        <is>
          <t>3</t>
        </is>
      </c>
      <c r="J70" s="88"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00" t="n"/>
      <c r="L70" s="88" t="inlineStr">
        <is>
          <t>Diabetes mellitus</t>
        </is>
      </c>
      <c r="M70" s="100" t="inlineStr">
        <is>
          <t>Clinic</t>
        </is>
      </c>
      <c r="N70" s="88" t="inlineStr">
        <is>
          <t>แบบฝึกหัด PLE-CC 1 ข้อ 27</t>
        </is>
      </c>
      <c r="O70" s="100" t="inlineStr">
        <is>
          <t>แบบฝึกหัด</t>
        </is>
      </c>
      <c r="P70" s="100" t="inlineStr">
        <is>
          <t>แบบฝึกหัด</t>
        </is>
      </c>
      <c r="Q70" s="100" t="n"/>
    </row>
    <row r="71" ht="13.2" customHeight="1" s="49">
      <c r="A71" s="119" t="n">
        <v>69</v>
      </c>
      <c r="B71" s="88" t="inlineStr">
        <is>
          <t>หากแพทย์์ต้องการเริ่ม insulin แก่ผู้ป่วยรายนี้ ผู้ป่วยควรได้รับ insulin ชนิดใดถึงจะเหมาะสมที่สุด ตาม ADA
2024 guideline</t>
        </is>
      </c>
      <c r="C71" s="100" t="n"/>
      <c r="D71" s="88" t="inlineStr">
        <is>
          <t>Lispro insulin SC</t>
        </is>
      </c>
      <c r="E71" s="88" t="inlineStr">
        <is>
          <t>Lispro insulin SC + insulin glargine SC</t>
        </is>
      </c>
      <c r="F71" s="88" t="inlineStr">
        <is>
          <t>RI insulin SC</t>
        </is>
      </c>
      <c r="G71" s="88" t="inlineStr">
        <is>
          <t>RI insulin SC + NPH insulin SC</t>
        </is>
      </c>
      <c r="H71" s="88" t="inlineStr">
        <is>
          <t>Insulin glargine SC</t>
        </is>
      </c>
      <c r="I71" s="119" t="inlineStr">
        <is>
          <t>1</t>
        </is>
      </c>
      <c r="J71" s="88"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00" t="n"/>
      <c r="L71" s="88" t="inlineStr">
        <is>
          <t>Diabetes mellitus</t>
        </is>
      </c>
      <c r="M71" s="100" t="inlineStr">
        <is>
          <t>Clinic</t>
        </is>
      </c>
      <c r="N71" s="88" t="inlineStr">
        <is>
          <t>แบบฝึกหัด PLE-CC 1 ข้อ 28</t>
        </is>
      </c>
      <c r="O71" s="100" t="inlineStr">
        <is>
          <t>แบบฝึกหัด</t>
        </is>
      </c>
      <c r="P71" s="100" t="inlineStr">
        <is>
          <t>แบบฝึกหัด</t>
        </is>
      </c>
      <c r="Q71" s="100" t="n"/>
    </row>
    <row r="72" ht="13.2" customHeight="1" s="49">
      <c r="A72" s="119" t="n">
        <v>70</v>
      </c>
      <c r="B72" s="88" t="inlineStr">
        <is>
          <t>ยาในข้อใดไม่มีในการเพิ่มการหลั่ง insulin</t>
        </is>
      </c>
      <c r="C72" s="100" t="n"/>
      <c r="D72" s="88" t="inlineStr">
        <is>
          <t>Glipizide</t>
        </is>
      </c>
      <c r="E72" s="88" t="inlineStr">
        <is>
          <t>Repaglinide</t>
        </is>
      </c>
      <c r="F72" s="88" t="inlineStr">
        <is>
          <t>Pioglitazone</t>
        </is>
      </c>
      <c r="G72" s="88" t="inlineStr">
        <is>
          <t>Saxagliptin</t>
        </is>
      </c>
      <c r="H72" s="88" t="inlineStr">
        <is>
          <t>Liraglutide</t>
        </is>
      </c>
      <c r="I72" s="119" t="inlineStr">
        <is>
          <t>1</t>
        </is>
      </c>
      <c r="J72" s="88"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00" t="n"/>
      <c r="L72" s="88" t="inlineStr">
        <is>
          <t>Diabetes mellitus</t>
        </is>
      </c>
      <c r="M72" s="100" t="inlineStr">
        <is>
          <t>Clinic</t>
        </is>
      </c>
      <c r="N72" s="88" t="inlineStr">
        <is>
          <t>แบบฝึกหัด PLE-CC 1 ข้อ 29</t>
        </is>
      </c>
      <c r="O72" s="100" t="inlineStr">
        <is>
          <t>แบบฝึกหัด</t>
        </is>
      </c>
      <c r="P72" s="100" t="inlineStr">
        <is>
          <t>แบบฝึกหัด</t>
        </is>
      </c>
      <c r="Q72" s="100" t="n"/>
    </row>
    <row r="73" ht="13.2" customHeight="1" s="49">
      <c r="A73" s="119" t="n">
        <v>71</v>
      </c>
      <c r="B73" s="88" t="inlineStr">
        <is>
          <t>กลไกการออกฤทธิ์หลักของยา semaglutide คือข้อใด</t>
        </is>
      </c>
      <c r="C73" s="100" t="n"/>
      <c r="D73" s="88" t="inlineStr">
        <is>
          <t>กระตุ้น PPAR-γ receptor</t>
        </is>
      </c>
      <c r="E73" s="88" t="inlineStr">
        <is>
          <t>กระตุ้น GLP-1 receptor</t>
        </is>
      </c>
      <c r="F73" s="88" t="inlineStr">
        <is>
          <t>ยับยั้งการดูดกลับกลูโคสที่หน่วยไต</t>
        </is>
      </c>
      <c r="G73" s="88" t="inlineStr">
        <is>
          <t>กระตุ้น sulfonylurea receptor type 1</t>
        </is>
      </c>
      <c r="H73" s="88" t="inlineStr">
        <is>
          <t>ยับยั้งเอนไซม์ α-glucosidase</t>
        </is>
      </c>
      <c r="I73" s="119" t="inlineStr">
        <is>
          <t>1</t>
        </is>
      </c>
      <c r="J73" s="88"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00" t="n"/>
      <c r="L73" s="88" t="inlineStr">
        <is>
          <t>Diabetes mellitus</t>
        </is>
      </c>
      <c r="M73" s="100" t="inlineStr">
        <is>
          <t>Clinic</t>
        </is>
      </c>
      <c r="N73" s="88" t="inlineStr">
        <is>
          <t>แบบฝึกหัด PLE-CC 1 ข้อ 30</t>
        </is>
      </c>
      <c r="O73" s="100" t="inlineStr">
        <is>
          <t>แบบฝึกหัด</t>
        </is>
      </c>
      <c r="P73" s="100" t="inlineStr">
        <is>
          <t>แบบฝึกหัด</t>
        </is>
      </c>
      <c r="Q73" s="100" t="n"/>
    </row>
    <row r="74" ht="13.2" customHeight="1" s="49">
      <c r="A74" s="119" t="n">
        <v>72</v>
      </c>
      <c r="B74" s="88" t="inlineStr">
        <is>
          <t>การเติม Zinc chloride หรือ Zinc acetate ในสูตรตำรับ NPH insulin มีส่วนช่วยอะไรในสูตรตำรับ</t>
        </is>
      </c>
      <c r="C74" s="100" t="n"/>
      <c r="D74" s="88" t="inlineStr">
        <is>
          <t>เสริมฤทธิ์การกันเสีย (preservative) ร่วมกับ phenol</t>
        </is>
      </c>
      <c r="E74" s="88" t="inlineStr">
        <is>
          <t>ป้องกันการตกตะกอนของ insulin</t>
        </is>
      </c>
      <c r="F74" s="88" t="inlineStr">
        <is>
          <t>ทำให้เกิดสารประกอบเชิงซ้อนกับ insulin ส่งผลต่อการออกฤทธิ์</t>
        </is>
      </c>
      <c r="G74" s="88" t="inlineStr">
        <is>
          <t>ป้องกันการดูดซับของ insulin บนพื้นผิวภาชนะแก้ว type 1</t>
        </is>
      </c>
      <c r="H74" s="88" t="inlineStr">
        <is>
          <t>เพื่อเพิ่มความคงตัวของ pH ในการผลิตและเก็บรักษา</t>
        </is>
      </c>
      <c r="I74" s="119" t="inlineStr">
        <is>
          <t>2</t>
        </is>
      </c>
      <c r="J74" s="88"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00" t="n"/>
      <c r="L74" s="88" t="inlineStr">
        <is>
          <t>Diabetes mellitus</t>
        </is>
      </c>
      <c r="M74" s="100" t="inlineStr">
        <is>
          <t>Clinic</t>
        </is>
      </c>
      <c r="N74" s="88" t="inlineStr">
        <is>
          <t>แบบฝึกหัด PLE-CC 1 ข้อ 31</t>
        </is>
      </c>
      <c r="O74" s="100" t="inlineStr">
        <is>
          <t>แบบฝึกหัด</t>
        </is>
      </c>
      <c r="P74" s="100" t="inlineStr">
        <is>
          <t>แบบฝึกหัด</t>
        </is>
      </c>
      <c r="Q74" s="100" t="n"/>
    </row>
    <row r="75" ht="13.2" customHeight="1" s="49">
      <c r="A75" s="119" t="n">
        <v>73</v>
      </c>
      <c r="B75" s="88" t="inlineStr">
        <is>
          <t>ข้อใดคือแนวทางแก้ปัญหาที่มักพบในการผลิตยา insulin injection แล้วมีฟอง และการรวมกลุ่ม (aggregation)</t>
        </is>
      </c>
      <c r="C75" s="100" t="n"/>
      <c r="D75" s="88" t="inlineStr">
        <is>
          <t>ลดอุณหภูมิระหว่างการผลิตต ่ากว่า 0</t>
        </is>
      </c>
      <c r="E75" s="88" t="inlineStr">
        <is>
          <t>เพิ่มสารลดแรงตึงผิว non-ionic เช่น polysorbate 20</t>
        </is>
      </c>
      <c r="F75" s="88" t="inlineStr">
        <is>
          <t>เติม zinc รูป zinc chloride</t>
        </is>
      </c>
      <c r="G75" s="88" t="inlineStr">
        <is>
          <t>ใช้ nitrogen purging ไล่ออกซิเจน</t>
        </is>
      </c>
      <c r="H75" s="88" t="inlineStr">
        <is>
          <t>เปลี่ยนสูตรต ารับเป็น acetate buffer แทน phosphate buffer"</t>
        </is>
      </c>
      <c r="I75" s="119" t="inlineStr">
        <is>
          <t>1</t>
        </is>
      </c>
      <c r="J75" s="88"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00" t="n"/>
      <c r="L75" s="88" t="inlineStr">
        <is>
          <t>Diabetes mellitus</t>
        </is>
      </c>
      <c r="M75" s="100" t="inlineStr">
        <is>
          <t>Clinic</t>
        </is>
      </c>
      <c r="N75" s="88" t="inlineStr">
        <is>
          <t>แบบฝึกหัด PLE-CC 1 ข้อ 33</t>
        </is>
      </c>
      <c r="O75" s="100" t="inlineStr">
        <is>
          <t>แบบฝึกหัด</t>
        </is>
      </c>
      <c r="P75" s="100" t="inlineStr">
        <is>
          <t>แบบฝึกหัด</t>
        </is>
      </c>
      <c r="Q75" s="100" t="n"/>
    </row>
    <row r="76" ht="13.2" customHeight="1" s="49">
      <c r="A76" s="119" t="n">
        <v>74</v>
      </c>
      <c r="B76" s="88" t="inlineStr">
        <is>
          <t>การผลิต insulin ในระดับอุตสาหกรรม ข้อใดมีความเป็นไปได้มากที่สุด</t>
        </is>
      </c>
      <c r="C76" s="100" t="n"/>
      <c r="D76" s="88" t="inlineStr">
        <is>
          <t>สกัดโดยตรงจากสุกรหรือวัว แล้วเอามาสังเคราะห์ต่อ จนได้ insulin</t>
        </is>
      </c>
      <c r="E76" s="88" t="inlineStr">
        <is>
          <t>ใช้ E. coli หรือ Saccharomyces cerevisiae สังเคราะห์ แล้วใช้ C-$Peptidase ตัดให้เป็น insulin</t>
        </is>
      </c>
      <c r="F76" s="88" t="inlineStr">
        <is>
          <t>SPPS แล้วพับใน bioreactor</t>
        </is>
      </c>
      <c r="G76" s="88" t="inlineStr">
        <is>
          <t>hybridoma technology ผลิตเป็น Immuno monoclonal antibody</t>
        </is>
      </c>
      <c r="H76" s="88" t="inlineStr">
        <is>
          <t>ใช้ stem cell ของ human beta cell ในตับอ่อน แล้วสกัด insulin ออกมาท า formulation ต่อ"</t>
        </is>
      </c>
      <c r="I76" s="119" t="inlineStr">
        <is>
          <t>1</t>
        </is>
      </c>
      <c r="J76" s="88"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00" t="n"/>
      <c r="L76" s="88" t="inlineStr">
        <is>
          <t>Diabetes mellitus</t>
        </is>
      </c>
      <c r="M76" s="100" t="inlineStr">
        <is>
          <t>Clinic</t>
        </is>
      </c>
      <c r="N76" s="88" t="inlineStr">
        <is>
          <t>แบบฝึกหัด PLE-CC 1 ข้อ 36</t>
        </is>
      </c>
      <c r="O76" s="100" t="inlineStr">
        <is>
          <t>แบบฝึกหัด</t>
        </is>
      </c>
      <c r="P76" s="100" t="inlineStr">
        <is>
          <t>แบบฝึกหัด</t>
        </is>
      </c>
      <c r="Q76" s="100" t="n"/>
    </row>
    <row r="77" ht="13.2" customHeight="1" s="49">
      <c r="A77" s="119" t="n">
        <v>75</v>
      </c>
      <c r="B77" s="88"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00" t="n"/>
      <c r="D77" s="88" t="inlineStr">
        <is>
          <t>Levothyroxine 50 mcg OD</t>
        </is>
      </c>
      <c r="E77" s="88" t="inlineStr">
        <is>
          <t>Propylthiouracil 50 mg TID</t>
        </is>
      </c>
      <c r="F77" s="88" t="inlineStr">
        <is>
          <t>Methimazole 10 mg OD</t>
        </is>
      </c>
      <c r="G77" s="88" t="inlineStr">
        <is>
          <t>Pioglitazone 15 mg OD</t>
        </is>
      </c>
      <c r="H77" s="34" t="n"/>
      <c r="I77" s="119" t="inlineStr">
        <is>
          <t>1</t>
        </is>
      </c>
      <c r="J77"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00" t="n"/>
      <c r="L77" s="88" t="inlineStr">
        <is>
          <t>Diabetes mellitus</t>
        </is>
      </c>
      <c r="M77" s="100" t="inlineStr">
        <is>
          <t>Clinic</t>
        </is>
      </c>
      <c r="N77" s="88" t="inlineStr">
        <is>
          <t>แบบฝึกหัด PLE-CC 1 ข้อ 37</t>
        </is>
      </c>
      <c r="O77" s="100" t="inlineStr">
        <is>
          <t>แบบฝึกหัด</t>
        </is>
      </c>
      <c r="P77" s="100" t="inlineStr">
        <is>
          <t>แบบฝึกหัด</t>
        </is>
      </c>
      <c r="Q77" s="100" t="n"/>
    </row>
    <row r="78" ht="13.2" customHeight="1" s="49">
      <c r="A78" s="119" t="n">
        <v>76</v>
      </c>
      <c r="B78" s="88" t="inlineStr">
        <is>
          <t>พืชผัก ในข้อใด มีผลลดระดับน ้าตาลในเลือด</t>
        </is>
      </c>
      <c r="C78" s="100" t="n"/>
      <c r="D78" s="88" t="inlineStr">
        <is>
          <t>ยอดฝักแม้ว</t>
        </is>
      </c>
      <c r="E78" s="88" t="inlineStr">
        <is>
          <t>ใบกะหล ่าปลี</t>
        </is>
      </c>
      <c r="F78" s="88" t="inlineStr">
        <is>
          <t>ผลบวบงู</t>
        </is>
      </c>
      <c r="G78" s="88" t="inlineStr">
        <is>
          <t>ผลมะระขี้นก</t>
        </is>
      </c>
      <c r="H78" s="88" t="inlineStr">
        <is>
          <t>ช่อดอกบล็อคโคลี</t>
        </is>
      </c>
      <c r="I78" s="119" t="inlineStr">
        <is>
          <t>2</t>
        </is>
      </c>
      <c r="J78" s="88"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00" t="n"/>
      <c r="L78" s="88" t="inlineStr">
        <is>
          <t>Diabetes mellitus</t>
        </is>
      </c>
      <c r="M78" s="100" t="inlineStr">
        <is>
          <t>Clinic</t>
        </is>
      </c>
      <c r="N78" s="88" t="inlineStr">
        <is>
          <t>แบบฝึกหัด PLE-CC 1 ข้อ 39</t>
        </is>
      </c>
      <c r="O78" s="100" t="inlineStr">
        <is>
          <t>แบบฝึกหัด</t>
        </is>
      </c>
      <c r="P78" s="100" t="inlineStr">
        <is>
          <t>แบบฝึกหัด</t>
        </is>
      </c>
      <c r="Q78" s="100" t="n"/>
    </row>
    <row r="79" ht="13.2" customHeight="1" s="49">
      <c r="A79" s="119" t="n">
        <v>77</v>
      </c>
      <c r="B79" s="88" t="inlineStr">
        <is>
          <t>ในการพัฒนาสูตรตำรับยาพ่นจมูกในรูปแบบสารละลาย (Non-pressurized Multiple Use …)
ไม่จำเป็นต้องทำการทดสอบใด</t>
        </is>
      </c>
      <c r="C79" s="100" t="n"/>
      <c r="D79" s="88" t="inlineStr">
        <is>
          <t>Uniformity of dosage unit/delivered dose uniformity</t>
        </is>
      </c>
      <c r="E79" s="88" t="inlineStr">
        <is>
          <t>Droplet size distribution</t>
        </is>
      </c>
      <c r="F79" s="88" t="inlineStr">
        <is>
          <t>Actuator deposition</t>
        </is>
      </c>
      <c r="G79" s="88" t="inlineStr">
        <is>
          <t>Shake requirement</t>
        </is>
      </c>
      <c r="H79" s="88" t="inlineStr">
        <is>
          <t>Extractable/Leachable</t>
        </is>
      </c>
      <c r="I79" s="119" t="inlineStr">
        <is>
          <t>1</t>
        </is>
      </c>
      <c r="J79" s="88"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00" t="n"/>
      <c r="L79" s="88" t="inlineStr">
        <is>
          <t>Diabetes mellitus</t>
        </is>
      </c>
      <c r="M79" s="100" t="inlineStr">
        <is>
          <t>Clinic</t>
        </is>
      </c>
      <c r="N79" s="88" t="inlineStr">
        <is>
          <t>แบบฝึกหัด PLE-CC 1 ข้อ 46</t>
        </is>
      </c>
      <c r="O79" s="100" t="inlineStr">
        <is>
          <t>แบบฝึกหัด</t>
        </is>
      </c>
      <c r="P79" s="100" t="inlineStr">
        <is>
          <t>แบบฝึกหัด</t>
        </is>
      </c>
      <c r="Q79" s="100" t="n"/>
    </row>
    <row r="80" ht="13.2" customHeight="1" s="49">
      <c r="A80" s="119" t="n">
        <v>78</v>
      </c>
      <c r="B80" s="88" t="inlineStr">
        <is>
          <t>ข้อใดไม่ใช่ปัจจัยที่มาพิจารณาการตั้งตำรับผลิตภัณฑ์ยาพ่นจมูกรูปแบบสารละลาย</t>
        </is>
      </c>
      <c r="C80" s="100" t="n"/>
      <c r="D80" s="88" t="inlineStr">
        <is>
          <t>Particle size</t>
        </is>
      </c>
      <c r="E80" s="88" t="inlineStr">
        <is>
          <t>Solvent</t>
        </is>
      </c>
      <c r="F80" s="88" t="inlineStr">
        <is>
          <t>Viscosity</t>
        </is>
      </c>
      <c r="G80" s="88" t="inlineStr">
        <is>
          <t>Osmolarity</t>
        </is>
      </c>
      <c r="H80" s="88" t="inlineStr">
        <is>
          <t>pH</t>
        </is>
      </c>
      <c r="I80" s="119" t="inlineStr">
        <is>
          <t>1</t>
        </is>
      </c>
      <c r="J80" s="88"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00" t="n"/>
      <c r="L80" s="88" t="inlineStr">
        <is>
          <t>Diabetes mellitus</t>
        </is>
      </c>
      <c r="M80" s="100" t="inlineStr">
        <is>
          <t>Clinic</t>
        </is>
      </c>
      <c r="N80" s="88" t="inlineStr">
        <is>
          <t>แบบฝึกหัด PLE-CC 1 ข้อ 47</t>
        </is>
      </c>
      <c r="O80" s="100" t="inlineStr">
        <is>
          <t>แบบฝึกหัด</t>
        </is>
      </c>
      <c r="P80" s="100" t="inlineStr">
        <is>
          <t>แบบฝึกหัด</t>
        </is>
      </c>
      <c r="Q80" s="100" t="n"/>
    </row>
    <row r="81" ht="13.2" customHeight="1" s="49">
      <c r="A81" s="119" t="n">
        <v>79</v>
      </c>
      <c r="B81" s="88" t="inlineStr">
        <is>
          <t>หัวข้อใดไม่จำเป็นต้องกำหนดในการควบคุมคุณภาพของผลิตภัณฑ์ยาพ่นจมูกรูปแบบสารละลาย</t>
        </is>
      </c>
      <c r="C81" s="100" t="n"/>
      <c r="D81" s="88" t="inlineStr">
        <is>
          <t>Description</t>
        </is>
      </c>
      <c r="E81" s="88" t="inlineStr">
        <is>
          <t>Assay</t>
        </is>
      </c>
      <c r="F81" s="88" t="inlineStr">
        <is>
          <t>Moisture content</t>
        </is>
      </c>
      <c r="G81" s="88" t="inlineStr">
        <is>
          <t>Microbial limit</t>
        </is>
      </c>
      <c r="H81" s="88" t="inlineStr">
        <is>
          <t>Mean delivered dose</t>
        </is>
      </c>
      <c r="I81" s="119" t="inlineStr">
        <is>
          <t>1</t>
        </is>
      </c>
      <c r="J81" s="88"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00" t="n"/>
      <c r="L81" s="88" t="inlineStr">
        <is>
          <t>Diabetes mellitus</t>
        </is>
      </c>
      <c r="M81" s="100" t="inlineStr">
        <is>
          <t>Clinic</t>
        </is>
      </c>
      <c r="N81" s="88" t="inlineStr">
        <is>
          <t>แบบฝึกหัด PLE-CC 1 ข้อ 48</t>
        </is>
      </c>
      <c r="O81" s="100" t="inlineStr">
        <is>
          <t>แบบฝึกหัด</t>
        </is>
      </c>
      <c r="P81" s="100" t="inlineStr">
        <is>
          <t>แบบฝึกหัด</t>
        </is>
      </c>
      <c r="Q81" s="100" t="n"/>
    </row>
    <row r="82" ht="13.2" customHeight="1" s="49">
      <c r="A82" s="119" t="n">
        <v>80</v>
      </c>
      <c r="B82" s="88"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00" t="n"/>
      <c r="D82" s="88" t="inlineStr">
        <is>
          <t>Methimazole 10 mg OD</t>
        </is>
      </c>
      <c r="E82" s="88" t="inlineStr">
        <is>
          <t>Pioglitazone 15 mg OD</t>
        </is>
      </c>
      <c r="F82" s="88" t="inlineStr">
        <is>
          <t>A และ B</t>
        </is>
      </c>
      <c r="G82" s="88" t="inlineStr">
        <is>
          <t>ไม่ใช้ทั้ง A และ B</t>
        </is>
      </c>
      <c r="H82" s="88" t="inlineStr">
        <is>
          <t>ตัดสินไม่ได้</t>
        </is>
      </c>
      <c r="I82" s="119" t="inlineStr">
        <is>
          <t>1</t>
        </is>
      </c>
      <c r="J82"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00" t="n"/>
      <c r="L82" s="88" t="inlineStr">
        <is>
          <t>Diabetes mellitus</t>
        </is>
      </c>
      <c r="M82" s="100" t="inlineStr">
        <is>
          <t>Clinic</t>
        </is>
      </c>
      <c r="N82" s="88" t="inlineStr">
        <is>
          <t>แบบฝึกหัด PLE-CC 1 ข้อ 49</t>
        </is>
      </c>
      <c r="O82" s="100" t="inlineStr">
        <is>
          <t>แบบฝึกหัด</t>
        </is>
      </c>
      <c r="P82" s="100" t="inlineStr">
        <is>
          <t>แบบฝึกหัด</t>
        </is>
      </c>
      <c r="Q82" s="100" t="n"/>
    </row>
    <row r="83" ht="13.2" customHeight="1" s="49">
      <c r="A83" s="119" t="n">
        <v>81</v>
      </c>
      <c r="B83" s="88" t="inlineStr">
        <is>
          <t>ข้อใดถูกต้องเกี่ยวกับ immune-related adverse events (irAEs)</t>
        </is>
      </c>
      <c r="C83" s="100" t="n"/>
      <c r="D83" s="88" t="inlineStr">
        <is>
          <t>ลำดับการเกิดคือ colitis &gt; endocrinepathy &gt; skin &gt; liver toxicity</t>
        </is>
      </c>
      <c r="E83" s="88" t="inlineStr">
        <is>
          <t>Endocrine toxicity คือการเกิด hypothyroidism รักษาด้วย steroid</t>
        </is>
      </c>
      <c r="F83" s="88" t="inlineStr">
        <is>
          <t>สามารถเกิดได้กับหลายอวัยวะ และเกิดได้แม้หยุดยาไปแล้ว</t>
        </is>
      </c>
      <c r="G83" s="88" t="inlineStr">
        <is>
          <t>ไม่จำเป็นต้องหยุดยา และสามารถหายได้เอง</t>
        </is>
      </c>
      <c r="H83" s="88" t="inlineStr">
        <is>
          <t>Skin จะเกิดเฉพาะกับผู้ป่วยที่มี EGFR mutation positive เท่านั้น</t>
        </is>
      </c>
      <c r="I83" s="119" t="inlineStr">
        <is>
          <t>1</t>
        </is>
      </c>
      <c r="J83" s="88"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00" t="n"/>
      <c r="L83" s="88" t="inlineStr">
        <is>
          <t>Diabetes mellitus</t>
        </is>
      </c>
      <c r="M83" s="100" t="inlineStr">
        <is>
          <t>Clinic</t>
        </is>
      </c>
      <c r="N83" s="88" t="inlineStr">
        <is>
          <t>แบบฝึกหัด PLE-CC 1 ข้อ 68</t>
        </is>
      </c>
      <c r="O83" s="100" t="inlineStr">
        <is>
          <t>แบบฝึกหัด</t>
        </is>
      </c>
      <c r="P83" s="100" t="inlineStr">
        <is>
          <t>แบบฝึกหัด</t>
        </is>
      </c>
      <c r="Q83" s="100" t="n"/>
    </row>
    <row r="84" ht="13.2" customHeight="1" s="49">
      <c r="A84" s="119" t="n">
        <v>82</v>
      </c>
      <c r="B84" s="88" t="inlineStr">
        <is>
          <t>ใช้ propranolol ในการป้องกันไมเกรน ควรระวังในผู้ป่วยที่มีโรคร่วมใดมากที่สุด</t>
        </is>
      </c>
      <c r="C84" s="100" t="n"/>
      <c r="D84" s="88" t="inlineStr">
        <is>
          <t>เบาหวาน</t>
        </is>
      </c>
      <c r="E84" s="88" t="inlineStr">
        <is>
          <t>หืด</t>
        </is>
      </c>
      <c r="F84" s="88" t="inlineStr">
        <is>
          <t>ซึมเศร้า</t>
        </is>
      </c>
      <c r="G84" s="88" t="inlineStr">
        <is>
          <t>กรดไหลย้อน</t>
        </is>
      </c>
      <c r="H84" s="88" t="inlineStr">
        <is>
          <t>ไตเรื้อรัง</t>
        </is>
      </c>
      <c r="I84" s="119" t="inlineStr">
        <is>
          <t>1</t>
        </is>
      </c>
      <c r="J84" s="88"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00" t="n"/>
      <c r="L84" s="88" t="inlineStr">
        <is>
          <t>Diabetes mellitus</t>
        </is>
      </c>
      <c r="M84" s="100" t="inlineStr">
        <is>
          <t>Clinic</t>
        </is>
      </c>
      <c r="N84" s="88" t="inlineStr">
        <is>
          <t>แบบฝึกหัด PLE-CC 1 ข้อ 111</t>
        </is>
      </c>
      <c r="O84" s="100" t="inlineStr">
        <is>
          <t>แบบฝึกหัด</t>
        </is>
      </c>
      <c r="P84" s="100" t="inlineStr">
        <is>
          <t>แบบฝึกหัด</t>
        </is>
      </c>
      <c r="Q84" s="100" t="n"/>
    </row>
    <row r="85" ht="13.2" customHeight="1" s="49">
      <c r="A85" s="119" t="n">
        <v>83</v>
      </c>
      <c r="B85" s="88"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100" t="n"/>
      <c r="D85" s="88" t="inlineStr">
        <is>
          <t>ให้กินยาจนครบคอร์ส 6-8 เดือน ห้ามหยุดยาเอง ก่อนปรึกษาแพทย์์</t>
        </is>
      </c>
      <c r="E85" s="88" t="inlineStr">
        <is>
          <t>ยาอาจทำให้ง่วงซึม หลีกเลี่ยงการขับขี่ยานพาหนะหรือทำงานเครื่องจักร</t>
        </is>
      </c>
      <c r="F85" s="88" t="inlineStr">
        <is>
          <t>หลีกเลี่ยงการออกแดดหรือให้ทาครีมกันแดด เมื่อจำเป็น</t>
        </is>
      </c>
      <c r="G85" s="88" t="inlineStr">
        <is>
          <t>หากมีอาการ ไข้ เจ็บคอ มีแผลในปาก ควรหยุดยาแล้วมาพบแพทย์์ทันที</t>
        </is>
      </c>
      <c r="H85" s="88" t="inlineStr">
        <is>
          <t>หากมีผื่นขึ้นแม้เพียงเล็กน้อย ให้หยุดยาทันที</t>
        </is>
      </c>
      <c r="I85" s="119" t="n">
        <v>4</v>
      </c>
      <c r="J85" s="88"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จากลคือ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100" t="n"/>
      <c r="L85" s="88" t="inlineStr">
        <is>
          <t>Hypo/Hyperthyroidism</t>
        </is>
      </c>
      <c r="M85" s="100" t="inlineStr">
        <is>
          <t>Clinic</t>
        </is>
      </c>
      <c r="N85" s="88" t="inlineStr">
        <is>
          <t>PLE_CC1_2567_Key ข้อ 43</t>
        </is>
      </c>
      <c r="O85" s="100" t="inlineStr">
        <is>
          <t>ข้อสอบจริง</t>
        </is>
      </c>
      <c r="P85" s="100" t="inlineStr">
        <is>
          <t>ปี 2567</t>
        </is>
      </c>
      <c r="Q85" s="100" t="n"/>
    </row>
    <row r="86" ht="13.2" customHeight="1" s="49">
      <c r="A86" s="119" t="n">
        <v>84</v>
      </c>
      <c r="B86" s="88"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100" t="n"/>
      <c r="D86" s="88" t="inlineStr">
        <is>
          <t>Metformin + dapagliflozin</t>
        </is>
      </c>
      <c r="E86" s="88" t="inlineStr">
        <is>
          <t>Glipizide + insulin</t>
        </is>
      </c>
      <c r="F86" s="88" t="inlineStr">
        <is>
          <t>Insulin</t>
        </is>
      </c>
      <c r="G86" s="88" t="inlineStr">
        <is>
          <t>Linagliptin</t>
        </is>
      </c>
      <c r="H86" s="88" t="inlineStr">
        <is>
          <t>Metformin + sitagliptin</t>
        </is>
      </c>
      <c r="I86" s="119" t="n">
        <v>1</v>
      </c>
      <c r="J86" s="88"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100" t="n"/>
      <c r="L86" s="88" t="inlineStr">
        <is>
          <t>Diabetes mellitus</t>
        </is>
      </c>
      <c r="M86" s="100" t="inlineStr">
        <is>
          <t>Clinic</t>
        </is>
      </c>
      <c r="N86" s="88" t="inlineStr">
        <is>
          <t>PLE_CC1_2567_Key ข้อ 49</t>
        </is>
      </c>
      <c r="O86" s="100" t="inlineStr">
        <is>
          <t>ข้อสอบจริง</t>
        </is>
      </c>
      <c r="P86" s="100" t="inlineStr">
        <is>
          <t>ปี 2567</t>
        </is>
      </c>
      <c r="Q86" s="100" t="n"/>
    </row>
    <row r="87" ht="13.2" customHeight="1" s="49">
      <c r="A87" s="119" t="n">
        <v>85</v>
      </c>
      <c r="B87" s="88"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100" t="n"/>
      <c r="D87" s="88" t="inlineStr">
        <is>
          <t>TSH สูง, FT3 ปกติ, FT4 ปกติ</t>
        </is>
      </c>
      <c r="E87" s="88" t="inlineStr">
        <is>
          <t>TSH ปกติ, FT3 สูง, FT4 สูง</t>
        </is>
      </c>
      <c r="F87" s="88" t="inlineStr">
        <is>
          <t>TSH ต่ำ, FT3 สูง, FT4 สูง</t>
        </is>
      </c>
      <c r="G87" s="88" t="inlineStr">
        <is>
          <t>TSH ต่ำ, FT3 ต่ำ, FT4 ต่ำ</t>
        </is>
      </c>
      <c r="H87" s="88" t="inlineStr">
        <is>
          <t>TSH สูง, FT3 สูง, FT4 สูง</t>
        </is>
      </c>
      <c r="I87" s="119" t="n">
        <v>3</v>
      </c>
      <c r="J87" s="88"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100" t="n"/>
      <c r="L87" s="88" t="inlineStr">
        <is>
          <t>Hypo/Hyperthyroidism</t>
        </is>
      </c>
      <c r="M87" s="100" t="inlineStr">
        <is>
          <t>Clinic</t>
        </is>
      </c>
      <c r="N87" s="88" t="inlineStr">
        <is>
          <t>PLE_CC1_2567_Key ข้อ 67</t>
        </is>
      </c>
      <c r="O87" s="100" t="inlineStr">
        <is>
          <t>ข้อสอบจริง</t>
        </is>
      </c>
      <c r="P87" s="100" t="inlineStr">
        <is>
          <t>ปี 2567</t>
        </is>
      </c>
      <c r="Q87" s="100" t="n"/>
    </row>
    <row r="88" ht="13.2" customHeight="1" s="49">
      <c r="A88" s="119" t="n">
        <v>86</v>
      </c>
      <c r="B88" s="88" t="inlineStr">
        <is>
          <t>ข้อใดต่อไปนี้เป็นอาการแสดงที่พบได้ในภาวะต่อมไทรอยด์ทำงานเกิน (Hyperthyroidism)?</t>
        </is>
      </c>
      <c r="C88" s="100" t="n"/>
      <c r="D88" s="88" t="inlineStr">
        <is>
          <t>หงุดหงิดง่าย</t>
        </is>
      </c>
      <c r="E88" s="88" t="inlineStr">
        <is>
          <t>ผมร่วง</t>
        </is>
      </c>
      <c r="F88" s="88" t="inlineStr">
        <is>
          <t>ผิวแห้ง</t>
        </is>
      </c>
      <c r="G88" s="88" t="inlineStr">
        <is>
          <t>หัวใจเต้นช้า</t>
        </is>
      </c>
      <c r="H88" s="88" t="inlineStr">
        <is>
          <t>ท้องผูก</t>
        </is>
      </c>
      <c r="I88" s="119" t="n">
        <v>1</v>
      </c>
      <c r="J88" s="88"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100" t="n"/>
      <c r="L88" s="88" t="inlineStr">
        <is>
          <t>Hypo/Hyperthyroidism</t>
        </is>
      </c>
      <c r="M88" s="100" t="inlineStr">
        <is>
          <t>Clinic</t>
        </is>
      </c>
      <c r="N88" s="88" t="inlineStr">
        <is>
          <t>PLE_CC1_2567_Key ข้อ 68</t>
        </is>
      </c>
      <c r="O88" s="100" t="inlineStr">
        <is>
          <t>ข้อสอบจริง</t>
        </is>
      </c>
      <c r="P88" s="100" t="inlineStr">
        <is>
          <t>ปี 2567</t>
        </is>
      </c>
      <c r="Q88" s="100" t="n"/>
    </row>
    <row r="89" ht="13.2" customHeight="1" s="49">
      <c r="A89" s="119" t="n">
        <v>87</v>
      </c>
      <c r="B89" s="88"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100" t="n"/>
      <c r="D89" s="88" t="inlineStr">
        <is>
          <t>จ่ายยาเพิ่มอีก 1 ตัว</t>
        </is>
      </c>
      <c r="E89" s="88" t="inlineStr">
        <is>
          <t>มียาที่ไม่เหมาะสม (Inappropriate drug)</t>
        </is>
      </c>
      <c r="F89" s="88" t="inlineStr">
        <is>
          <t>มียาที่ความถี่ในการบริหารไม่เหมาะสม</t>
        </is>
      </c>
      <c r="G89" s="88" t="inlineStr">
        <is>
          <t>มียาที่ไม่มีข้อบ่งใช้</t>
        </is>
      </c>
      <c r="H89" s="88" t="inlineStr">
        <is>
          <t>เกิดปฏิกิริยาระหว่างยาที่รุนแรง</t>
        </is>
      </c>
      <c r="I89" s="119" t="n">
        <v>2</v>
      </c>
      <c r="J89" s="88"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100" t="n"/>
      <c r="L89" s="88" t="inlineStr">
        <is>
          <t>Hypo/Hyperthyroidism</t>
        </is>
      </c>
      <c r="M89" s="100" t="inlineStr">
        <is>
          <t>Clinic</t>
        </is>
      </c>
      <c r="N89" s="88" t="inlineStr">
        <is>
          <t>PLE_CC1_2567_Key ข้อ 69</t>
        </is>
      </c>
      <c r="O89" s="100" t="inlineStr">
        <is>
          <t>ข้อสอบจริง</t>
        </is>
      </c>
      <c r="P89" s="100" t="inlineStr">
        <is>
          <t>ปี 2567</t>
        </is>
      </c>
      <c r="Q89" s="100" t="n"/>
    </row>
    <row r="90" ht="13.2" customHeight="1" s="49">
      <c r="A90" s="119" t="n">
        <v>88</v>
      </c>
      <c r="B90" s="88"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90" s="100" t="n"/>
      <c r="D90" s="88" t="inlineStr">
        <is>
          <t>การดื่มแอลกอฮอล์ปริมาณมาก (Excessive alcohol intake) และภาวะไตเสื่อมรุนแรง (Severe renal impairment eGFR &lt; 30 mL/min)</t>
        </is>
      </c>
      <c r="E90" s="88" t="inlineStr">
        <is>
          <t>โรคอ้วน (BMI &gt; 30 kg/m²)</t>
        </is>
      </c>
      <c r="F90" s="88" t="inlineStr">
        <is>
          <t>การรับประทานอาหารที่มีไขมันสูง</t>
        </is>
      </c>
      <c r="G90" s="88" t="inlineStr">
        <is>
          <t>การออกกำลังกายแบบแอโรบิกเป็นประจำ</t>
        </is>
      </c>
      <c r="H90" s="34" t="inlineStr">
        <is>
          <t>ภาวะความดันโลหิตสูงระดับเล็กน้อย</t>
        </is>
      </c>
      <c r="I90" s="119" t="n">
        <v>1</v>
      </c>
      <c r="J90" s="88"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90" s="100" t="n"/>
      <c r="L90" s="88" t="inlineStr">
        <is>
          <t>Diabetes mellitus</t>
        </is>
      </c>
      <c r="M90" s="100" t="inlineStr">
        <is>
          <t>Clinic</t>
        </is>
      </c>
      <c r="N90" s="88" t="inlineStr">
        <is>
          <t>PLE-CC1 ปี 2566 Day 1 ข้อ 1</t>
        </is>
      </c>
      <c r="O90" s="100" t="inlineStr">
        <is>
          <t>ข้อสอบจริง</t>
        </is>
      </c>
      <c r="P90" s="100" t="inlineStr">
        <is>
          <t>ปี 2566</t>
        </is>
      </c>
      <c r="Q90" s="100" t="n"/>
    </row>
    <row r="91" ht="13.2" customHeight="1" s="49">
      <c r="A91" s="119" t="n">
        <v>89</v>
      </c>
      <c r="B91" s="88"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91" s="100" t="n"/>
      <c r="D91" s="88" t="inlineStr">
        <is>
          <t>สามารถใช้ยาต่อได้ แต่ต้องปรับลดขนาดยาสูงสุดไม่เกิน 1,000 mg ต่อวัน และติดตามการทำงานของไตอย่างใกล้ชิด</t>
        </is>
      </c>
      <c r="E91" s="88" t="inlineStr">
        <is>
          <t>ห้ามใช้ยาทันทีและหยุดยาทันที</t>
        </is>
      </c>
      <c r="F91" s="88" t="inlineStr">
        <is>
          <t>สามารถใช้ขนาดยาสูงสุด 2,000-2,550 mg ต่อวันได้ตามปกติ</t>
        </is>
      </c>
      <c r="G91" s="88" t="inlineStr">
        <is>
          <t>เปลี่ยนเป็นยา Sulfonylurea ขนาดสูงทันที</t>
        </is>
      </c>
      <c r="H91" s="34" t="inlineStr">
        <is>
          <t>ต้องล้างไตก่อนจึงจะรับประทานยาได้</t>
        </is>
      </c>
      <c r="I91" s="119" t="n">
        <v>1</v>
      </c>
      <c r="J91" s="88"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91" s="100" t="n"/>
      <c r="L91" s="88" t="inlineStr">
        <is>
          <t>Diabetes mellitus</t>
        </is>
      </c>
      <c r="M91" s="100" t="inlineStr">
        <is>
          <t>Clinic</t>
        </is>
      </c>
      <c r="N91" s="88" t="inlineStr">
        <is>
          <t>PLE-CC1 ปี 2566 Day 1 ข้อ 5</t>
        </is>
      </c>
      <c r="O91" s="100" t="inlineStr">
        <is>
          <t>ข้อสอบจริง</t>
        </is>
      </c>
      <c r="P91" s="100" t="inlineStr">
        <is>
          <t>ปี 2566</t>
        </is>
      </c>
      <c r="Q91" s="100" t="n"/>
    </row>
    <row r="92" ht="13.2" customHeight="1" s="49">
      <c r="A92" s="119" t="n">
        <v>90</v>
      </c>
      <c r="B92" s="88" t="inlineStr">
        <is>
          <t>ยา Premixed Insulin 70/30 (เช่น Humulin 70/30 หรือ Mixtard 30) มีส่วนประกอบของอินซูลินชนิดใดและมีสัดส่วนการออกฤทธิ์อย่างไร</t>
        </is>
      </c>
      <c r="C92" s="100" t="n"/>
      <c r="D92" s="88" t="inlineStr">
        <is>
          <t>ประกอบด้วย Intermediate-acting insulin (NPH / Isophane) 70% และ Short-acting insulin (Regular Insulin - RI) 30%</t>
        </is>
      </c>
      <c r="E92" s="88" t="inlineStr">
        <is>
          <t>ประกอบด้วย Rapid-acting insulin 70% และ Long-acting insulin 30%</t>
        </is>
      </c>
      <c r="F92" s="88" t="inlineStr">
        <is>
          <t>ประกอบด้วย Long-acting insulin (Glargine) 70% และ Short-acting 30%</t>
        </is>
      </c>
      <c r="G92" s="88" t="inlineStr">
        <is>
          <t>ประกอบด้วย Regular insulin 70% และ NPH 30%</t>
        </is>
      </c>
      <c r="H92" s="34" t="inlineStr">
        <is>
          <t>ประกอบด้วย Ultra-long acting insulin 100%</t>
        </is>
      </c>
      <c r="I92" s="119" t="n">
        <v>1</v>
      </c>
      <c r="J92" s="88"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92" s="100" t="n"/>
      <c r="L92" s="88" t="inlineStr">
        <is>
          <t>Diabetes mellitus</t>
        </is>
      </c>
      <c r="M92" s="100" t="inlineStr">
        <is>
          <t>Clinic</t>
        </is>
      </c>
      <c r="N92" s="88" t="inlineStr">
        <is>
          <t>PLE-CC1 ปี 2566 Day 2 ข้อ 5</t>
        </is>
      </c>
      <c r="O92" s="100" t="inlineStr">
        <is>
          <t>ข้อสอบจริง</t>
        </is>
      </c>
      <c r="P92" s="100" t="inlineStr">
        <is>
          <t>ปี 2566</t>
        </is>
      </c>
      <c r="Q92" s="100" t="n"/>
    </row>
    <row r="93" ht="13.2" customHeight="1" s="49">
      <c r="A93" s="119" t="n">
        <v>91</v>
      </c>
      <c r="B93" s="88"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93" s="100" t="n"/>
      <c r="D93" s="88"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93" s="88" t="inlineStr">
        <is>
          <t>ฉีดพร้อมอาหารคำแรกทันที</t>
        </is>
      </c>
      <c r="F93" s="88" t="inlineStr">
        <is>
          <t>ฉีดหลังอาหาร 1 ชั่วโมง</t>
        </is>
      </c>
      <c r="G93" s="88" t="inlineStr">
        <is>
          <t>ฉีดเฉพาะก่อนนอนครั้งเดียว</t>
        </is>
      </c>
      <c r="H93" s="34" t="inlineStr">
        <is>
          <t>ฉีดเข้ากล้ามเนื้อ (IM) ก่อนออกกำลังกาย</t>
        </is>
      </c>
      <c r="I93" s="119" t="n">
        <v>1</v>
      </c>
      <c r="J93" s="88"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93" s="100" t="n"/>
      <c r="L93" s="88" t="inlineStr">
        <is>
          <t>Diabetes mellitus</t>
        </is>
      </c>
      <c r="M93" s="100" t="inlineStr">
        <is>
          <t>Clinic</t>
        </is>
      </c>
      <c r="N93" s="88" t="inlineStr">
        <is>
          <t>PLE-CC1 ปี 2566 Day 2 ข้อ 1</t>
        </is>
      </c>
      <c r="O93" s="100" t="inlineStr">
        <is>
          <t>ข้อสอบจริง</t>
        </is>
      </c>
      <c r="P93" s="100" t="inlineStr">
        <is>
          <t>ปี 2566</t>
        </is>
      </c>
      <c r="Q93" s="100" t="n"/>
    </row>
    <row r="94" ht="13.2" customHeight="1" s="49">
      <c r="A94" s="119" t="n">
        <v>92</v>
      </c>
      <c r="B94" s="88"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100" t="n"/>
      <c r="D94" s="88" t="inlineStr">
        <is>
          <t>Metformin 500 mg BID</t>
        </is>
      </c>
      <c r="E94" s="88" t="inlineStr">
        <is>
          <t>Glipizide 5 mg OD</t>
        </is>
      </c>
      <c r="F94" s="88" t="inlineStr">
        <is>
          <t>Empagliflozin 10 mg OD</t>
        </is>
      </c>
      <c r="G94" s="88" t="inlineStr">
        <is>
          <t>Sitagliptin 100 mg OD</t>
        </is>
      </c>
      <c r="H94" s="34" t="n"/>
      <c r="I94" s="119" t="inlineStr">
        <is>
          <t>1</t>
        </is>
      </c>
      <c r="J94" s="8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100" t="n"/>
      <c r="L94" s="88" t="inlineStr">
        <is>
          <t>Diabetes mellitus</t>
        </is>
      </c>
      <c r="M94" s="100" t="inlineStr">
        <is>
          <t>Clinic</t>
        </is>
      </c>
      <c r="N94" s="88" t="inlineStr">
        <is>
          <t>PLE-CC1 ปี 2566 Day 2 ข้อ 95</t>
        </is>
      </c>
      <c r="O94" s="100" t="inlineStr">
        <is>
          <t>ข้อสอบจริง</t>
        </is>
      </c>
      <c r="P94" s="100" t="inlineStr">
        <is>
          <t>ปี 2566</t>
        </is>
      </c>
      <c r="Q94" s="100" t="n"/>
    </row>
    <row r="95" ht="13.2" customHeight="1" s="49">
      <c r="A95" s="119" t="n">
        <v>93</v>
      </c>
      <c r="B95" s="88" t="inlineStr">
        <is>
          <t>นักวิจัยจะเปรียบเทียบยาโดยดูคุณภาพชีวิต ระหว;างใช้ยาเบาหวาน 3 ตัวเปรียบเทียบกับ insulin ข้อใด เป็น Economic evaluation ในสถานการณçนี้</t>
        </is>
      </c>
      <c r="C95" s="100" t="n"/>
      <c r="D95" s="88" t="inlineStr">
        <is>
          <t>CUA</t>
        </is>
      </c>
      <c r="E95" s="88" t="inlineStr">
        <is>
          <t>CEA</t>
        </is>
      </c>
      <c r="F95" s="88" t="inlineStr">
        <is>
          <t>CMA</t>
        </is>
      </c>
      <c r="G95" s="88" t="inlineStr">
        <is>
          <t>CBA</t>
        </is>
      </c>
      <c r="H95" s="88" t="inlineStr">
        <is>
          <t>ผลลัพธ์ที่วัดไม่ได้อยู่ในรูปของตัวเงิน (Non-monetary outcome) จึงไม่สามารถทำ CBA ได้</t>
        </is>
      </c>
      <c r="I95" s="119" t="inlineStr">
        <is>
          <t>1</t>
        </is>
      </c>
      <c r="J95" s="88" t="inlineStr">
        <is>
          <t>✅ คำตอบที่ถูกต้อง: ข้อ ก. CUA
💡 Background: การประเมินทางเศรษฐศาสตร์สาธารณสุข (Pharmacoeconomic evaluation) ใช้เปรียบเทียบต้นทุนและผลลัพธ์ทางสุขภาพของยาหรือเทคโนโลยีทางการแพทย์์
🎯 ทำไมข้อนี้ถึงถูก:
ข้อ ก. (CUA) เป็นคำตอบที่ถูกต้องและสอดคล้องกับหลักวิชาการและแนวทางเวชปฏิบัติในการรักษา
🔍 ข้ออื่นผิดเพราะอะไร:
- ข้อ ก. Cost-Effectiveness Analysis (CEA): วัดผลลัพธ์เป็นหน่วยธรรมชาติทางคลินิก (Natural units) เช่น mmHg ที่ลดลง หรือระดับน้ำตาลที่ลดลง
- ข้อ ค. Cost-Benefit Analysis (CBA): วัดทั้งต้นทุนและผลลัพธ์ออกมาเป็นหน่วยของตัวเงิน (Monetary units / บาท)
- ข้อ ง. Cost-Minimization Analysis (CMA): ใช้เปรียบเทียบเฉพาะต้นทุนเมื่อผลการรักษาของทั้งสองกลุ่มเท่าเทียมกันอย่างมีนัยสำคัญ
- ข้อ จ. Cost of Illness (COI): เป็นการประเมินมูลค่าความสูญเสียทางเศรษฐกิจจากโรค ไม่ได้เปรียบเทียบประสิทธิผลของยา
📖 Guideline อ้างอิง: คู่มือการประเมินเทคโนโลยีด้านสุขภาพสำหรับประเทศไทย พ.ศ. 2562
📌 จุดจำก่อนสอบ: CUA วัดผลเป็น QALYs / คุณภาพชีวิต, CEA วัดเป็น Natural clinical unit, CBA วัดเป็นตัวเงิน (Baht), CMA วัดเฉพาะต้นทุนเมื่อผลลัพธ์เท่ากัน</t>
        </is>
      </c>
      <c r="K95" s="100" t="n"/>
      <c r="L95" s="88" t="inlineStr">
        <is>
          <t>Diabetes mellitus</t>
        </is>
      </c>
      <c r="M95" s="100" t="inlineStr">
        <is>
          <t>Clinic</t>
        </is>
      </c>
      <c r="N95" s="88" t="inlineStr">
        <is>
          <t>PLE_CC1_2565_Day1_Key ข้อ 20</t>
        </is>
      </c>
      <c r="O95" s="100" t="inlineStr">
        <is>
          <t>ข้อสอบจริง</t>
        </is>
      </c>
      <c r="P95" s="100" t="inlineStr">
        <is>
          <t>ปี 2565</t>
        </is>
      </c>
      <c r="Q95" s="100" t="n"/>
    </row>
    <row r="96" ht="13.2" customHeight="1" s="49">
      <c r="A96" s="119" t="n">
        <v>94</v>
      </c>
      <c r="B96" s="88" t="inlineStr">
        <is>
          <t>ในทางวิทยาภูมิคุ้มกันและเทคโนโลยีชีวเภสัชภัณฑ์ สารเสริมฤทธิ์ทางภูมิคุ้มกัน (Vaccine Adjuvants เช่น เกลืออะลูมิเนียม Aluminium hydroxide / Aluminium phosphate) มีหน้าที่และบทบาทหลักอย่างไรในตำรับวัคซีน</t>
        </is>
      </c>
      <c r="C96" s="100" t="n"/>
      <c r="D96" s="88" t="inlineStr">
        <is>
          <t>กระตุ้นและเสริมสร้างการตอบสนองทางภูมิคุ้มกันของร่างกายต่อแอนติเจน (Enhance antigen-specific immune response) และทำหน้าที่เป็น Depot ค่อยๆ ปลดปล่อยแอนติเจน</t>
        </is>
      </c>
      <c r="E96" s="88" t="inlineStr">
        <is>
          <t>ทำหน้าที่เป็นสารกันเสียฆ่าเชื้อจุลชีพ (Preservative)</t>
        </is>
      </c>
      <c r="F96" s="88" t="inlineStr">
        <is>
          <t>ทำหน้าที่ปรับความเป็นกรด-ด่างของตำรับวัคซีน</t>
        </is>
      </c>
      <c r="G96" s="88" t="inlineStr">
        <is>
          <t>ทำหน้าที่เป็นตัวทำละลายหลักของโปรตีน</t>
        </is>
      </c>
      <c r="H96" s="34" t="inlineStr">
        <is>
          <t>ทำหน้าที่ลดความหนืดของสารละลายวัคซีน</t>
        </is>
      </c>
      <c r="I96" s="119" t="n">
        <v>1</v>
      </c>
      <c r="J96" s="88" t="inlineStr">
        <is>
          <t>✅ คำตอบที่ถูกต้อง: ข้อ ก. กระตุ้นและเสริมสร้างการตอบสนองทางภูมิคุ้มกันของร่างกายต่อแอนติเจน (Enhance antigen-specific immune response) และทำหน้าที่เป็น Depot ค่อยๆ ปลดปล่อยแอนติเจน
💡 Background:
Vaccine Adjuvant คือสารที่เติมลงในตำรับวัคซีน (โดยเฉพาะ Inactivated vaccines หรือ Subunit/Recombinant vaccines) เพื่อเพิ่มการกระตุ้นภูมิคุ้มกัน
🎯 ทำไมข้อนี้ถึงถูก:
Adjuvants เช่น Alum (Aluminium hydroxide / phosphate gel) ทำงานโดย:
1. Depot effect: ดูดซับแอนติเจนไว้ที่ตำแหน่งฉีดและค่อยๆ ปลดปล่อยออกมา ทำให้ระบบภูมิคุ้มกันสัมผัสแอนติเจนได้ยาวนาน
2. Immunostimulatory effect: กระตุ้นการหลั่งไซโตไคน์และดึงดูด Antigen-presenting cells (APCs เช่น Dendritic cells, Macrophages) ทำให้ร่างกายสร้างแอนติบอดี (Titer) ได้สูงขึ้นโดยใช้ปริมาณแอนติเจนน้อยลง
🔍 ข้ออื่นผิดเพราะอะไร:
- ข้อ ข. (Preservative): สารกันเสียในวัคซีนคือ Thimerosal, 2-Phenoxyethanol
- ข้อ ค. (ปรับ pH): คือ Buffer system เช่น Phosphate buffer
- ข้อ ง. (ตัวทำละลาย): คือ Water for Injection
- ข้อ จ. (ลดความหนืด): ไม่ใช่หน้าที่ของ Adjuvants
📖 Guideline อ้างอิง:
WHO Guidelines on Nonclinical Evaluation of Vaccine Adjuvants and Adjuvanted Vaccines, USP-NF General Chapter &lt;1235&gt; Vaccines for Human Use
📌 จุดจำก่อนสอบ:
Adjuvant (Alum: Al(OH)3, AlPO4) = เสริมการตอบสนองทางภูมิคุ้มกัน + Depot effect ยืดเวลาปลดปล่อย Antigen</t>
        </is>
      </c>
      <c r="K96" s="100" t="n"/>
      <c r="L96" s="88" t="inlineStr">
        <is>
          <t>Diabetes mellitus</t>
        </is>
      </c>
      <c r="M96" s="100" t="inlineStr">
        <is>
          <t>Clinic</t>
        </is>
      </c>
      <c r="N96" s="88" t="inlineStr">
        <is>
          <t>PLE_CC1_2565_Day1_Key ข้อ 57</t>
        </is>
      </c>
      <c r="O96" s="100" t="inlineStr">
        <is>
          <t>ข้อสอบจริง</t>
        </is>
      </c>
      <c r="P96" s="100" t="inlineStr">
        <is>
          <t>ปี 2565</t>
        </is>
      </c>
      <c r="Q96" s="100" t="n"/>
    </row>
    <row r="97" ht="13.2" customHeight="1" s="49">
      <c r="A97" s="119" t="n">
        <v>95</v>
      </c>
      <c r="B97" s="88" t="inlineStr">
        <is>
          <t>ในการติดตามผู้หญิงที่เป็นโรคเบาหวาน 200 คน และผู้หญิงที่ไม่เป็นโรคเบาหวาน 4,000 คน หลังจากสิ้นสุดการศึกษามีผู้หญิงที่เป็นโรคเบาหวาน 60 คนเสียชีวิต และผู้หญิงที่ไม่เป็นโรคเบาหวาน 600 คนเสียชีวิต โดยการศึกษานี้มีการติดตามกลุ่มผู้หญิงที่เป็นโรคเบาหวานรวม 2,000 person-years และผู้หญิงที่ไม่เป็นโรคเบาหวานรวม 40,000 person-years ข้อใดถูกต้องเกี่ยวกับการคำนวณทางระบาดวิทยา</t>
        </is>
      </c>
      <c r="C97" s="100" t="n"/>
      <c r="D97" s="88" t="inlineStr">
        <is>
          <t>อัตราการเสียชีวิตในผู้หญิงที่เป็นเบาหวานเท่ากับ 30 คนต่อ 1,000 person-years</t>
        </is>
      </c>
      <c r="E97" s="88" t="inlineStr">
        <is>
          <t>อัตราการเสียชีวิตในผู้หญิงที่ไม่เป็นเบาหวานเท่ากับ 30 คนต่อ 1,000 person-years</t>
        </is>
      </c>
      <c r="F97" s="88" t="inlineStr">
        <is>
          <t>อุบัติการณ์สะสมของการเสียชีวิต (Cumulative incidence) ในกลุ่มเบาหวานเท่ากับ 15%</t>
        </is>
      </c>
      <c r="G97" s="88" t="inlineStr">
        <is>
          <t>อัตราส่วนอุบัติการณ์ (Incidence rate ratio: IRR) เท่ากับ 1.5</t>
        </is>
      </c>
      <c r="H97" s="88" t="inlineStr">
        <is>
          <t>ความเสี่ยงสัมพัทธ์ (Relative risk: RR) เท่ากับ 3.0</t>
        </is>
      </c>
      <c r="I97" s="119" t="n">
        <v>1</v>
      </c>
      <c r="J97" s="88" t="inlineStr">
        <is>
          <t>✅ คำตอบที่ถูกต้อง: ข้อ ก. อัตราการเสียชีวิตในผู้หญิงที่เป็นเบาหวานเท่ากับ 30 คนต่อ 1,000 person-years
💡 Background:
การศึกษาวิจัยแบบติดตามไปข้างหน้า (Cohort study) ที่มีการติดตามกลุ่มตัวอย่างเป็นระยะเวลาต่างกัน นิยมวัดอัตราการเกิดเหตุการณ์โดยใช้ Person-time (เช่น Person-years) เป็นตัวหาร เพื่อคำนวณหา Incidence Rate (Incidence Density) ซึ่งสะท้อนความเร็วในการเกิดเหตุการณ์ได้แม่นยำกว่า Cumulative Incidence
🎯 ทำไมข้อนี้ถึงถูก:
ข้อ ก. (อัตราการเสียชีวิตในผู้หญิงที่เป็นเบาหวานเท่ากับ 30 คนต่อ 1,000 person-years) เป็นคำตอบที่ถูกต้องและสอดคล้องกับหลักวิชาการและแนวทางเวชปฏิบัติในการรักษา
🔍 ข้ออื่นผิดเพราะอะไร:
• ข้อ ข. (อัตราการเสียชีวิตในผู้หญิงที่ไม่เป็นเบาหวานเท่ากับ 30 คนต่อ 1,000 person-years): คำนวณผิด ที่ถูกต้องคือ 600 / 40,000 = 0.015 ต่อ person-year หรือเท่ากับ 15 คนต่อ 1,000 person-years
• ข้อ ค. (Cumulative incidence ในกลุ่มเบาหวานเท่ากับ 15%): คำนวณผิด อุบัติการณ์สะสมในกลุ่มเบาหวานเท่ากับ 60 / 200 = 0.30 (30%) ส่วน 15% เป็นอุบัติการณ์สะสมของกลุ่มไม่เป็นเบาหวาน (600 / 4,000)
• ข้อ ง. (Incidence rate ratio: IRR เท่ากับ 1.5): คำนวณผิด ค่า IRR = Rate ในกลุ่มเบาหวาน / Rate ในกลุ่มไม่เป็นเบาหวาน = 0.030 / 0.015 = 2.0 เท่า
• ข้อ จ. (Relative risk: RR เท่ากับ 3.0): คำนวณผิด Risk Ratio = Cumulative incidence กลุ่มเบาหวาน / กลุ่มไม่เป็นเบาหวาน = 0.30 / 0.15 = 2.0 เท่า
📖 Guideline อ้างอิง:
Gordis Epidemiology (6th Edition) &amp; Principles of Epidemiology in Public Health Practice (CDC)
📌 จุดจำก่อนสอบ:
• Incidence Rate (Density) = จำนวนเคสใหม่ / ผลรวม Person-time
• Cumulative Incidence (Risk) = จำนวนเคสใหม่ / จำนวนประชากรเริ่มต้นที่เสี่ยง
• Rate Ratio หรือ Risk Ratio = อัตราในกลุ่ม Exposed / อัตราในกลุ่ม Non-exposed</t>
        </is>
      </c>
      <c r="K97" s="100" t="n"/>
      <c r="L97" s="88" t="inlineStr">
        <is>
          <t>Epidemiology &amp; Biostatistics in Diabetes</t>
        </is>
      </c>
      <c r="M97" s="100" t="inlineStr">
        <is>
          <t>Clinic</t>
        </is>
      </c>
      <c r="N97" s="88" t="inlineStr">
        <is>
          <t>PLE_CC1_2565_Day1_Key ข้อ 86</t>
        </is>
      </c>
      <c r="O97" s="100" t="inlineStr">
        <is>
          <t>ข้อสอบจริง</t>
        </is>
      </c>
      <c r="P97" s="100" t="inlineStr">
        <is>
          <t>ปี 2565</t>
        </is>
      </c>
      <c r="Q97" s="100" t="n"/>
    </row>
    <row r="98" ht="13.2" customHeight="1" s="49">
      <c r="A98" s="119" t="n">
        <v>96</v>
      </c>
      <c r="B98" s="88" t="inlineStr">
        <is>
          <t>Hypothyroidism/Hyperthyroidism</t>
        </is>
      </c>
      <c r="C98" s="100" t="n"/>
      <c r="D98" s="88" t="inlineStr">
        <is>
          <t>Semaglutide 0.5 mg SC weekly</t>
        </is>
      </c>
      <c r="E98" s="88" t="inlineStr">
        <is>
          <t>Metformin 500 mg BID</t>
        </is>
      </c>
      <c r="F98" s="88" t="inlineStr">
        <is>
          <t>Glipizide 5 mg OD</t>
        </is>
      </c>
      <c r="G98" s="88" t="inlineStr">
        <is>
          <t>Empagliflozin 10 mg OD</t>
        </is>
      </c>
      <c r="H98" s="34" t="n"/>
      <c r="I98" s="119" t="inlineStr">
        <is>
          <t>1</t>
        </is>
      </c>
      <c r="J98" s="88" t="inlineStr">
        <is>
          <t>✅ คำตอบที่ถูกต้อง: ข้อ ก. TSH ต่ำ และ Free T4 สูง (Overt Hyperthyroidism)
💡 Background: ต่อมไทรอยด์ทำงานภายใต้การควบคุมแบบ Negative feedback loop ของแกน Hypothalamic-Pituitary-Thyroid (HPT axis) โดย TRH กระตุ้น TSH และ TSH กระตุ้นการสร้างและหลั่ง T3/T4
🎯 ทำไมข้อนี้ถึงถูก: ในภาวะต่อมไทรอยด์ทำงานเกินปฐมภูมิ (Primary Hyperthyroidism) ระดับ Free T4/T3 ที่สูงขึ้นจะส่งสัญญาณยับยั้งต่อมใต้สมองส่วนหน้า ทำให้การหลั่ง TSH ลดลงอย่างมากจนตรวจพบค่าต่ำมาก (&lt; 0.1 mIU/L)
🔍 ข้ออื่นผิดเพราะอะไร:
- ข้อ ข. TSH สูง และ Free T4 ต่ำ: เป็นผลตรวจของ Primary Hypothyroidism (ภาวะไทรอยด์ทำงานต่ำปฐมภูมิ)
- ข้อ ค. TSH ปกติ และ Free T4 สูง: พบน้อย อาจเกิดจาก TSH-secreting pituitary adenoma หรือ Thyroid hormone resistance
- ข้อ ง. TSH สูง และ Free T4 สูง: เป็นความผิดปกติระดับทุติยภูมิ (Secondary hyperthyroidism)
- ข้อ จ. TSH ต่ำ และ Free T4 ต่ำ: เป็นผลตรวจของ Central/Secondary Hypothyroidism จากพยาธิสภาพที่ต่อมใต้สมอง
📖 Guideline อ้างอิง: แนวทางเวชปฏิบัติสำหรับโรคของต่อมไทรอยด์ พ.ศ. 2562 (สมาคมต่อมไร้ท่อแห่งประเทศไทย)
📌 จุดจำก่อนสอบ: Primary Hyperthyroid = TSH ต่ำ + FT4 สูง, Primary Hypothyroid = TSH สูง + FT4 ต่ำ</t>
        </is>
      </c>
      <c r="K98" s="100" t="n"/>
      <c r="L98" s="88" t="inlineStr">
        <is>
          <t>Hypo/Hyperthyroidism</t>
        </is>
      </c>
      <c r="M98" s="100" t="inlineStr">
        <is>
          <t>Clinic</t>
        </is>
      </c>
      <c r="N98" s="88" t="inlineStr">
        <is>
          <t>PLE_CC1_2565_Day1_Key ข้อ 6</t>
        </is>
      </c>
      <c r="O98" s="100" t="inlineStr">
        <is>
          <t>ข้อสอบจริง</t>
        </is>
      </c>
      <c r="P98" s="100" t="inlineStr">
        <is>
          <t>ปี 2565</t>
        </is>
      </c>
      <c r="Q98" s="100" t="n"/>
    </row>
    <row r="99" ht="13.2" customHeight="1" s="49">
      <c r="A99" s="119" t="n">
        <v>97</v>
      </c>
      <c r="B99" s="88" t="inlineStr">
        <is>
          <t>ผู้ป่วยรายนี้ควรได$ยาอะไร กรVWXวยไDเZน โรคเบาหวานและโรคไตเ[อ\ง</t>
        </is>
      </c>
      <c r="C99" s="100" t="n"/>
      <c r="D99" s="88" t="inlineStr">
        <is>
          <t>Simvastatin 40 mg</t>
        </is>
      </c>
      <c r="E99" s="88" t="inlineStr">
        <is>
          <t>Simvastatin 80 mg</t>
        </is>
      </c>
      <c r="F99" s="88" t="inlineStr">
        <is>
          <t>Rosuvastatin 20 mg</t>
        </is>
      </c>
      <c r="G99" s="88" t="inlineStr">
        <is>
          <t>Atorvastatin 40 mg</t>
        </is>
      </c>
      <c r="H99" s="88" t="inlineStr">
        <is>
          <t>Pravastatin 40 mg</t>
        </is>
      </c>
      <c r="I99" s="119" t="inlineStr">
        <is>
          <t>1</t>
        </is>
      </c>
      <c r="J99" s="88" t="inlineStr">
        <is>
          <t>✅ คำตอบที่ถูกต้อง: ข้อ ก. Simvastatin 40 mg
💡 Background:
ผู้ป่วยเบาหวานที่มีโรคไตเรื้อรัง (CKD) มีความเสี่ยง Cardiovascular สูง จำเป็นต้องได้รับ Statin therapy การเลือก Statin ในผู้ป่วย CKD ต้องพิจารณาการขับออกทางไต เนื่องจาก Statin บางชนิดสะสมในผู้ป่วย CKD
🎯 ทำไมข้อนี้ถึงถูก:
Simvastatin 40 mg เป็นตัวเลือกที่เหมาะสมในผู้ป่วย CKD เพราะกำจัดผ่านตับเป็นหลัก (ไม่ต้องปรับขนาดตาม eGFR) Rosuvastatin ควรระวังใน eGFR &lt;30 mL/min (ขับออกทางไต 10%); Atorvastatin กำจัดทางตับเช่นกัน แต่ขนาด Simvastatin 40 mg ถือเป็นขนาดปานกลาง (Moderate-intensity) ที่เหมาะสม
🔍 ข้ออื่นผิดเพราะอะไร:
• ข้อ ข. (Simvastatin 80 mg): Simvastatin 80 mg เพิ่มความเสี่ยง Myopathy/Rhabdomyolysis สูงมาก; FDA ไม่แนะนำการเริ่มต้นที่ 80 mg ในผู้ป่วยรายใหม่
• ข้อ ค. (Rosuvastatin 20 mg): Rosuvastatin ขับออกทางไตประมาณ 10% หากใช้ขนาดสูงใน eGFR ต่ำ อาจสะสมได้
• ข้อ ง. (Atorvastatin 40 mg): Atorvastatin ก็ใช้ได้ใน CKD แต่ไม่ใช่ตัวเลือกแรกเมื่อเทียบกับ Simvastatin ในบริบทโจทย์นี้
📖 Guideline อ้างอิง:
Kidney Disease: Improving Global Outcomes (KDIGO) Lipid Management in CKD 2013
📌 จุดจำก่อนสอบ:
Simvastatin 80 mg — ห้ามเริ่มใหม่ (FDA warning); Rosuvastatin — ระวังใน eGFR &lt;30</t>
        </is>
      </c>
      <c r="K99" s="100" t="n"/>
      <c r="L99" s="88" t="inlineStr">
        <is>
          <t>Diabetes mellitus</t>
        </is>
      </c>
      <c r="M99" s="100" t="inlineStr">
        <is>
          <t>Clinic</t>
        </is>
      </c>
      <c r="N99" s="88" t="inlineStr">
        <is>
          <t>PLE_CC1_2565_Day2_Key ข้อ 2</t>
        </is>
      </c>
      <c r="O99" s="100" t="inlineStr">
        <is>
          <t>ข้อสอบจริง</t>
        </is>
      </c>
      <c r="P99" s="100" t="inlineStr">
        <is>
          <t>ปี 2565</t>
        </is>
      </c>
      <c r="Q99" s="100" t="n"/>
    </row>
    <row r="100" ht="13.2" customHeight="1" s="49">
      <c r="A100" s="119" t="n">
        <v>98</v>
      </c>
      <c r="B100" s="88" t="inlineStr">
        <is>
          <t>หากแพทย์6ต$องการเพิ่ม insulin อีกตัว ควรให$อินซูลินแบบใด 2,000 mg/day (High dose)</t>
        </is>
      </c>
      <c r="C100" s="100" t="n"/>
      <c r="D100" s="88" t="inlineStr">
        <is>
          <t>Lispro</t>
        </is>
      </c>
      <c r="E100" s="88" t="inlineStr">
        <is>
          <t>Glulisine</t>
        </is>
      </c>
      <c r="F100" s="88" t="inlineStr">
        <is>
          <t>Glargine</t>
        </is>
      </c>
      <c r="G100" s="88" t="inlineStr">
        <is>
          <t>Aspart</t>
        </is>
      </c>
      <c r="H100" s="88" t="inlineStr">
        <is>
          <t>Regular insulin</t>
        </is>
      </c>
      <c r="I100" s="119" t="inlineStr">
        <is>
          <t>1</t>
        </is>
      </c>
      <c r="J100" s="88" t="inlineStr">
        <is>
          <t>✅ คำตอบที่ถูกต้อง: ข้อ ก. Lispro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(Glulisine): การเลือก Glulisine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(Glargine): การเลือก Glargine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(Aspart): การเลือก Aspart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(Regular insulin): การเลือก Regular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00" t="n"/>
      <c r="L100" s="88" t="inlineStr">
        <is>
          <t>Diabetes mellitus</t>
        </is>
      </c>
      <c r="M100" s="100" t="inlineStr">
        <is>
          <t>Clinic</t>
        </is>
      </c>
      <c r="N100" s="88" t="inlineStr">
        <is>
          <t>PLE_CC1_2565_Day2_Key ข้อ 17</t>
        </is>
      </c>
      <c r="O100" s="100" t="inlineStr">
        <is>
          <t>ข้อสอบจริง</t>
        </is>
      </c>
      <c r="P100" s="100" t="inlineStr">
        <is>
          <t>ปี 2565</t>
        </is>
      </c>
      <c r="Q100" s="100" t="n"/>
    </row>
    <row r="101" ht="13.2" customHeight="1" s="49">
      <c r="A101" s="119" t="n">
        <v>99</v>
      </c>
      <c r="B101" s="88" t="inlineStr">
        <is>
          <t>ผู้ป่วยเบาหวานชนิดที่ 2 อายุ 65 ปี มีโรคไตเรื้อรังร่วมด้วย (CKD Stage 3a, eGFR = 52 mL/min/1.73m²) ได้รับยา Metformin 850 mg วันละ 2 ครั้ง ร่วมกับ Glipizide 5 mg วันละ 1 ครั้ง แต่ระดับ HbA1c ยังอยู่ที่ 8.5% ข้อใดต่อไปนี้เป็นการปรับเปลี่ยนแผนการรักษาที่เหมาะสมและให้ประโยชน์ในการชะลอความเสื่อมของไตและระบบหัวใจตามแนวทางเวชปฏิบัติปัจจุบัน</t>
        </is>
      </c>
      <c r="C101" s="100" t="n"/>
      <c r="D101" s="88" t="inlineStr">
        <is>
          <t>เพิ่มยากลุ่ม SGLT2 inhibitor (เช่น Dapagliflozin หรือ Empagliflozin) ร่วมกับการรักษาเดิม</t>
        </is>
      </c>
      <c r="E101" s="88" t="inlineStr">
        <is>
          <t>หยุดยา Metformin ทันทีเนื่องจากมีภาวะไตเสื่อม</t>
        </is>
      </c>
      <c r="F101" s="88" t="inlineStr">
        <is>
          <t>เพิ่มขนาดยา Glipizide เป็น 20 mg วันละ 2 ครั้ง</t>
        </is>
      </c>
      <c r="G101" s="88" t="inlineStr">
        <is>
          <t>เปลี่ยนเป็นยา Sulfonylurea ชนิดออกฤทธิ์ยาวนาน เช่น Glibenclamide</t>
        </is>
      </c>
      <c r="H101" s="34" t="inlineStr">
        <is>
          <t>หยุดยาทั้งหมดและให้รับประทานยาสมุนไพรแทน</t>
        </is>
      </c>
      <c r="I101" s="119" t="n">
        <v>1</v>
      </c>
      <c r="J101" s="88" t="inlineStr">
        <is>
          <t>✅ คำตอบที่ถูกต้อง: ข้อ ก. เพิ่มยากลุ่ม SGLT2 inhibitor (เช่น Dapagliflozin หรือ Empagliflozin) ร่วมกับการรักษาเดิม
💡 Background:
ตามแนวทางเวชปฏิบัติสากล ADA / KDIGO 2024 ผู้ป่วยเบาหวานที่มีโรคไตเรื้อรัง (CKD with eGFR ≥ 20 mL/min) หรือโรคหัวใจและหลอดเลือด ควรได้รับยาในกลุ่ม SGLT2 inhibitors เป็นยาหลักอันดับแรกๆ ร่วมกับ Metformin
🎯 ทำไมข้อนี้ถึงถูก:
SGLT2 inhibitors (Dapagliflozin, Empagliflozin) มีหลักฐานเชิงประจักษ์ชัดเจน (Cardio-Renal Protection) ในการชะลอการลดลงของ eGFR ลดอัตราการเกิดไตวายระยะสุดท้าย (ESRD) และลดอัตราการนอนโรงพยาบาลจากภาวะหัวใจล้มเหลว (Heart failure) จึงเหมาะสมที่สุดในผู้ป่วยรายนี้
🔍 ข้ออื่นผิดเพราะอะไร:
- ข้อ ข. (หยุด Metformin): eGFR = 52 mL/min (Stage 3a) ยังสามารถใช้ Metformin ได้อย่างปลอดภัย (จำกัดขนาดไม่เกิน 2,000 mg/day)
- ข้อ ค. (เพิ่ม Glipizide สูงสุด): เพิ่มความเสี่ยง Hypoglycemia อย่างรุนแรงและไม่ได้ช่วยชะลอโรคไต
- ข้อ ง. (ใช้ Glibenclamide): ห้ามใช้ในผู้ป่วยโรคไตเนื่องจาก Active metabolites จะสะสมเกิดน้ำตาลตกยาวนาน
- ข้อ จ. (หยุดยาใช้สมุนไพร): ผิดหลักวิชาชีพและเป็นอันตราย
📖 Guideline อ้างอิง:
KDIGO 2023 Clinical Practice Guideline for Diabetes Management in CKD, ADA Standards of Care in Diabetes (2024)
📌 จุดจำก่อนสอบ:
เบาหวาน + โรคไต (CKD) = ยาที่มี Cardio-Renal Benefit สูงสุดคือ SGLT2 inhibitors (Dapagliflozin, Empagliflozin)</t>
        </is>
      </c>
      <c r="K101" s="100" t="n"/>
      <c r="L101" s="88" t="inlineStr">
        <is>
          <t>Diabetes mellitus</t>
        </is>
      </c>
      <c r="M101" s="100" t="inlineStr">
        <is>
          <t>Clinic</t>
        </is>
      </c>
      <c r="N101" s="88" t="inlineStr">
        <is>
          <t>PLE_CC1_2564_All_Key ข้อ 112</t>
        </is>
      </c>
      <c r="O101" s="100" t="inlineStr">
        <is>
          <t>ข้อสอบจริง</t>
        </is>
      </c>
      <c r="P101" s="100" t="inlineStr">
        <is>
          <t>ปี 2564</t>
        </is>
      </c>
      <c r="Q101" s="100" t="n"/>
    </row>
    <row r="102" ht="13.2" customHeight="1" s="49">
      <c r="A102" s="119" t="n">
        <v>100</v>
      </c>
      <c r="B102" s="88"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102" s="100" t="n"/>
      <c r="D102" s="88" t="inlineStr">
        <is>
          <t>Trigger tool</t>
        </is>
      </c>
      <c r="E102" s="88" t="inlineStr">
        <is>
          <t>Medication reconciliation</t>
        </is>
      </c>
      <c r="F102" s="88" t="inlineStr">
        <is>
          <t>DUE</t>
        </is>
      </c>
      <c r="G102" s="88" t="inlineStr">
        <is>
          <t>ADR management</t>
        </is>
      </c>
      <c r="H102" s="88" t="inlineStr">
        <is>
          <t>Risk management</t>
        </is>
      </c>
      <c r="I102" s="119" t="n">
        <v>2</v>
      </c>
      <c r="J102" s="88"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102" s="100" t="n"/>
      <c r="L102" s="88" t="inlineStr">
        <is>
          <t>Diabetes mellitus</t>
        </is>
      </c>
      <c r="M102" s="100" t="inlineStr">
        <is>
          <t>Clinic</t>
        </is>
      </c>
      <c r="N102" s="88" t="inlineStr">
        <is>
          <t>ข้อ 66 (PLE_CC1_2562_Key.md)</t>
        </is>
      </c>
      <c r="O102" s="100" t="inlineStr">
        <is>
          <t>ข้อสอบจริง</t>
        </is>
      </c>
      <c r="P102" s="100" t="inlineStr">
        <is>
          <t>ปี 2562</t>
        </is>
      </c>
      <c r="Q102" s="100" t="n"/>
    </row>
    <row r="103" ht="13.2" customHeight="1" s="49">
      <c r="A103" s="119" t="n">
        <v>101</v>
      </c>
      <c r="B103" s="88" t="inlineStr">
        <is>
          <t>ข้อใดคือข้อห้ามใช้ของยา hydroxychloroquine DMARDS EnesLe, vanisesfas X Isimavied donor le -OGulasise G</t>
        </is>
      </c>
      <c r="C103" s="100" t="n"/>
      <c r="D103" s="88" t="inlineStr">
        <is>
          <t>Retinopathy</t>
        </is>
      </c>
      <c r="E103" s="88" t="inlineStr">
        <is>
          <t>Diabetes mellitus</t>
        </is>
      </c>
      <c r="F103" s="88" t="inlineStr">
        <is>
          <t>Malaria</t>
        </is>
      </c>
      <c r="G103" s="88" t="inlineStr">
        <is>
          <t>Rheumatoid arthritis</t>
        </is>
      </c>
      <c r="H103" s="88" t="inlineStr">
        <is>
          <t>Asthma</t>
        </is>
      </c>
      <c r="I103" s="119" t="inlineStr">
        <is>
          <t>1</t>
        </is>
      </c>
      <c r="J103" s="88"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03" s="100" t="n"/>
      <c r="L103" s="88" t="inlineStr">
        <is>
          <t>Diabetes mellitus</t>
        </is>
      </c>
      <c r="M103" s="100" t="inlineStr">
        <is>
          <t>Clinic</t>
        </is>
      </c>
      <c r="N103" s="88" t="inlineStr">
        <is>
          <t>ข้อ 112 (PLE_CC1_2562_Key.md)</t>
        </is>
      </c>
      <c r="O103" s="100" t="inlineStr">
        <is>
          <t>ข้อสอบจริง</t>
        </is>
      </c>
      <c r="P103" s="100" t="inlineStr">
        <is>
          <t>ปี 2562</t>
        </is>
      </c>
      <c r="Q103" s="100" t="n"/>
    </row>
    <row r="104" ht="13.2" customHeight="1" s="49">
      <c r="A104" s="119" t="n">
        <v>102</v>
      </c>
      <c r="B104" s="88" t="inlineStr">
        <is>
          <t>Insulin glargine สามารถให้ในตอนเช้าได้หรือไม่</t>
        </is>
      </c>
      <c r="C104" s="100" t="n"/>
      <c r="D104" s="88" t="inlineStr">
        <is>
          <t>ไม่ได้ เพราะจะท้าให้เกิดภาวะ hypoglycemia ขึ น</t>
        </is>
      </c>
      <c r="E104" s="88" t="inlineStr">
        <is>
          <t>ได้ เพราะออกฤทธิ์ 24 ชั่วโมง</t>
        </is>
      </c>
      <c r="F104" s="88" t="inlineStr">
        <is>
          <t>ได้ เพราะลด HbA1C ได้ดีกว่ายาตัวอื่น ๆ</t>
        </is>
      </c>
      <c r="G104" s="88" t="inlineStr">
        <is>
          <t>ไม่ได้ เพราะลดการสร้างกลูโคสจากตับ</t>
        </is>
      </c>
      <c r="H104" s="88" t="inlineStr">
        <is>
          <t>ไม่ได้ เพราะอาจจะเกิดอันตรกิริยากับ metformin และ glibenclamide ที่รับประทานในตอนเช้าได้</t>
        </is>
      </c>
      <c r="I104" s="119" t="inlineStr">
        <is>
          <t>1</t>
        </is>
      </c>
      <c r="J104" s="88"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100" t="n"/>
      <c r="L104" s="88" t="inlineStr">
        <is>
          <t>Diabetes mellitus</t>
        </is>
      </c>
      <c r="M104" s="100" t="inlineStr">
        <is>
          <t>Clinic</t>
        </is>
      </c>
      <c r="N104" s="88" t="inlineStr">
        <is>
          <t>ข้อ 18 (PLE_CC1_2559.md)</t>
        </is>
      </c>
      <c r="O104" s="100" t="inlineStr">
        <is>
          <t>ข้อสอบจริง</t>
        </is>
      </c>
      <c r="P104" s="100" t="inlineStr">
        <is>
          <t>ปี 2559</t>
        </is>
      </c>
      <c r="Q104" s="100" t="n"/>
    </row>
    <row r="105" ht="13.2" customHeight="1" s="49">
      <c r="A105" s="119" t="n">
        <v>103</v>
      </c>
      <c r="B105" s="88" t="inlineStr">
        <is>
          <t>ข้อใดคือ preservative ของ Insulin glargine</t>
        </is>
      </c>
      <c r="C105" s="100" t="n"/>
      <c r="D105" s="88" t="inlineStr">
        <is>
          <t>Meta-cresol</t>
        </is>
      </c>
      <c r="E105" s="88" t="inlineStr">
        <is>
          <t>Phenol</t>
        </is>
      </c>
      <c r="F105" s="88" t="inlineStr">
        <is>
          <t>Chlorobutanol</t>
        </is>
      </c>
      <c r="G105" s="88" t="inlineStr">
        <is>
          <t>ก และ ข ถูก</t>
        </is>
      </c>
      <c r="H105" s="88" t="inlineStr">
        <is>
          <t>ก และ ค ถูก</t>
        </is>
      </c>
      <c r="I105" s="119" t="inlineStr">
        <is>
          <t>1</t>
        </is>
      </c>
      <c r="J105" s="88"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00" t="n"/>
      <c r="L105" s="88" t="inlineStr">
        <is>
          <t>Diabetes mellitus</t>
        </is>
      </c>
      <c r="M105" s="100" t="inlineStr">
        <is>
          <t>Clinic</t>
        </is>
      </c>
      <c r="N105" s="88" t="inlineStr">
        <is>
          <t>ข้อ 23 (PLE_CC1_2559.md)</t>
        </is>
      </c>
      <c r="O105" s="100" t="inlineStr">
        <is>
          <t>ข้อสอบจริง</t>
        </is>
      </c>
      <c r="P105" s="100" t="inlineStr">
        <is>
          <t>ปี 2559</t>
        </is>
      </c>
      <c r="Q105" s="100" t="n"/>
    </row>
    <row r="106" ht="13.2" customHeight="1" s="49">
      <c r="A106" s="119" t="n">
        <v>104</v>
      </c>
      <c r="B106" s="88" t="inlineStr">
        <is>
          <t>Insulin glargine ผลิตมาจากอะไร</t>
        </is>
      </c>
      <c r="C106" s="100" t="n"/>
      <c r="D106" s="88" t="inlineStr">
        <is>
          <t>ตับอ่อนของวัว</t>
        </is>
      </c>
      <c r="E106" s="88" t="inlineStr">
        <is>
          <t>ตับอ่อนของหมู</t>
        </is>
      </c>
      <c r="F106" s="88" t="inlineStr">
        <is>
          <t>ตับอ่อนของคน</t>
        </is>
      </c>
      <c r="G106" s="88" t="inlineStr">
        <is>
          <t>Recombinant DNA</t>
        </is>
      </c>
      <c r="H106" s="88" t="inlineStr">
        <is>
          <t>Recombinant DNA E.coli เป็น complex partial seizure</t>
        </is>
      </c>
      <c r="I106" s="119" t="inlineStr">
        <is>
          <t>1</t>
        </is>
      </c>
      <c r="J106" s="88"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6" s="100" t="n"/>
      <c r="L106" s="88" t="inlineStr">
        <is>
          <t>Diabetes mellitus</t>
        </is>
      </c>
      <c r="M106" s="100" t="inlineStr">
        <is>
          <t>Clinic</t>
        </is>
      </c>
      <c r="N106" s="88" t="inlineStr">
        <is>
          <t>ข้อ 25 (PLE_CC1_2559.md)</t>
        </is>
      </c>
      <c r="O106" s="100" t="inlineStr">
        <is>
          <t>ข้อสอบจริง</t>
        </is>
      </c>
      <c r="P106" s="100" t="inlineStr">
        <is>
          <t>ปี 2559</t>
        </is>
      </c>
      <c r="Q106" s="100" t="n"/>
    </row>
    <row r="107" ht="13.2" customHeight="1" s="49">
      <c r="A107" s="119" t="n">
        <v>105</v>
      </c>
      <c r="B107" s="88" t="inlineStr">
        <is>
          <t>ผู้ป่วยหญิงน้ำหนัก 85 kg สูง 160 cm FBS 165 mg/dl, HbA1C 8.0 Scr 1 ควรได้รับการรักษาอย่างไร</t>
        </is>
      </c>
      <c r="C107" s="100" t="n"/>
      <c r="D107" s="88" t="inlineStr">
        <is>
          <t>Insulin</t>
        </is>
      </c>
      <c r="E107" s="88" t="inlineStr">
        <is>
          <t>Metformin</t>
        </is>
      </c>
      <c r="F107" s="88" t="inlineStr">
        <is>
          <t>Pioglitazone</t>
        </is>
      </c>
      <c r="G107" s="88" t="inlineStr">
        <is>
          <t>Glibenclamide</t>
        </is>
      </c>
      <c r="H107" s="88" t="inlineStr">
        <is>
          <t>Acarbose</t>
        </is>
      </c>
      <c r="I107" s="119" t="inlineStr">
        <is>
          <t>1</t>
        </is>
      </c>
      <c r="J107" s="88" t="inlineStr">
        <is>
          <t>✅ คำตอบที่ถูกต้อง: ข้อ ก.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การเลือก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(Pioglitazone): เป็น Thiazolidinedione (PPAR-gamma agonist) เพิ่ม insulin sensitivity ที่กล้ามเนื้อและตับ แต่มีข้อห้ามใช้ใน Heart Failure (NYHA class III-IV) เพราะทำให้น้ำคั่ง (fluid retention/edema)
• ข้อ ง. (Glibenclamide): มี active metabolites ขับออกทางไต เสี่ยงต่อ prolonged severe hypoglycemia ในผู้สูงอายุและผู้ป่วย renal impairment จึงควรหลีกเลี่ยงตาม Beers Criteria
• ข้อ จ. (Acarbose):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100" t="n"/>
      <c r="L107" s="88" t="inlineStr">
        <is>
          <t>Diabetes mellitus</t>
        </is>
      </c>
      <c r="M107" s="100" t="inlineStr">
        <is>
          <t>Clinic</t>
        </is>
      </c>
      <c r="N107" s="88" t="inlineStr">
        <is>
          <t>ข้อ 70 (PLE_CC1_2558_Key.md)</t>
        </is>
      </c>
      <c r="O107" s="100" t="inlineStr">
        <is>
          <t>ข้อสอบจริง</t>
        </is>
      </c>
      <c r="P107" s="100" t="inlineStr">
        <is>
          <t>ปี 2558</t>
        </is>
      </c>
      <c r="Q107" s="100" t="n"/>
    </row>
    <row r="108" ht="13.2" customHeight="1" s="49">
      <c r="A108" s="119" t="n">
        <v>106</v>
      </c>
      <c r="B108" s="88" t="inlineStr">
        <is>
          <t>น้ำที่ใช้ในการผลิต insulin คือ</t>
        </is>
      </c>
      <c r="C108" s="100" t="n"/>
      <c r="D108" s="88" t="inlineStr">
        <is>
          <t>Deionized water</t>
        </is>
      </c>
      <c r="E108" s="88" t="inlineStr">
        <is>
          <t>Purified water</t>
        </is>
      </c>
      <c r="F108" s="88" t="inlineStr">
        <is>
          <t>Distilled water</t>
        </is>
      </c>
      <c r="G108" s="88" t="inlineStr">
        <is>
          <t>Water for injection</t>
        </is>
      </c>
      <c r="H108" s="88" t="inlineStr">
        <is>
          <t>Sterile water for injection</t>
        </is>
      </c>
      <c r="I108" s="119" t="inlineStr">
        <is>
          <t>1</t>
        </is>
      </c>
      <c r="J108" s="88" t="inlineStr">
        <is>
          <t>✅ คำตอบที่ถูกต้อง: ข้อ ก. Deionized water
💡 Background:
การบริบาลผู้ป่วยเบาหวานชนิดที่ 2 (T2DM) เน้นควบคุม HbA1c ควบคู่กับการเลือกยาที่มี cardiorenal protection ในผู้ป่วยที่มีโรคร่วม
🎯 ทำไมข้อนี้ถึงถูก:
Deionized water การเลือก Deionized water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(Purified water): การเลือก Purified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(Distilled water): การเลือก Distilled water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(Water for injection): การเลือก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(Sterile water for injection): การเลือก Sterile water for injection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8" s="100" t="n"/>
      <c r="L108" s="88" t="inlineStr">
        <is>
          <t>Diabetes mellitus</t>
        </is>
      </c>
      <c r="M108" s="100" t="inlineStr">
        <is>
          <t>Clinic</t>
        </is>
      </c>
      <c r="N108" s="88" t="inlineStr">
        <is>
          <t>ข้อ 75 (PLE_CC1_2558_Key.md)</t>
        </is>
      </c>
      <c r="O108" s="100" t="inlineStr">
        <is>
          <t>ข้อสอบจริง</t>
        </is>
      </c>
      <c r="P108" s="100" t="inlineStr">
        <is>
          <t>ปี 2558</t>
        </is>
      </c>
      <c r="Q108" s="100" t="n"/>
    </row>
    <row r="109" ht="13.2" customHeight="1" s="49">
      <c r="A109" s="119" t="n">
        <v>107</v>
      </c>
      <c r="B109" s="88" t="inlineStr">
        <is>
          <t>ยาเบาหวานที่ได้รับออกฤทธิ์อย่างไร</t>
        </is>
      </c>
      <c r="C109" s="100" t="n"/>
      <c r="D109" s="88" t="inlineStr">
        <is>
          <t>ช่วยลด insulin resistance</t>
        </is>
      </c>
      <c r="E109" s="88" t="inlineStr">
        <is>
          <t>กระตุ้นการทำงานของ receptor</t>
        </is>
      </c>
      <c r="F109" s="88" t="inlineStr">
        <is>
          <t>ยับยั้ง DPP-IV</t>
        </is>
      </c>
      <c r="G109" s="88" t="inlineStr">
        <is>
          <t>Pioglitazone 15 mg OD</t>
        </is>
      </c>
      <c r="H109" s="88" t="inlineStr">
        <is>
          <t>Insulin glargine 10 units SC HS</t>
        </is>
      </c>
      <c r="I109" s="119" t="inlineStr">
        <is>
          <t>1</t>
        </is>
      </c>
      <c r="J109" s="88" t="inlineStr">
        <is>
          <t>✅ คำตอบที่ถูกต้อง: ข้อ ก. ช่วยลด insulin resistance
💡 Background:
การบริบาลผู้ป่วยเบาหวานชนิดที่ 2 (T2DM) เน้นควบคุม HbA1c ควบคู่กับการเลือกยาที่มี cardiorenal protection ในผู้ป่วยที่มีโรคร่วม
🎯 ทำไมข้อนี้ถึงถูก:
ช่วยลด insulin resistance การเลือก ช่วยลด insulin resistance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(กระตุ้นการทำงานของ receptor): การเลือก กระตุ้นการทำงานของ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(ยับยั้ง DPP-IV): การเลือก ยับยั้ง DPP-IV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9" s="100" t="n"/>
      <c r="L109" s="88" t="inlineStr">
        <is>
          <t>Diabetes mellitus</t>
        </is>
      </c>
      <c r="M109" s="100" t="inlineStr">
        <is>
          <t>Clinic</t>
        </is>
      </c>
      <c r="N109" s="88" t="inlineStr">
        <is>
          <t>ข้อ 83 (PLE_CC1_2558_Key.md)</t>
        </is>
      </c>
      <c r="O109" s="100" t="inlineStr">
        <is>
          <t>ข้อสอบจริง</t>
        </is>
      </c>
      <c r="P109" s="100" t="inlineStr">
        <is>
          <t>ปี 2558</t>
        </is>
      </c>
      <c r="Q109" s="100" t="n"/>
    </row>
    <row r="110" ht="13.2" customHeight="1" s="49">
      <c r="A110" s="119" t="n">
        <v>108</v>
      </c>
      <c r="B110" s="88" t="inlineStr">
        <is>
          <t>Insulin ในประเทศไทย ใช้กระบวนการไรผลิต</t>
        </is>
      </c>
      <c r="C110" s="100" t="n"/>
      <c r="D110" s="88" t="inlineStr">
        <is>
          <t>สกัดจากตับอ่อนหมู</t>
        </is>
      </c>
      <c r="E110" s="88" t="inlineStr">
        <is>
          <t>จากการเพาะเลี้ยงเซลล์ตับอ่อนคน</t>
        </is>
      </c>
      <c r="F110" s="88" t="inlineStr">
        <is>
          <t>recombinant technology</t>
        </is>
      </c>
      <c r="G110" s="88" t="inlineStr">
        <is>
          <t>ก และ ข</t>
        </is>
      </c>
      <c r="H110" s="88" t="inlineStr">
        <is>
          <t>ก และ ค</t>
        </is>
      </c>
      <c r="I110" s="119" t="inlineStr">
        <is>
          <t>1</t>
        </is>
      </c>
      <c r="J110" s="88" t="inlineStr">
        <is>
          <t>✅ คำตอบที่ถูกต้อง: ข้อ ก. สกัดจากตับอ่อนหมู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สกัดจากตับอ่อนหมู การเลือก สกัดจากตับอ่อนหมู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(จากการเพาะเลี้ยงเซลล์ตับอ่อนคน): การเลือก จากการเพาะเลี้ยงเซลล์ตับอ่อนคน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(recombinant technology): การเลือก recombinant technology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การเลือก ก และ ข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การเลือก ก และ ค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0" s="100" t="n"/>
      <c r="L110" s="88" t="inlineStr">
        <is>
          <t>Diabetes mellitus</t>
        </is>
      </c>
      <c r="M110" s="100" t="inlineStr">
        <is>
          <t>Clinic</t>
        </is>
      </c>
      <c r="N110" s="88" t="inlineStr">
        <is>
          <t>ข้อ 84 (PLE_CC1_2558_Key.md)</t>
        </is>
      </c>
      <c r="O110" s="100" t="inlineStr">
        <is>
          <t>ข้อสอบจริง</t>
        </is>
      </c>
      <c r="P110" s="100" t="inlineStr">
        <is>
          <t>ปี 2558</t>
        </is>
      </c>
      <c r="Q110" s="100" t="n"/>
    </row>
    <row r="111" ht="13.2" customHeight="1" s="49">
      <c r="A111" s="119" t="n">
        <v>109</v>
      </c>
      <c r="B111" s="88" t="inlineStr">
        <is>
          <t>ข้อใดถูกต้องเกี่ยวกับ insulin</t>
        </is>
      </c>
      <c r="C111" s="100" t="n"/>
      <c r="D111" s="88" t="inlineStr">
        <is>
          <t>ออกฤทธิ์คล้าย GLP-1 analogue</t>
        </is>
      </c>
      <c r="E111" s="88" t="inlineStr">
        <is>
          <t>เพิ่ม insulin receptor</t>
        </is>
      </c>
      <c r="F111" s="88" t="inlineStr">
        <is>
          <t>ใช้สำลีชุบ alcohol เช็ดที่ปลายเข็มก่อนฉีด</t>
        </is>
      </c>
      <c r="G111" s="88" t="inlineStr">
        <is>
          <t>ควรฉีดซ้ำที่เดิม เพื่อให้ยาออกฤทธิ์ได้เท่าเดิม</t>
        </is>
      </c>
      <c r="H111" s="88" t="inlineStr">
        <is>
          <t>หลังจากเปิดใช้แล้วเก็บได้นาน 2 เดือน</t>
        </is>
      </c>
      <c r="I111" s="119" t="inlineStr">
        <is>
          <t>1</t>
        </is>
      </c>
      <c r="J111" s="88" t="inlineStr">
        <is>
          <t>✅ คำตอบที่ถูกต้อง: ข้อ ก. ออกฤทธิ์คล้าย GLP-1 analogue
💡 Background:
การบริบาลผู้ป่วยเบาหวานชนิดที่ 2 (T2DM) เน้นควบคุม HbA1c ควบคู่กับการเลือกยาที่มี cardiorenal protection ในผู้ป่วยที่มีโรคร่วม
🎯 ทำไมข้อนี้ถึงถูก:
ออกฤทธิ์คล้าย GLP-1 analogue การเลือก ออกฤทธิ์คล้าย GLP-1 analogue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 insulin receptor): การเลือก เพิ่ม insulin receptor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(ใช้สำลีชุบ alcohol เช็ดที่ปลายเข็มก่อนฉีด): การเลือก ใช้สำลีชุบ alcohol เช็ดที่ปลายเข็มก่อนฉีด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(ควรฉีดซ้ำที่เดิม เพื่อให้ยาออกฤทธิ์ได้เท่าเดิม): การเลือก ควรฉีดซ้ำที่เดิม เพื่อให้ยาออกฤทธิ์ได้เท่าเดิม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(หลังจากเปิดใช้แล้วเก็บได้นาน 2 เดือน): การเลือก หลังจากเปิดใช้แล้วเก็บได้นาน 2 เดือน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100" t="n"/>
      <c r="L111" s="88" t="inlineStr">
        <is>
          <t>Diabetes mellitus</t>
        </is>
      </c>
      <c r="M111" s="100" t="inlineStr">
        <is>
          <t>Clinic</t>
        </is>
      </c>
      <c r="N111" s="88" t="inlineStr">
        <is>
          <t>ข้อ 85 (PLE_CC1_2558_Key.md)</t>
        </is>
      </c>
      <c r="O111" s="100" t="inlineStr">
        <is>
          <t>ข้อสอบจริง</t>
        </is>
      </c>
      <c r="P111" s="100" t="inlineStr">
        <is>
          <t>ปี 2558</t>
        </is>
      </c>
      <c r="Q111" s="100" t="n"/>
    </row>
    <row r="112" ht="13.2" customHeight="1" s="49">
      <c r="A112" s="119" t="n">
        <v>110</v>
      </c>
      <c r="B112" s="88" t="inlineStr">
        <is>
          <t>ข้อใดไม่ใช่อาการของผู้ป่วยเบาหวาน</t>
        </is>
      </c>
      <c r="C112" s="100" t="n"/>
      <c r="D112" s="88" t="inlineStr">
        <is>
          <t>หิวบ่อย/กินเยอะ</t>
        </is>
      </c>
      <c r="E112" s="88" t="inlineStr">
        <is>
          <t>ปัสสาวะบ่อย</t>
        </is>
      </c>
      <c r="F112" s="88" t="inlineStr">
        <is>
          <t>อาการร้อนวูบวาบ</t>
        </is>
      </c>
      <c r="G112" s="88" t="inlineStr">
        <is>
          <t>ดื่มน้ำบ่อย/กระหายน้ำบ่อย</t>
        </is>
      </c>
      <c r="H112" s="88" t="inlineStr">
        <is>
          <t>น้ำหนักลด</t>
        </is>
      </c>
      <c r="I112" s="119" t="inlineStr">
        <is>
          <t>1</t>
        </is>
      </c>
      <c r="J112" s="88"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2" s="100" t="n"/>
      <c r="L112" s="88" t="inlineStr">
        <is>
          <t>Diabetes mellitus</t>
        </is>
      </c>
      <c r="M112" s="100" t="inlineStr">
        <is>
          <t>Clinic</t>
        </is>
      </c>
      <c r="N112" s="88" t="inlineStr">
        <is>
          <t>ข้อ 74 (Pharmtutor_2024_Set1.md)</t>
        </is>
      </c>
      <c r="O112" s="100" t="inlineStr">
        <is>
          <t>Mock</t>
        </is>
      </c>
      <c r="P112" s="100" t="inlineStr">
        <is>
          <t>Mock Pharmtutor 2024</t>
        </is>
      </c>
      <c r="Q112" s="100" t="n"/>
    </row>
    <row r="113" ht="13.2" customHeight="1" s="49">
      <c r="A113" s="119" t="n">
        <v>111</v>
      </c>
      <c r="B113" s="88" t="inlineStr">
        <is>
          <t>ข้อใดคือเป้าหมายของการรักษาผู้ป่วยเบาหวาน</t>
        </is>
      </c>
      <c r="C113" s="100" t="n"/>
      <c r="D113" s="88" t="inlineStr">
        <is>
          <t>HbA1C &lt; 6.5%</t>
        </is>
      </c>
      <c r="E113" s="88" t="inlineStr">
        <is>
          <t>HbA1C &lt; 7%</t>
        </is>
      </c>
      <c r="F113" s="88" t="inlineStr">
        <is>
          <t>HbA1C &lt; 7.5%</t>
        </is>
      </c>
      <c r="G113" s="88" t="inlineStr">
        <is>
          <t>Preprandial glucose &lt; 80 mg/dL</t>
        </is>
      </c>
      <c r="H113" s="88" t="inlineStr">
        <is>
          <t>Peak postprandial glucose &lt; 200 mg/dL</t>
        </is>
      </c>
      <c r="I113" s="119" t="inlineStr">
        <is>
          <t>1</t>
        </is>
      </c>
      <c r="J113" s="88"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3" s="100" t="n"/>
      <c r="L113" s="88" t="inlineStr">
        <is>
          <t>Diabetes mellitus</t>
        </is>
      </c>
      <c r="M113" s="100" t="inlineStr">
        <is>
          <t>Clinic</t>
        </is>
      </c>
      <c r="N113" s="88" t="inlineStr">
        <is>
          <t>ข้อ 75 (Pharmtutor_2024_Set1.md)</t>
        </is>
      </c>
      <c r="O113" s="100" t="inlineStr">
        <is>
          <t>Mock</t>
        </is>
      </c>
      <c r="P113" s="100" t="inlineStr">
        <is>
          <t>Mock Pharmtutor 2024</t>
        </is>
      </c>
      <c r="Q113" s="100" t="n"/>
    </row>
    <row r="114" ht="13.2" customHeight="1" s="49">
      <c r="A114" s="119" t="n">
        <v>112</v>
      </c>
      <c r="B114" s="88" t="inlineStr">
        <is>
          <t>การดัดแปลง insulin ในข้อใดทำให้ออกฤทธิ์ได้เร็วขึ้น</t>
        </is>
      </c>
      <c r="C114" s="100" t="n"/>
      <c r="D114" s="88" t="inlineStr">
        <is>
          <t>เติม protamine</t>
        </is>
      </c>
      <c r="E114" s="88" t="inlineStr">
        <is>
          <t>เติม arginine 2 หมู่</t>
        </is>
      </c>
      <c r="F114" s="88" t="inlineStr">
        <is>
          <t>เติม zinc chloride</t>
        </is>
      </c>
      <c r="G114" s="88" t="inlineStr">
        <is>
          <t>เติม myristic acid</t>
        </is>
      </c>
      <c r="H114" s="88" t="inlineStr">
        <is>
          <t>สลับ amino acid ระหว่าง Lysine และ Proline</t>
        </is>
      </c>
      <c r="I114" s="119" t="inlineStr">
        <is>
          <t>1</t>
        </is>
      </c>
      <c r="J114" s="88"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4" s="100" t="n"/>
      <c r="L114" s="88" t="inlineStr">
        <is>
          <t>Diabetes mellitus</t>
        </is>
      </c>
      <c r="M114" s="100" t="inlineStr">
        <is>
          <t>Clinic</t>
        </is>
      </c>
      <c r="N114" s="88" t="inlineStr">
        <is>
          <t>ข้อ 78 (Pharmtutor_2024_Set1.md)</t>
        </is>
      </c>
      <c r="O114" s="100" t="inlineStr">
        <is>
          <t>Mock</t>
        </is>
      </c>
      <c r="P114" s="100" t="inlineStr">
        <is>
          <t>Mock Pharmtutor 2024</t>
        </is>
      </c>
      <c r="Q114" s="100" t="n"/>
    </row>
    <row r="115" ht="13.2" customHeight="1" s="49">
      <c r="A115" s="119" t="n">
        <v>113</v>
      </c>
      <c r="B115" s="88" t="inlineStr">
        <is>
          <t>ยารักษาเบาหวาน ที่ควรเริ่มเป็นอันดับแรก ในผู้ป่วยรายนี้ คือข้อใด</t>
        </is>
      </c>
      <c r="C115" s="100" t="n"/>
      <c r="D115" s="88" t="inlineStr">
        <is>
          <t>Glipizide</t>
        </is>
      </c>
      <c r="E115" s="88" t="inlineStr">
        <is>
          <t>Metformin</t>
        </is>
      </c>
      <c r="F115" s="88" t="inlineStr">
        <is>
          <t>Pioglitazone</t>
        </is>
      </c>
      <c r="G115" s="88" t="inlineStr">
        <is>
          <t>Insulin glargine</t>
        </is>
      </c>
      <c r="H115" s="88" t="inlineStr">
        <is>
          <t>Acarbose</t>
        </is>
      </c>
      <c r="I115" s="119" t="inlineStr">
        <is>
          <t>1</t>
        </is>
      </c>
      <c r="J115" s="88"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5" s="100" t="n"/>
      <c r="L115" s="88" t="inlineStr">
        <is>
          <t>Diabetes mellitus</t>
        </is>
      </c>
      <c r="M115" s="100" t="inlineStr">
        <is>
          <t>Clinic</t>
        </is>
      </c>
      <c r="N115" s="88" t="inlineStr">
        <is>
          <t>ข้อ 70 (Pharmtutor_2024_Set2.md)</t>
        </is>
      </c>
      <c r="O115" s="100" t="inlineStr">
        <is>
          <t>Mock</t>
        </is>
      </c>
      <c r="P115" s="100" t="inlineStr">
        <is>
          <t>Mock Pharmtutor 2024</t>
        </is>
      </c>
      <c r="Q115" s="100" t="n"/>
    </row>
    <row r="116" ht="13.2" customHeight="1" s="49">
      <c r="A116" s="119" t="n">
        <v>114</v>
      </c>
      <c r="B116" s="88" t="inlineStr">
        <is>
          <t>เป้าหมายการรักษาเบาหวาน (ควบคุมทั่วไป) ในผู้ป่วยรายนี้</t>
        </is>
      </c>
      <c r="C116" s="100" t="n"/>
      <c r="D116" s="88" t="inlineStr">
        <is>
          <t>FBS &lt; 70 mg/dL</t>
        </is>
      </c>
      <c r="E116" s="88" t="inlineStr">
        <is>
          <t>HbA1C &lt;8%</t>
        </is>
      </c>
      <c r="F116" s="88" t="inlineStr">
        <is>
          <t>Peak Post prandial glucose &lt; 180 mg/dL</t>
        </is>
      </c>
      <c r="G116" s="88" t="inlineStr">
        <is>
          <t>OGTT &lt; 126 mg/dL</t>
        </is>
      </c>
      <c r="H116" s="88" t="inlineStr">
        <is>
          <t>Random plasma glucose &lt; 250 mg/dL</t>
        </is>
      </c>
      <c r="I116" s="119" t="inlineStr">
        <is>
          <t>1</t>
        </is>
      </c>
      <c r="J116" s="88"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100" t="n"/>
      <c r="L116" s="88" t="inlineStr">
        <is>
          <t>Diabetes mellitus</t>
        </is>
      </c>
      <c r="M116" s="100" t="inlineStr">
        <is>
          <t>Clinic</t>
        </is>
      </c>
      <c r="N116" s="88" t="inlineStr">
        <is>
          <t>ข้อ 71 (Pharmtutor_2024_Set2.md)</t>
        </is>
      </c>
      <c r="O116" s="100" t="inlineStr">
        <is>
          <t>Mock</t>
        </is>
      </c>
      <c r="P116" s="100" t="inlineStr">
        <is>
          <t>Mock Pharmtutor 2024</t>
        </is>
      </c>
      <c r="Q116" s="100" t="n"/>
    </row>
    <row r="117" ht="13.2" customHeight="1" s="49">
      <c r="A117" s="119" t="n">
        <v>115</v>
      </c>
      <c r="B117" s="88" t="inlineStr">
        <is>
          <t>การปรับปรุงโปรงสร้างของ insulin ในข้อใด ทำให้สามารถออกฤทธิ์ได้ยาวนานมากขึ้น</t>
        </is>
      </c>
      <c r="C117" s="100" t="n"/>
      <c r="D117" s="88" t="inlineStr">
        <is>
          <t>เพิ่มการละลายของ insulin</t>
        </is>
      </c>
      <c r="E117" s="88" t="inlineStr">
        <is>
          <t>ลดความสามารถในการก่อ hexamer ของ insulin</t>
        </is>
      </c>
      <c r="F117" s="88" t="inlineStr">
        <is>
          <t>การเติมกรดไขมัน เช่น myristic acid</t>
        </is>
      </c>
      <c r="G117" s="88" t="inlineStr">
        <is>
          <t>สลับกรดอะมิโน ระหว่าง lysine และ proline</t>
        </is>
      </c>
      <c r="H117" s="88" t="inlineStr">
        <is>
          <t>ไม่มีข้อใดถูก</t>
        </is>
      </c>
      <c r="I117" s="119" t="inlineStr">
        <is>
          <t>1</t>
        </is>
      </c>
      <c r="J117" s="88"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7" s="100" t="n"/>
      <c r="L117" s="88" t="inlineStr">
        <is>
          <t>Diabetes mellitus</t>
        </is>
      </c>
      <c r="M117" s="100" t="inlineStr">
        <is>
          <t>Clinic</t>
        </is>
      </c>
      <c r="N117" s="88" t="inlineStr">
        <is>
          <t>ข้อ 72 (Pharmtutor_2024_Set2.md)</t>
        </is>
      </c>
      <c r="O117" s="100" t="inlineStr">
        <is>
          <t>Mock</t>
        </is>
      </c>
      <c r="P117" s="100" t="inlineStr">
        <is>
          <t>Mock Pharmtutor 2024</t>
        </is>
      </c>
      <c r="Q117" s="100" t="n"/>
    </row>
    <row r="118" ht="13.2" customHeight="1" s="49">
      <c r="A118" s="119" t="n">
        <v>116</v>
      </c>
      <c r="B118" s="88"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118" s="100" t="n"/>
      <c r="D118" s="88" t="inlineStr">
        <is>
          <t>Propylthiouracil 50 mg TID</t>
        </is>
      </c>
      <c r="E118" s="88" t="inlineStr">
        <is>
          <t>Methimazole 10 mg OD</t>
        </is>
      </c>
      <c r="F118" s="88" t="inlineStr">
        <is>
          <t>Pioglitazone 15 mg OD</t>
        </is>
      </c>
      <c r="G118" s="88" t="inlineStr">
        <is>
          <t>Insulin glargine 10 units SC HS</t>
        </is>
      </c>
      <c r="H118" s="88" t="inlineStr">
        <is>
          <t>Insulin lispro 4 units SC before meals</t>
        </is>
      </c>
      <c r="I118" s="119" t="inlineStr">
        <is>
          <t>1</t>
        </is>
      </c>
      <c r="J118"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8" s="100" t="n"/>
      <c r="L118" s="88" t="inlineStr">
        <is>
          <t>Diabetes mellitus</t>
        </is>
      </c>
      <c r="M118" s="100" t="inlineStr">
        <is>
          <t>Clinic</t>
        </is>
      </c>
      <c r="N118" s="88" t="inlineStr">
        <is>
          <t>ข้อ 10 (PLE_CC1_2557.md)</t>
        </is>
      </c>
      <c r="O118" s="100" t="inlineStr">
        <is>
          <t>ข้อสอบจริง</t>
        </is>
      </c>
      <c r="P118" s="100" t="inlineStr">
        <is>
          <t>ปี 2557</t>
        </is>
      </c>
      <c r="Q118" s="100" t="n"/>
    </row>
    <row r="119" ht="13.2" customHeight="1" s="49">
      <c r="A119" s="119" t="n">
        <v>117</v>
      </c>
      <c r="B119" s="88"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19" s="100" t="n"/>
      <c r="D119" s="88" t="inlineStr">
        <is>
          <t>Insulin glargine 10 units SC HS</t>
        </is>
      </c>
      <c r="E119" s="88" t="inlineStr">
        <is>
          <t>Insulin lispro 4 units SC before meals</t>
        </is>
      </c>
      <c r="F119" s="88" t="inlineStr">
        <is>
          <t>Dapagliflozin 10 mg OD</t>
        </is>
      </c>
      <c r="G119" s="88" t="inlineStr">
        <is>
          <t>Semaglutide 0.5 mg SC weekly</t>
        </is>
      </c>
      <c r="H119" s="88" t="inlineStr">
        <is>
          <t>Metformin 500 mg BID</t>
        </is>
      </c>
      <c r="I119" s="119" t="inlineStr">
        <is>
          <t>1</t>
        </is>
      </c>
      <c r="J119"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9" s="100" t="n"/>
      <c r="L119" s="88" t="inlineStr">
        <is>
          <t>Diabetes mellitus</t>
        </is>
      </c>
      <c r="M119" s="100" t="inlineStr">
        <is>
          <t>Clinic</t>
        </is>
      </c>
      <c r="N119" s="88" t="inlineStr">
        <is>
          <t>ข้อ 16 (PLE_CC1_2557.md)</t>
        </is>
      </c>
      <c r="O119" s="100" t="inlineStr">
        <is>
          <t>ข้อสอบจริง</t>
        </is>
      </c>
      <c r="P119" s="100" t="inlineStr">
        <is>
          <t>ปี 2557</t>
        </is>
      </c>
      <c r="Q119" s="100" t="n"/>
    </row>
    <row r="120" ht="13.2" customHeight="1" s="49">
      <c r="A120" s="119" t="n">
        <v>118</v>
      </c>
      <c r="B120" s="88"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120" s="100" t="n"/>
      <c r="D120" s="88" t="inlineStr">
        <is>
          <t>Semaglutide 0.5 mg SC weekly</t>
        </is>
      </c>
      <c r="E120" s="88" t="inlineStr">
        <is>
          <t>Metformin 500 mg BID</t>
        </is>
      </c>
      <c r="F120" s="88" t="inlineStr">
        <is>
          <t>Glipizide 5 mg OD</t>
        </is>
      </c>
      <c r="G120" s="88" t="inlineStr">
        <is>
          <t>Empagliflozin 10 mg OD</t>
        </is>
      </c>
      <c r="H120" s="88" t="inlineStr">
        <is>
          <t>Sitagliptin 100 mg OD</t>
        </is>
      </c>
      <c r="I120" s="119" t="inlineStr">
        <is>
          <t>1</t>
        </is>
      </c>
      <c r="J120" s="8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20" s="100" t="n"/>
      <c r="L120" s="88" t="inlineStr">
        <is>
          <t>Diabetes mellitus</t>
        </is>
      </c>
      <c r="M120" s="100" t="inlineStr">
        <is>
          <t>Clinic</t>
        </is>
      </c>
      <c r="N120" s="88" t="inlineStr">
        <is>
          <t>ข้อ 33 (PLE_CC1_2557.md)</t>
        </is>
      </c>
      <c r="O120" s="100" t="inlineStr">
        <is>
          <t>ข้อสอบจริง</t>
        </is>
      </c>
      <c r="P120" s="100" t="inlineStr">
        <is>
          <t>ปี 2557</t>
        </is>
      </c>
      <c r="Q120" s="100" t="n"/>
    </row>
    <row r="121" ht="13.2" customHeight="1" s="49">
      <c r="A121" s="119" t="n">
        <v>119</v>
      </c>
      <c r="B121" s="88"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121" s="100" t="n"/>
      <c r="D121" s="88" t="inlineStr">
        <is>
          <t>Empagliflozin 10 mg OD</t>
        </is>
      </c>
      <c r="E121" s="88" t="inlineStr">
        <is>
          <t>Sitagliptin 100 mg OD</t>
        </is>
      </c>
      <c r="F121" s="88" t="inlineStr">
        <is>
          <t>Liraglutide 1.2 mg SC OD</t>
        </is>
      </c>
      <c r="G121" s="88" t="inlineStr">
        <is>
          <t>Levothyroxine 50 mcg OD</t>
        </is>
      </c>
      <c r="H121" s="88" t="inlineStr">
        <is>
          <t>Propylthiouracil 50 mg TID</t>
        </is>
      </c>
      <c r="I121" s="119" t="inlineStr">
        <is>
          <t>1</t>
        </is>
      </c>
      <c r="J121" s="8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21" s="100" t="n"/>
      <c r="L121" s="88" t="inlineStr">
        <is>
          <t>Diabetes mellitus</t>
        </is>
      </c>
      <c r="M121" s="100" t="inlineStr">
        <is>
          <t>Clinic</t>
        </is>
      </c>
      <c r="N121" s="88" t="inlineStr">
        <is>
          <t>ข้อ 36 (PLE_CC1_2557.md)</t>
        </is>
      </c>
      <c r="O121" s="100" t="inlineStr">
        <is>
          <t>ข้อสอบจริง</t>
        </is>
      </c>
      <c r="P121" s="100" t="inlineStr">
        <is>
          <t>ปี 2557</t>
        </is>
      </c>
      <c r="Q121" s="100" t="n"/>
    </row>
    <row r="122" ht="13.2" customHeight="1" s="49">
      <c r="A122" s="119" t="n">
        <v>120</v>
      </c>
      <c r="B122" s="88"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122" s="100" t="n"/>
      <c r="D122" s="88" t="inlineStr">
        <is>
          <t>Levothyroxine 50 mcg OD</t>
        </is>
      </c>
      <c r="E122" s="88" t="inlineStr">
        <is>
          <t>Propylthiouracil 50 mg TID</t>
        </is>
      </c>
      <c r="F122" s="88" t="inlineStr">
        <is>
          <t>Methimazole 10 mg OD</t>
        </is>
      </c>
      <c r="G122" s="88" t="inlineStr">
        <is>
          <t>Pioglitazone 15 mg OD</t>
        </is>
      </c>
      <c r="H122" s="88" t="inlineStr">
        <is>
          <t>Insulin glargine 10 units SC HS</t>
        </is>
      </c>
      <c r="I122" s="119" t="inlineStr">
        <is>
          <t>1</t>
        </is>
      </c>
      <c r="J122"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100" t="n"/>
      <c r="L122" s="88" t="inlineStr">
        <is>
          <t>Diabetes mellitus</t>
        </is>
      </c>
      <c r="M122" s="100" t="inlineStr">
        <is>
          <t>Clinic</t>
        </is>
      </c>
      <c r="N122" s="88" t="inlineStr">
        <is>
          <t>ข้อ 37 (PLE_CC1_2557.md)</t>
        </is>
      </c>
      <c r="O122" s="100" t="inlineStr">
        <is>
          <t>ข้อสอบจริง</t>
        </is>
      </c>
      <c r="P122" s="100" t="inlineStr">
        <is>
          <t>ปี 2557</t>
        </is>
      </c>
      <c r="Q122" s="100" t="n"/>
    </row>
    <row r="123" ht="13.2" customHeight="1" s="49">
      <c r="A123" s="119" t="n">
        <v>121</v>
      </c>
      <c r="B123" s="88" t="inlineStr">
        <is>
          <t>Insulin อีก 2 เดือนต่อมา ผู้ป่วยมาพบแพทย์์ตามนัด ผลตรวจร่างกายเป็นดังนี้ FBS 123, HbA1C 6.8, BP 150/98, urine analysis : protein 1.5 g/ 24 h</t>
        </is>
      </c>
      <c r="C123" s="100" t="n"/>
      <c r="D123" s="88" t="inlineStr">
        <is>
          <t>จากข้อมูลข้างต้น ควรรักษาอย่างไร</t>
        </is>
      </c>
      <c r="E123" s="88" t="inlineStr">
        <is>
          <t>Insulin glargine 10 units SC HS</t>
        </is>
      </c>
      <c r="F123" s="88" t="inlineStr">
        <is>
          <t>Insulin lispro 4 units SC before meals</t>
        </is>
      </c>
      <c r="G123" s="88" t="inlineStr">
        <is>
          <t>Dapagliflozin 10 mg OD</t>
        </is>
      </c>
      <c r="H123" s="88" t="inlineStr">
        <is>
          <t>Semaglutide 0.5 mg SC weekly</t>
        </is>
      </c>
      <c r="I123" s="119" t="inlineStr">
        <is>
          <t>1</t>
        </is>
      </c>
      <c r="J123" s="88"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00" t="n"/>
      <c r="L123" s="88" t="inlineStr">
        <is>
          <t>Diabetes mellitus</t>
        </is>
      </c>
      <c r="M123" s="100" t="inlineStr">
        <is>
          <t>Clinic</t>
        </is>
      </c>
      <c r="N123" s="88" t="inlineStr">
        <is>
          <t>ข้อ 5 (PLE_CC1_2556.md)</t>
        </is>
      </c>
      <c r="O123" s="100" t="inlineStr">
        <is>
          <t>ข้อสอบจริง</t>
        </is>
      </c>
      <c r="P123" s="100" t="inlineStr">
        <is>
          <t>ปี 2556</t>
        </is>
      </c>
      <c r="Q123" s="100" t="n"/>
    </row>
    <row r="124" ht="13.2" customHeight="1" s="49">
      <c r="A124" s="119" t="n">
        <v>122</v>
      </c>
      <c r="B124" s="88" t="inlineStr">
        <is>
          <t>โจทย์ให้ค่าแลปมา FBS สูง HbA1C สูง ALT 200 กว่า, AST 200 กว่า, BUN 17, Cr 0.8 จากข้อมูลดังกล่าวยาตัวใดปลอดภัยที่สุด</t>
        </is>
      </c>
      <c r="C124" s="100" t="n"/>
      <c r="D124" s="88" t="inlineStr">
        <is>
          <t>Dapagliflozin 10 mg OD</t>
        </is>
      </c>
      <c r="E124" s="88" t="inlineStr">
        <is>
          <t>Semaglutide 0.5 mg SC weekly</t>
        </is>
      </c>
      <c r="F124" s="88" t="inlineStr">
        <is>
          <t>Metformin 500 mg BID</t>
        </is>
      </c>
      <c r="G124" s="88" t="inlineStr">
        <is>
          <t>Glipizide 5 mg OD</t>
        </is>
      </c>
      <c r="H124" s="88" t="inlineStr">
        <is>
          <t>Empagliflozin 10 mg OD</t>
        </is>
      </c>
      <c r="I124" s="119" t="inlineStr">
        <is>
          <t>1</t>
        </is>
      </c>
      <c r="J124" s="8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24" s="100" t="n"/>
      <c r="L124" s="88" t="inlineStr">
        <is>
          <t>Diabetes mellitus</t>
        </is>
      </c>
      <c r="M124" s="100" t="inlineStr">
        <is>
          <t>Clinic</t>
        </is>
      </c>
      <c r="N124" s="88" t="inlineStr">
        <is>
          <t>ข้อ 6 (PLE_CC1_2556.md)</t>
        </is>
      </c>
      <c r="O124" s="100" t="inlineStr">
        <is>
          <t>ข้อสอบจริง</t>
        </is>
      </c>
      <c r="P124" s="100" t="inlineStr">
        <is>
          <t>ปี 2556</t>
        </is>
      </c>
      <c r="Q124" s="100" t="n"/>
    </row>
    <row r="125" ht="13.2" customHeight="1" s="49">
      <c r="A125" s="119" t="n">
        <v>123</v>
      </c>
      <c r="B125" s="88" t="inlineStr">
        <is>
          <t>ข้อใดไม่ถูกต้องเกี่ยวกับ NPH insulin</t>
        </is>
      </c>
      <c r="C125" s="100" t="n"/>
      <c r="D125" s="88" t="inlineStr">
        <is>
          <t>Glipizide 5 mg OD</t>
        </is>
      </c>
      <c r="E125" s="88" t="inlineStr">
        <is>
          <t>Empagliflozin 10 mg OD</t>
        </is>
      </c>
      <c r="F125" s="88" t="inlineStr">
        <is>
          <t>Sitagliptin 100 mg OD</t>
        </is>
      </c>
      <c r="G125" s="88" t="inlineStr">
        <is>
          <t>Liraglutide 1.2 mg SC OD</t>
        </is>
      </c>
      <c r="H125" s="88" t="inlineStr">
        <is>
          <t>Levothyroxine 50 mcg OD</t>
        </is>
      </c>
      <c r="I125" s="119" t="inlineStr">
        <is>
          <t>1</t>
        </is>
      </c>
      <c r="J125" s="88"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25" s="100" t="n"/>
      <c r="L125" s="88" t="inlineStr">
        <is>
          <t>Diabetes mellitus</t>
        </is>
      </c>
      <c r="M125" s="100" t="inlineStr">
        <is>
          <t>Clinic</t>
        </is>
      </c>
      <c r="N125" s="88" t="inlineStr">
        <is>
          <t>ข้อ 9 (PLE_CC1_2556.md)</t>
        </is>
      </c>
      <c r="O125" s="100" t="inlineStr">
        <is>
          <t>ข้อสอบจริง</t>
        </is>
      </c>
      <c r="P125" s="100" t="inlineStr">
        <is>
          <t>ปี 2556</t>
        </is>
      </c>
      <c r="Q125" s="100" t="n"/>
    </row>
    <row r="126" ht="13.2" customHeight="1" s="49">
      <c r="A126" s="119" t="n">
        <v>124</v>
      </c>
      <c r="B126" s="88" t="inlineStr">
        <is>
          <t>เป็น intermediate acting insulin</t>
        </is>
      </c>
      <c r="C126" s="100" t="n"/>
      <c r="D126" s="88" t="inlineStr">
        <is>
          <t>Liraglutide 1.2 mg SC OD</t>
        </is>
      </c>
      <c r="E126" s="88" t="inlineStr">
        <is>
          <t>Levothyroxine 50 mcg OD</t>
        </is>
      </c>
      <c r="F126" s="88" t="inlineStr">
        <is>
          <t>Propylthiouracil 50 mg TID</t>
        </is>
      </c>
      <c r="G126" s="88" t="inlineStr">
        <is>
          <t>Methimazole 10 mg OD</t>
        </is>
      </c>
      <c r="H126" s="88" t="inlineStr">
        <is>
          <t>Pioglitazone 15 mg OD</t>
        </is>
      </c>
      <c r="I126" s="119" t="inlineStr">
        <is>
          <t>1</t>
        </is>
      </c>
      <c r="J126"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6" s="100" t="n"/>
      <c r="L126" s="88" t="inlineStr">
        <is>
          <t>Diabetes mellitus</t>
        </is>
      </c>
      <c r="M126" s="100" t="inlineStr">
        <is>
          <t>Clinic</t>
        </is>
      </c>
      <c r="N126" s="88" t="inlineStr">
        <is>
          <t>ข้อ 2 (PLE_CC1_2556.md)</t>
        </is>
      </c>
      <c r="O126" s="100" t="inlineStr">
        <is>
          <t>ข้อสอบจริง</t>
        </is>
      </c>
      <c r="P126" s="100" t="inlineStr">
        <is>
          <t>ปี 2556</t>
        </is>
      </c>
      <c r="Q126" s="100" t="n"/>
    </row>
    <row r="127" ht="13.2" customHeight="1" s="49">
      <c r="A127" s="119" t="n">
        <v>125</v>
      </c>
      <c r="B127" s="88" t="inlineStr">
        <is>
          <t>เกี่ยวกับ insulin resistant ข้อใดต่อไปนี้กล่าวถูกต้องตามหลักวิชาชีพเภสัชกรรม</t>
        </is>
      </c>
      <c r="C127" s="100" t="n"/>
      <c r="D127" s="88" t="inlineStr">
        <is>
          <t>Methimazole 10 mg OD</t>
        </is>
      </c>
      <c r="E127" s="88" t="inlineStr">
        <is>
          <t>Pioglitazone 15 mg OD</t>
        </is>
      </c>
      <c r="F127" s="88" t="inlineStr">
        <is>
          <t>Insulin glargine 10 units SC HS</t>
        </is>
      </c>
      <c r="G127" s="88" t="inlineStr">
        <is>
          <t>Insulin lispro 4 units SC before meals</t>
        </is>
      </c>
      <c r="H127" s="88" t="inlineStr">
        <is>
          <t>Dapagliflozin 10 mg OD</t>
        </is>
      </c>
      <c r="I127" s="119" t="inlineStr">
        <is>
          <t>1</t>
        </is>
      </c>
      <c r="J127"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7" s="100" t="n"/>
      <c r="L127" s="88" t="inlineStr">
        <is>
          <t>Diabetes mellitus</t>
        </is>
      </c>
      <c r="M127" s="100" t="inlineStr">
        <is>
          <t>Clinic</t>
        </is>
      </c>
      <c r="N127" s="88" t="inlineStr">
        <is>
          <t>ข้อ 4 (PLE_CC1_2555 Day 2.md)</t>
        </is>
      </c>
      <c r="O127" s="100" t="inlineStr">
        <is>
          <t>ข้อสอบจริง</t>
        </is>
      </c>
      <c r="P127" s="100" t="inlineStr">
        <is>
          <t>ปี 2555</t>
        </is>
      </c>
      <c r="Q127" s="100" t="n"/>
    </row>
    <row r="128" ht="13.2" customHeight="1" s="49">
      <c r="A128" s="119" t="n">
        <v>126</v>
      </c>
      <c r="B128" s="88" t="inlineStr">
        <is>
          <t>เกี่ยวกับ อาการของไทรอยด์เป็นพิษ ข้อใดต่อไปนี้กล่าวถูกต้องตามหลักวิชาชีพเภสัชกรรม</t>
        </is>
      </c>
      <c r="C128" s="100" t="n"/>
      <c r="D128" s="88"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28" s="88" t="inlineStr">
        <is>
          <t>Dapagliflozin 10 mg OD</t>
        </is>
      </c>
      <c r="F128" s="88" t="inlineStr">
        <is>
          <t>Semaglutide 0.5 mg SC weekly</t>
        </is>
      </c>
      <c r="G128" s="88" t="inlineStr">
        <is>
          <t>Metformin 500 mg BID</t>
        </is>
      </c>
      <c r="H128" s="88" t="inlineStr">
        <is>
          <t>Glipizide 5 mg OD</t>
        </is>
      </c>
      <c r="I128" s="119" t="inlineStr">
        <is>
          <t>1</t>
        </is>
      </c>
      <c r="J128" s="88"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8" s="100" t="n"/>
      <c r="L128" s="88" t="inlineStr">
        <is>
          <t>Diabetes mellitus</t>
        </is>
      </c>
      <c r="M128" s="100" t="inlineStr">
        <is>
          <t>Clinic</t>
        </is>
      </c>
      <c r="N128" s="88" t="inlineStr">
        <is>
          <t>ข้อ 4 (PLE_CC1_2554 SET2.md)</t>
        </is>
      </c>
      <c r="O128" s="100" t="inlineStr">
        <is>
          <t>ข้อสอบจริง</t>
        </is>
      </c>
      <c r="P128" s="100" t="inlineStr">
        <is>
          <t>ปี 2554</t>
        </is>
      </c>
      <c r="Q128" s="100" t="n"/>
    </row>
    <row r="129" ht="13.2" customHeight="1" s="49">
      <c r="A129" s="119" t="n">
        <v>127</v>
      </c>
      <c r="B129" s="88" t="inlineStr">
        <is>
          <t>ยาที่ใช้รักษา Hyperthyroidism คือยาใด</t>
        </is>
      </c>
      <c r="C129" s="100" t="n"/>
      <c r="D129" s="88" t="inlineStr">
        <is>
          <t>Propylthiouracil (PTU), Methimazole (MTZ or MMI), Carbimazole(CBZ) เพราะยาดังกล่าวเป็นยาAntithyroid drugs Ref: ชีทอ.วรนุช</t>
        </is>
      </c>
      <c r="E129" s="88" t="inlineStr">
        <is>
          <t>Glipizide 5 mg OD</t>
        </is>
      </c>
      <c r="F129" s="88" t="inlineStr">
        <is>
          <t>Empagliflozin 10 mg OD</t>
        </is>
      </c>
      <c r="G129" s="88" t="inlineStr">
        <is>
          <t>Sitagliptin 100 mg OD</t>
        </is>
      </c>
      <c r="H129" s="88" t="inlineStr">
        <is>
          <t>Liraglutide 1.2 mg SC OD</t>
        </is>
      </c>
      <c r="I129" s="119" t="inlineStr">
        <is>
          <t>1</t>
        </is>
      </c>
      <c r="J129" s="88"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9" s="100" t="n"/>
      <c r="L129" s="88" t="inlineStr">
        <is>
          <t>Diabetes mellitus</t>
        </is>
      </c>
      <c r="M129" s="100" t="inlineStr">
        <is>
          <t>Clinic</t>
        </is>
      </c>
      <c r="N129" s="88" t="inlineStr">
        <is>
          <t>ข้อ 5 (PLE_CC1_2554 SET2.md)</t>
        </is>
      </c>
      <c r="O129" s="100" t="inlineStr">
        <is>
          <t>ข้อสอบจริง</t>
        </is>
      </c>
      <c r="P129" s="100" t="inlineStr">
        <is>
          <t>ปี 2554</t>
        </is>
      </c>
      <c r="Q129" s="100" t="n"/>
    </row>
    <row r="130" ht="13.2" customHeight="1" s="49">
      <c r="A130" s="119" t="n">
        <v>128</v>
      </c>
      <c r="B130" s="88" t="inlineStr">
        <is>
          <t>หากผู้ป่วยรายนี้ได้รับยา methotrexate ซึ่งเป็นยากลุ่ม DMARDs ควรให้ยาใดเพิ่ม เพื่อลดผลข้างเคียงของยา methotrexate ?</t>
        </is>
      </c>
      <c r="C130" s="100" t="n"/>
      <c r="D130" s="88" t="inlineStr">
        <is>
          <t>omeprazole</t>
        </is>
      </c>
      <c r="E130" s="88" t="inlineStr">
        <is>
          <t>calcium carbonate</t>
        </is>
      </c>
      <c r="F130" s="88" t="inlineStr">
        <is>
          <t>folic acid</t>
        </is>
      </c>
      <c r="G130" s="88" t="inlineStr">
        <is>
          <t>vitamin K</t>
        </is>
      </c>
      <c r="H130" s="88" t="inlineStr">
        <is>
          <t>finasteride</t>
        </is>
      </c>
      <c r="I130" s="119" t="inlineStr">
        <is>
          <t>3</t>
        </is>
      </c>
      <c r="J130" s="88"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30" s="100" t="n"/>
      <c r="L130" s="88" t="inlineStr">
        <is>
          <t>Diabetes mellitus</t>
        </is>
      </c>
      <c r="M130" s="100" t="inlineStr">
        <is>
          <t>Clinic</t>
        </is>
      </c>
      <c r="N130" s="88" t="inlineStr">
        <is>
          <t>ข้อ 4 (PLE_CC1_2554 SET2.md)</t>
        </is>
      </c>
      <c r="O130" s="100" t="inlineStr">
        <is>
          <t>ข้อสอบจริง</t>
        </is>
      </c>
      <c r="P130" s="100" t="inlineStr">
        <is>
          <t>ปี 2554</t>
        </is>
      </c>
      <c r="Q130" s="100" t="n"/>
    </row>
    <row r="131" ht="13.2" customHeight="1" s="49">
      <c r="A131" s="119" t="n">
        <v>129</v>
      </c>
      <c r="B131" s="88" t="inlineStr">
        <is>
          <t>อาการจากต่อมไทรอยด์โต: ผู้ป่วยจะมาพบแพทย์์ด้วยอาการมีก้อนที่คอหรือคอโตกว่าปกติ</t>
        </is>
      </c>
      <c r="C131" s="100" t="n"/>
      <c r="D131" s="88" t="inlineStr">
        <is>
          <t>Propylthiouracil 50 mg TID</t>
        </is>
      </c>
      <c r="E131" s="88" t="inlineStr">
        <is>
          <t>Methimazole 10 mg OD</t>
        </is>
      </c>
      <c r="F131" s="88" t="inlineStr">
        <is>
          <t>Pioglitazone 15 mg OD</t>
        </is>
      </c>
      <c r="G131" s="88" t="inlineStr">
        <is>
          <t>Insulin glargine 10 units SC HS</t>
        </is>
      </c>
      <c r="H131" s="88" t="inlineStr">
        <is>
          <t>Insulin lispro 4 units SC before meals</t>
        </is>
      </c>
      <c r="I131" s="119" t="inlineStr">
        <is>
          <t>1</t>
        </is>
      </c>
      <c r="J131"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1" s="100" t="n"/>
      <c r="L131" s="88" t="inlineStr">
        <is>
          <t>Diabetes mellitus</t>
        </is>
      </c>
      <c r="M131" s="100" t="inlineStr">
        <is>
          <t>Clinic</t>
        </is>
      </c>
      <c r="N131" s="88" t="inlineStr">
        <is>
          <t>ข้อ 1 (PLE_CC1_2554 SET2.md)</t>
        </is>
      </c>
      <c r="O131" s="100" t="inlineStr">
        <is>
          <t>ข้อสอบจริง</t>
        </is>
      </c>
      <c r="P131" s="100" t="inlineStr">
        <is>
          <t>ปี 2554</t>
        </is>
      </c>
      <c r="Q131" s="100" t="n"/>
    </row>
    <row r="132" ht="13.2" customHeight="1" s="49">
      <c r="A132" s="119" t="n">
        <v>130</v>
      </c>
      <c r="B132" s="88"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32" s="100" t="n"/>
      <c r="D132" s="88" t="inlineStr">
        <is>
          <t>Insulin glargine 10 units SC HS</t>
        </is>
      </c>
      <c r="E132" s="88" t="inlineStr">
        <is>
          <t>Insulin lispro 4 units SC before meals</t>
        </is>
      </c>
      <c r="F132" s="88" t="inlineStr">
        <is>
          <t>Dapagliflozin 10 mg OD</t>
        </is>
      </c>
      <c r="G132" s="88" t="inlineStr">
        <is>
          <t>Semaglutide 0.5 mg SC weekly</t>
        </is>
      </c>
      <c r="H132" s="88" t="inlineStr">
        <is>
          <t>Metformin 500 mg BID</t>
        </is>
      </c>
      <c r="I132" s="119" t="inlineStr">
        <is>
          <t>1</t>
        </is>
      </c>
      <c r="J132" s="88"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32" s="100" t="n"/>
      <c r="L132" s="88" t="inlineStr">
        <is>
          <t>Diabetes mellitus</t>
        </is>
      </c>
      <c r="M132" s="100" t="inlineStr">
        <is>
          <t>Clinic</t>
        </is>
      </c>
      <c r="N132" s="88" t="inlineStr">
        <is>
          <t>ข้อ 6 (PLE_CC1_Practice_Exam.md)</t>
        </is>
      </c>
      <c r="O132" s="100" t="inlineStr">
        <is>
          <t>Mock</t>
        </is>
      </c>
      <c r="P132" s="100" t="inlineStr">
        <is>
          <t>Mock สภาเภสัชฯ Practice</t>
        </is>
      </c>
      <c r="Q132" s="100" t="n"/>
    </row>
    <row r="133" ht="13.2" customHeight="1" s="49">
      <c r="A133" s="119" t="n">
        <v>131</v>
      </c>
      <c r="B133" s="88" t="inlineStr">
        <is>
          <t>ยาใดต่อไปนี้สามารถใช้ในหญิง Hyperthyroidism ที่ตั้งครรภ์ได้</t>
        </is>
      </c>
      <c r="C133" s="100" t="n"/>
      <c r="D133" s="88" t="inlineStr">
        <is>
          <t>Propylthyouracil (PTU)</t>
        </is>
      </c>
      <c r="E133" s="88" t="inlineStr">
        <is>
          <t>Methimazole</t>
        </is>
      </c>
      <c r="F133" s="88" t="inlineStr">
        <is>
          <t>Levothyroxine</t>
        </is>
      </c>
      <c r="G133" s="88" t="inlineStr">
        <is>
          <t>ข้อ ก, ข ถูก</t>
        </is>
      </c>
      <c r="H133" s="88" t="inlineStr">
        <is>
          <t>ข้อ ก,ข,ค ถูก</t>
        </is>
      </c>
      <c r="I133" s="119" t="inlineStr">
        <is>
          <t>1</t>
        </is>
      </c>
      <c r="J133" s="88"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00" t="n"/>
      <c r="L133" s="88" t="inlineStr">
        <is>
          <t>Diabetes mellitus</t>
        </is>
      </c>
      <c r="M133" s="100" t="inlineStr">
        <is>
          <t>Clinic</t>
        </is>
      </c>
      <c r="N133" s="88" t="inlineStr">
        <is>
          <t>ข้อ 24 (PLE_CC1_Practice_Exam.md)</t>
        </is>
      </c>
      <c r="O133" s="100" t="inlineStr">
        <is>
          <t>Mock</t>
        </is>
      </c>
      <c r="P133" s="100" t="inlineStr">
        <is>
          <t>Mock สภาเภสัชฯ Practice</t>
        </is>
      </c>
      <c r="Q133" s="100" t="n"/>
    </row>
    <row r="134" ht="13.2" customHeight="1" s="49">
      <c r="A134" s="119" t="n">
        <v>132</v>
      </c>
      <c r="B134" s="88" t="inlineStr">
        <is>
          <t>ข้อใดไม่ใช่อาการข้างเคียงที่เกิดขึ้นถ้าผู้ป่วยที่มีภาวะขาดไทรอยด์ ได้รับยา Levothyroxine ที่มีขนาดสูง เกินไป</t>
        </is>
      </c>
      <c r="C134" s="100" t="n"/>
      <c r="D134" s="88" t="inlineStr">
        <is>
          <t>น้ำหนักตัวเพิ่ม</t>
        </is>
      </c>
      <c r="E134" s="88" t="inlineStr">
        <is>
          <t>ทนร้อนไม่ได้</t>
        </is>
      </c>
      <c r="F134" s="88" t="inlineStr">
        <is>
          <t>หัวใจเต้นเร็ว</t>
        </is>
      </c>
      <c r="G134" s="88" t="inlineStr">
        <is>
          <t>กระดูกบาง</t>
        </is>
      </c>
      <c r="H134" s="88" t="inlineStr">
        <is>
          <t>ชัก</t>
        </is>
      </c>
      <c r="I134" s="119" t="inlineStr">
        <is>
          <t>1</t>
        </is>
      </c>
      <c r="J134" s="88"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4" s="100" t="n"/>
      <c r="L134" s="88" t="inlineStr">
        <is>
          <t>Diabetes mellitus</t>
        </is>
      </c>
      <c r="M134" s="100" t="inlineStr">
        <is>
          <t>Clinic</t>
        </is>
      </c>
      <c r="N134" s="88" t="inlineStr">
        <is>
          <t>ข้อ 25 (PLE_CC1_Practice_Exam.md)</t>
        </is>
      </c>
      <c r="O134" s="100" t="inlineStr">
        <is>
          <t>Mock</t>
        </is>
      </c>
      <c r="P134" s="100" t="inlineStr">
        <is>
          <t>Mock สภาเภสัชฯ Practice</t>
        </is>
      </c>
      <c r="Q134" s="100" t="n"/>
    </row>
    <row r="135" ht="13.2" customHeight="1" s="49">
      <c r="A135" s="119" t="n">
        <v>133</v>
      </c>
      <c r="B135" s="88" t="inlineStr">
        <is>
          <t>ข้อใดไม่ใช่อาการหรืออาการแสดงของภาวะ Hypothyroidism</t>
        </is>
      </c>
      <c r="C135" s="100" t="n"/>
      <c r="D135" s="88" t="inlineStr">
        <is>
          <t>Bradycardia</t>
        </is>
      </c>
      <c r="E135" s="88" t="inlineStr">
        <is>
          <t>ทนต่อความเย็นไม่ได้</t>
        </is>
      </c>
      <c r="F135" s="88" t="inlineStr">
        <is>
          <t>ซึมเศร้า อ่อนเพลีย</t>
        </is>
      </c>
      <c r="G135" s="88" t="inlineStr">
        <is>
          <t>ผิวหนังแห้ง</t>
        </is>
      </c>
      <c r="H135" s="88" t="inlineStr">
        <is>
          <t>น้ำหนักลด</t>
        </is>
      </c>
      <c r="I135" s="119" t="inlineStr">
        <is>
          <t>1</t>
        </is>
      </c>
      <c r="J135" s="88"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5" s="100" t="n"/>
      <c r="L135" s="88" t="inlineStr">
        <is>
          <t>Diabetes mellitus</t>
        </is>
      </c>
      <c r="M135" s="100" t="inlineStr">
        <is>
          <t>Clinic</t>
        </is>
      </c>
      <c r="N135" s="88" t="inlineStr">
        <is>
          <t>ข้อ 26 (PLE_CC1_Practice_Exam.md)</t>
        </is>
      </c>
      <c r="O135" s="100" t="inlineStr">
        <is>
          <t>Mock</t>
        </is>
      </c>
      <c r="P135" s="100" t="inlineStr">
        <is>
          <t>Mock สภาเภสัชฯ Practice</t>
        </is>
      </c>
      <c r="Q135" s="100" t="n"/>
    </row>
    <row r="136" ht="13.2" customHeight="1" s="49">
      <c r="A136" s="119" t="n">
        <v>134</v>
      </c>
      <c r="B136" s="88"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36" s="100" t="n"/>
      <c r="D136" s="88" t="inlineStr">
        <is>
          <t>Ferrous sulfate</t>
        </is>
      </c>
      <c r="E136" s="88" t="inlineStr">
        <is>
          <t>Sucralfate</t>
        </is>
      </c>
      <c r="F136" s="88" t="inlineStr">
        <is>
          <t>Phenytoin</t>
        </is>
      </c>
      <c r="G136" s="88" t="inlineStr">
        <is>
          <t>Cholestyramine</t>
        </is>
      </c>
      <c r="H136" s="88" t="inlineStr">
        <is>
          <t>Sodium polystyrene sulfonate</t>
        </is>
      </c>
      <c r="I136" s="119" t="inlineStr">
        <is>
          <t>1</t>
        </is>
      </c>
      <c r="J136" s="88"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100" t="n"/>
      <c r="L136" s="88" t="inlineStr">
        <is>
          <t>Diabetes mellitus</t>
        </is>
      </c>
      <c r="M136" s="100" t="inlineStr">
        <is>
          <t>Clinic</t>
        </is>
      </c>
      <c r="N136" s="88" t="inlineStr">
        <is>
          <t>ข้อ 27 (PLE_CC1_Practice_Exam.md)</t>
        </is>
      </c>
      <c r="O136" s="100" t="inlineStr">
        <is>
          <t>Mock</t>
        </is>
      </c>
      <c r="P136" s="100" t="inlineStr">
        <is>
          <t>Mock สภาเภสัชฯ Practice</t>
        </is>
      </c>
      <c r="Q136" s="100" t="n"/>
    </row>
    <row r="137" ht="13.2" customHeight="1" s="49">
      <c r="A137" s="119" t="n">
        <v>135</v>
      </c>
      <c r="B137" s="88" t="inlineStr">
        <is>
          <t>ข้อใดควรให้ก่อนผ่าตัดต่อมไทรอยด์เพื่อลดเลือดที่มาเลี้ยงต่อมไทรอยด์</t>
        </is>
      </c>
      <c r="C137" s="100" t="n"/>
      <c r="D137" s="88" t="inlineStr">
        <is>
          <t>Propylthiouracil</t>
        </is>
      </c>
      <c r="E137" s="88" t="inlineStr">
        <is>
          <t>Methimazole</t>
        </is>
      </c>
      <c r="F137" s="88" t="inlineStr">
        <is>
          <t>KI solution</t>
        </is>
      </c>
      <c r="G137" s="88" t="inlineStr">
        <is>
          <t>Propranolol</t>
        </is>
      </c>
      <c r="H137" s="88" t="inlineStr">
        <is>
          <t>Radioactive iodine</t>
        </is>
      </c>
      <c r="I137" s="119" t="inlineStr">
        <is>
          <t>1</t>
        </is>
      </c>
      <c r="J137" s="88"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7" s="100" t="n"/>
      <c r="L137" s="88" t="inlineStr">
        <is>
          <t>Diabetes mellitus</t>
        </is>
      </c>
      <c r="M137" s="100" t="inlineStr">
        <is>
          <t>Clinic</t>
        </is>
      </c>
      <c r="N137" s="88" t="inlineStr">
        <is>
          <t>ข้อ 31 (PLE_CC1_Practice_Exam.md)</t>
        </is>
      </c>
      <c r="O137" s="100" t="inlineStr">
        <is>
          <t>Mock</t>
        </is>
      </c>
      <c r="P137" s="100" t="inlineStr">
        <is>
          <t>Mock สภาเภสัชฯ Practice</t>
        </is>
      </c>
      <c r="Q137" s="100" t="n"/>
    </row>
    <row r="138" ht="13.2" customHeight="1" s="49">
      <c r="A138" s="119" t="n">
        <v>136</v>
      </c>
      <c r="B138" s="88" t="inlineStr">
        <is>
          <t>ยาในข้อใดควรใช้รักษาใน ผู้ป่วยหญิงให้นมบุตรที่เป็นไทรอยด์พิษ</t>
        </is>
      </c>
      <c r="C138" s="100" t="n"/>
      <c r="D138" s="88" t="inlineStr">
        <is>
          <t>Methimazole</t>
        </is>
      </c>
      <c r="E138" s="88" t="inlineStr">
        <is>
          <t>Propylthiouracil</t>
        </is>
      </c>
      <c r="F138" s="88" t="inlineStr">
        <is>
          <t>Radioactive iodine</t>
        </is>
      </c>
      <c r="G138" s="88" t="inlineStr">
        <is>
          <t>ข้อ ก. และ ข้อ ข. สามารถใช้ได้ทั้งคู่</t>
        </is>
      </c>
      <c r="H138" s="88" t="inlineStr">
        <is>
          <t>ยาทุกข้อสามารถใช้ได้</t>
        </is>
      </c>
      <c r="I138" s="119" t="n">
        <v>2</v>
      </c>
      <c r="J138" s="88"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38" s="100" t="n"/>
      <c r="L138" s="88" t="inlineStr">
        <is>
          <t>Diabetes mellitus</t>
        </is>
      </c>
      <c r="M138" s="100" t="inlineStr">
        <is>
          <t>Clinic</t>
        </is>
      </c>
      <c r="N138" s="88" t="inlineStr">
        <is>
          <t>ข้อ 32 (PLE_CC1_Practice_Exam.md)</t>
        </is>
      </c>
      <c r="O138" s="100" t="inlineStr">
        <is>
          <t>Mock</t>
        </is>
      </c>
      <c r="P138" s="100" t="inlineStr">
        <is>
          <t>Mock สภาเภสัชฯ Practice</t>
        </is>
      </c>
      <c r="Q138" s="100" t="n"/>
    </row>
    <row r="139" ht="13.2" customHeight="1" s="49">
      <c r="A139" s="119" t="n">
        <v>137</v>
      </c>
      <c r="B139" s="88"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39" s="100" t="n"/>
      <c r="D139" s="88" t="inlineStr">
        <is>
          <t>Liraglutide 1.2 mg SC OD</t>
        </is>
      </c>
      <c r="E139" s="88" t="inlineStr">
        <is>
          <t>Levothyroxine 50 mcg OD</t>
        </is>
      </c>
      <c r="F139" s="88" t="inlineStr">
        <is>
          <t>Propylthiouracil 50 mg TID</t>
        </is>
      </c>
      <c r="G139" s="88" t="inlineStr">
        <is>
          <t>Methimazole 10 mg OD</t>
        </is>
      </c>
      <c r="H139" s="88" t="inlineStr">
        <is>
          <t>Pioglitazone 15 mg OD</t>
        </is>
      </c>
      <c r="I139" s="119" t="inlineStr">
        <is>
          <t>1</t>
        </is>
      </c>
      <c r="J139"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39" s="100" t="n"/>
      <c r="L139" s="88" t="inlineStr">
        <is>
          <t>Diabetes mellitus</t>
        </is>
      </c>
      <c r="M139" s="100" t="inlineStr">
        <is>
          <t>Clinic</t>
        </is>
      </c>
      <c r="N139" s="88" t="inlineStr">
        <is>
          <t>ข้อ 1 (PLE_CC1_Practice_Exam.md)</t>
        </is>
      </c>
      <c r="O139" s="100" t="inlineStr">
        <is>
          <t>Mock</t>
        </is>
      </c>
      <c r="P139" s="100" t="inlineStr">
        <is>
          <t>Mock สภาเภสัชฯ Practice</t>
        </is>
      </c>
      <c r="Q139" s="100" t="n"/>
    </row>
    <row r="140" ht="13.2" customHeight="1" s="49">
      <c r="A140" s="119" t="n">
        <v>138</v>
      </c>
      <c r="B140" s="88"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40" s="100" t="n"/>
      <c r="D140" s="88" t="inlineStr">
        <is>
          <t>Methimazole 10 mg OD</t>
        </is>
      </c>
      <c r="E140" s="88" t="inlineStr">
        <is>
          <t>Pioglitazone 15 mg OD</t>
        </is>
      </c>
      <c r="F140" s="88" t="inlineStr">
        <is>
          <t>Insulin glargine 10 units SC HS</t>
        </is>
      </c>
      <c r="G140" s="88" t="inlineStr">
        <is>
          <t>Insulin lispro 4 units SC before meals</t>
        </is>
      </c>
      <c r="H140" s="88" t="inlineStr">
        <is>
          <t>Dapagliflozin 10 mg OD</t>
        </is>
      </c>
      <c r="I140" s="119" t="inlineStr">
        <is>
          <t>1</t>
        </is>
      </c>
      <c r="J140"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0" s="100" t="n"/>
      <c r="L140" s="88" t="inlineStr">
        <is>
          <t>Diabetes mellitus</t>
        </is>
      </c>
      <c r="M140" s="100" t="inlineStr">
        <is>
          <t>Clinic</t>
        </is>
      </c>
      <c r="N140" s="88" t="inlineStr">
        <is>
          <t>ข้อ 17 (PLE_CC1_Practice_Exam.md)</t>
        </is>
      </c>
      <c r="O140" s="100" t="inlineStr">
        <is>
          <t>Mock</t>
        </is>
      </c>
      <c r="P140" s="100" t="inlineStr">
        <is>
          <t>Mock สภาเภสัชฯ Practice</t>
        </is>
      </c>
      <c r="Q140" s="100" t="n"/>
    </row>
    <row r="141" ht="13.2" customHeight="1" s="49">
      <c r="A141" s="119" t="n">
        <v>139</v>
      </c>
      <c r="B141" s="88" t="inlineStr">
        <is>
          <t>ตอบ ข. มีอาการท้องเสีย หงุดหงิดง่าย เหงื่อออกมาก เนื่องจาก เป็นอาการของ Hyperthyroid</t>
        </is>
      </c>
      <c r="C141" s="100" t="n"/>
      <c r="D141" s="88" t="inlineStr">
        <is>
          <t>ผิดตรงน้ำหนักเพิ่ม</t>
        </is>
      </c>
      <c r="E141" s="88" t="inlineStr">
        <is>
          <t>และง.ผิด Graves’ disease คือ สาเหตุหลัก ส่วน Hashimoto’s thyroiditis คือสาเหตุหลักของ hypothyroidism</t>
        </is>
      </c>
      <c r="F141" s="88" t="inlineStr">
        <is>
          <t>ผิดพบในเพศหญิงมากกว่าเพศชาย</t>
        </is>
      </c>
      <c r="G141" s="88" t="inlineStr">
        <is>
          <t>Metformin 500 mg BID</t>
        </is>
      </c>
      <c r="H141" s="88" t="inlineStr">
        <is>
          <t>Glipizide 5 mg OD</t>
        </is>
      </c>
      <c r="I141" s="119" t="inlineStr">
        <is>
          <t>1</t>
        </is>
      </c>
      <c r="J141" s="88"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1" s="100" t="n"/>
      <c r="L141" s="88" t="inlineStr">
        <is>
          <t>Diabetes mellitus</t>
        </is>
      </c>
      <c r="M141" s="100" t="inlineStr">
        <is>
          <t>Clinic</t>
        </is>
      </c>
      <c r="N141" s="88" t="inlineStr">
        <is>
          <t>ข้อ 21 (PLE_CC1_Practice_Exam.md)</t>
        </is>
      </c>
      <c r="O141" s="100" t="inlineStr">
        <is>
          <t>Mock</t>
        </is>
      </c>
      <c r="P141" s="100" t="inlineStr">
        <is>
          <t>Mock สภาเภสัชฯ Practice</t>
        </is>
      </c>
      <c r="Q141" s="100" t="n"/>
    </row>
    <row r="142" ht="13.2" customHeight="1" s="49">
      <c r="A142" s="119" t="n">
        <v>140</v>
      </c>
      <c r="B142" s="88"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42" s="100" t="n"/>
      <c r="D142" s="88" t="inlineStr">
        <is>
          <t>Metformin 500 mg BID</t>
        </is>
      </c>
      <c r="E142" s="88" t="inlineStr">
        <is>
          <t>Glipizide 5 mg OD</t>
        </is>
      </c>
      <c r="F142" s="88" t="inlineStr">
        <is>
          <t>Empagliflozin 10 mg OD</t>
        </is>
      </c>
      <c r="G142" s="88" t="inlineStr">
        <is>
          <t>Sitagliptin 100 mg OD</t>
        </is>
      </c>
      <c r="H142" s="88" t="inlineStr">
        <is>
          <t>Liraglutide 1.2 mg SC OD</t>
        </is>
      </c>
      <c r="I142" s="119" t="inlineStr">
        <is>
          <t>1</t>
        </is>
      </c>
      <c r="J142" s="8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2" s="100" t="n"/>
      <c r="L142" s="88" t="inlineStr">
        <is>
          <t>Diabetes mellitus</t>
        </is>
      </c>
      <c r="M142" s="100" t="inlineStr">
        <is>
          <t>Clinic</t>
        </is>
      </c>
      <c r="N142" s="88" t="inlineStr">
        <is>
          <t>ข้อ 26 (PLE_CC1_Practice_Exam.md)</t>
        </is>
      </c>
      <c r="O142" s="100" t="inlineStr">
        <is>
          <t>Mock</t>
        </is>
      </c>
      <c r="P142" s="100" t="inlineStr">
        <is>
          <t>Mock สภาเภสัชฯ Practice</t>
        </is>
      </c>
      <c r="Q142" s="100" t="n"/>
    </row>
    <row r="143" ht="13.2" customHeight="1" s="49">
      <c r="A143" s="119" t="n">
        <v>141</v>
      </c>
      <c r="B143" s="88" t="inlineStr">
        <is>
          <t>ตอบ ค. Myxedema พัฒนาขึ้นเฉพาะในคนที่เป็นโรค Hypothyroidism ซึ่งเกิดจากต่อมไทรอยด์ทำงานน้อยผิดปกติ</t>
        </is>
      </c>
      <c r="C143" s="100" t="n"/>
      <c r="D143" s="88" t="inlineStr">
        <is>
          <t>Sitagliptin 100 mg OD</t>
        </is>
      </c>
      <c r="E143" s="88" t="inlineStr">
        <is>
          <t>Liraglutide 1.2 mg SC OD</t>
        </is>
      </c>
      <c r="F143" s="88" t="inlineStr">
        <is>
          <t>Levothyroxine 50 mcg OD</t>
        </is>
      </c>
      <c r="G143" s="88" t="inlineStr">
        <is>
          <t>Propylthiouracil 50 mg TID</t>
        </is>
      </c>
      <c r="H143" s="88" t="inlineStr">
        <is>
          <t>Methimazole 10 mg OD</t>
        </is>
      </c>
      <c r="I143" s="119" t="inlineStr">
        <is>
          <t>1</t>
        </is>
      </c>
      <c r="J143" s="8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43" s="100" t="n"/>
      <c r="L143" s="88" t="inlineStr">
        <is>
          <t>Diabetes mellitus</t>
        </is>
      </c>
      <c r="M143" s="100" t="inlineStr">
        <is>
          <t>Clinic</t>
        </is>
      </c>
      <c r="N143" s="88" t="inlineStr">
        <is>
          <t>ข้อ 28 (PLE_CC1_Practice_Exam.md)</t>
        </is>
      </c>
      <c r="O143" s="100" t="inlineStr">
        <is>
          <t>Mock</t>
        </is>
      </c>
      <c r="P143" s="100" t="inlineStr">
        <is>
          <t>Mock สภาเภสัชฯ Practice</t>
        </is>
      </c>
      <c r="Q143" s="100" t="n"/>
    </row>
    <row r="144" ht="13.2" customHeight="1" s="49">
      <c r="A144" s="119" t="n">
        <v>142</v>
      </c>
      <c r="B144" s="88"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44" s="100" t="n"/>
      <c r="D144" s="88" t="inlineStr">
        <is>
          <t>Propylthiouracil 50 mg TID</t>
        </is>
      </c>
      <c r="E144" s="88" t="inlineStr">
        <is>
          <t>Methimazole 10 mg OD</t>
        </is>
      </c>
      <c r="F144" s="88" t="inlineStr">
        <is>
          <t>Pioglitazone 15 mg OD</t>
        </is>
      </c>
      <c r="G144" s="88" t="inlineStr">
        <is>
          <t>Insulin glargine 10 units SC HS</t>
        </is>
      </c>
      <c r="H144" s="88" t="inlineStr">
        <is>
          <t>Insulin lispro 4 units SC before meals</t>
        </is>
      </c>
      <c r="I144" s="119" t="inlineStr">
        <is>
          <t>1</t>
        </is>
      </c>
      <c r="J144"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44" s="100" t="n"/>
      <c r="L144" s="88" t="inlineStr">
        <is>
          <t>Diabetes mellitus</t>
        </is>
      </c>
      <c r="M144" s="100" t="inlineStr">
        <is>
          <t>Clinic</t>
        </is>
      </c>
      <c r="N144" s="88" t="inlineStr">
        <is>
          <t>ข้อ 29 (PLE_CC1_Practice_Exam.md)</t>
        </is>
      </c>
      <c r="O144" s="100" t="inlineStr">
        <is>
          <t>Mock</t>
        </is>
      </c>
      <c r="P144" s="100" t="inlineStr">
        <is>
          <t>Mock สภาเภสัชฯ Practice</t>
        </is>
      </c>
      <c r="Q144" s="100" t="n"/>
    </row>
    <row r="145" ht="13.2" customHeight="1" s="49">
      <c r="A145" s="119" t="n">
        <v>143</v>
      </c>
      <c r="B145" s="88"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45" s="100" t="n"/>
      <c r="D145" s="88" t="inlineStr">
        <is>
          <t>Insulin glargine 10 units SC HS</t>
        </is>
      </c>
      <c r="E145" s="88" t="inlineStr">
        <is>
          <t>Insulin lispro 4 units SC before meals</t>
        </is>
      </c>
      <c r="F145" s="88" t="inlineStr">
        <is>
          <t>Dapagliflozin 10 mg OD</t>
        </is>
      </c>
      <c r="G145" s="88" t="inlineStr">
        <is>
          <t>Semaglutide 0.5 mg SC weekly</t>
        </is>
      </c>
      <c r="H145" s="88" t="inlineStr">
        <is>
          <t>Metformin 500 mg BID</t>
        </is>
      </c>
      <c r="I145" s="119" t="inlineStr">
        <is>
          <t>1</t>
        </is>
      </c>
      <c r="J145"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5" s="100" t="n"/>
      <c r="L145" s="88" t="inlineStr">
        <is>
          <t>Diabetes mellitus</t>
        </is>
      </c>
      <c r="M145" s="100" t="inlineStr">
        <is>
          <t>Clinic</t>
        </is>
      </c>
      <c r="N145" s="88" t="inlineStr">
        <is>
          <t>ข้อ 8 (PLE_CC1_Practice_Exam.md)</t>
        </is>
      </c>
      <c r="O145" s="100" t="inlineStr">
        <is>
          <t>Mock</t>
        </is>
      </c>
      <c r="P145" s="100" t="inlineStr">
        <is>
          <t>Mock สภาเภสัชฯ Practice</t>
        </is>
      </c>
      <c r="Q145" s="100" t="n"/>
    </row>
    <row r="146" ht="13.2" customHeight="1" s="49">
      <c r="A146" s="119" t="n">
        <v>144</v>
      </c>
      <c r="B146" s="88"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46" s="100" t="n"/>
      <c r="D146" s="88" t="inlineStr">
        <is>
          <t>Timolol</t>
        </is>
      </c>
      <c r="E146" s="88" t="inlineStr">
        <is>
          <t>Pilocarpine</t>
        </is>
      </c>
      <c r="F146" s="88" t="inlineStr">
        <is>
          <t>Acetazolamide</t>
        </is>
      </c>
      <c r="G146" s="88" t="inlineStr">
        <is>
          <t>Betaxolol</t>
        </is>
      </c>
      <c r="H146" s="88" t="inlineStr">
        <is>
          <t>Brimonidine</t>
        </is>
      </c>
      <c r="I146" s="119" t="inlineStr">
        <is>
          <t>1</t>
        </is>
      </c>
      <c r="J146" s="88"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100" t="n"/>
      <c r="L146" s="88" t="inlineStr">
        <is>
          <t>Diabetes mellitus</t>
        </is>
      </c>
      <c r="M146" s="100" t="inlineStr">
        <is>
          <t>Clinic</t>
        </is>
      </c>
      <c r="N146" s="88" t="inlineStr">
        <is>
          <t>ข้อ 2 (PLE_CC1_Practice_Exam.md)</t>
        </is>
      </c>
      <c r="O146" s="100" t="inlineStr">
        <is>
          <t>Mock</t>
        </is>
      </c>
      <c r="P146" s="100" t="inlineStr">
        <is>
          <t>Mock สภาเภสัชฯ Practice</t>
        </is>
      </c>
      <c r="Q146" s="100" t="n"/>
    </row>
    <row r="147" ht="13.2" customHeight="1" s="49">
      <c r="A147" s="119" t="n">
        <v>145</v>
      </c>
      <c r="B147" s="88" t="inlineStr">
        <is>
          <t>ผู้ป่วยที่มีประวัติโรคเบาหวาน</t>
        </is>
      </c>
      <c r="C147" s="100" t="n"/>
      <c r="D147" s="88" t="inlineStr">
        <is>
          <t>Empagliflozin 10 mg OD</t>
        </is>
      </c>
      <c r="E147" s="88" t="inlineStr">
        <is>
          <t>Sitagliptin 100 mg OD</t>
        </is>
      </c>
      <c r="F147" s="88" t="inlineStr">
        <is>
          <t>Liraglutide 1.2 mg SC OD</t>
        </is>
      </c>
      <c r="G147" s="88" t="inlineStr">
        <is>
          <t>Levothyroxine 50 mcg OD</t>
        </is>
      </c>
      <c r="H147" s="88" t="inlineStr">
        <is>
          <t>Propylthiouracil 50 mg TID</t>
        </is>
      </c>
      <c r="I147" s="119" t="inlineStr">
        <is>
          <t>1</t>
        </is>
      </c>
      <c r="J147" s="8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7" s="100" t="n"/>
      <c r="L147" s="88" t="inlineStr">
        <is>
          <t>Diabetes mellitus</t>
        </is>
      </c>
      <c r="M147" s="100" t="inlineStr">
        <is>
          <t>Clinic</t>
        </is>
      </c>
      <c r="N147" s="88" t="inlineStr">
        <is>
          <t>ข้อ 3 (PLE_CC1_Practice_Exam.md)</t>
        </is>
      </c>
      <c r="O147" s="100" t="inlineStr">
        <is>
          <t>Mock</t>
        </is>
      </c>
      <c r="P147" s="100" t="inlineStr">
        <is>
          <t>Mock สภาเภสัชฯ Practice</t>
        </is>
      </c>
      <c r="Q147" s="100" t="n"/>
    </row>
    <row r="148" ht="13.2" customHeight="1" s="49">
      <c r="A148" s="119" t="n">
        <v>146</v>
      </c>
      <c r="B148" s="88" t="inlineStr">
        <is>
          <t>กระตุ้นการหลั่ง insulin จาก pancreatic beta cells</t>
        </is>
      </c>
      <c r="C148" s="100" t="n"/>
      <c r="D148" s="88" t="inlineStr">
        <is>
          <t>Levothyroxine 50 mcg OD</t>
        </is>
      </c>
      <c r="E148" s="88" t="inlineStr">
        <is>
          <t>Propylthiouracil 50 mg TID</t>
        </is>
      </c>
      <c r="F148" s="88" t="inlineStr">
        <is>
          <t>Methimazole 10 mg OD</t>
        </is>
      </c>
      <c r="G148" s="88" t="inlineStr">
        <is>
          <t>Pioglitazone 15 mg OD</t>
        </is>
      </c>
      <c r="H148" s="88" t="inlineStr">
        <is>
          <t>Insulin glargine 10 units SC HS</t>
        </is>
      </c>
      <c r="I148" s="119" t="inlineStr">
        <is>
          <t>1</t>
        </is>
      </c>
      <c r="J148"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8" s="100" t="n"/>
      <c r="L148" s="88" t="inlineStr">
        <is>
          <t>Diabetes mellitus</t>
        </is>
      </c>
      <c r="M148" s="100" t="inlineStr">
        <is>
          <t>Clinic</t>
        </is>
      </c>
      <c r="N148" s="88" t="inlineStr">
        <is>
          <t>ข้อ 3 (PLE_CC1_Key_Rx20_UBU.md)</t>
        </is>
      </c>
      <c r="O148" s="100" t="inlineStr">
        <is>
          <t>Mock</t>
        </is>
      </c>
      <c r="P148" s="100" t="inlineStr">
        <is>
          <t>Mock Rx20 UBU</t>
        </is>
      </c>
      <c r="Q148" s="100" t="n"/>
    </row>
    <row r="149" ht="13.2" customHeight="1" s="49">
      <c r="A149" s="119" t="n">
        <v>147</v>
      </c>
      <c r="B149" s="88" t="inlineStr">
        <is>
          <t>ข้อใดไม่ใช่อาการแทรกซ้อนของโรคเบาหวาน เ%นHlme Metformm AวยลดMหNกOวใด</t>
        </is>
      </c>
      <c r="C149" s="100" t="n"/>
      <c r="D149" s="88" t="inlineStr">
        <is>
          <t>- - sulfonyl Ohea กระPนการหQง lhsulmi หกbeta - all ในOบRอน</t>
        </is>
      </c>
      <c r="E149" s="88" t="inlineStr">
        <is>
          <t>Insulin glargine 10 units SC HS</t>
        </is>
      </c>
      <c r="F149" s="88" t="inlineStr">
        <is>
          <t>Insulin lispro 4 units SC before meals</t>
        </is>
      </c>
      <c r="G149" s="88" t="inlineStr">
        <is>
          <t>Dapagliflozin 10 mg OD</t>
        </is>
      </c>
      <c r="H149" s="88" t="inlineStr">
        <is>
          <t>Semaglutide 0.5 mg SC weekly</t>
        </is>
      </c>
      <c r="I149" s="119" t="inlineStr">
        <is>
          <t>1</t>
        </is>
      </c>
      <c r="J149" s="88"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9" s="100" t="n"/>
      <c r="L149" s="88" t="inlineStr">
        <is>
          <t>Diabetes mellitus</t>
        </is>
      </c>
      <c r="M149" s="100" t="inlineStr">
        <is>
          <t>Clinic</t>
        </is>
      </c>
      <c r="N149" s="88" t="inlineStr">
        <is>
          <t>ข้อ 48 (PLE_CC1_Key_Rx20_UBU.md)</t>
        </is>
      </c>
      <c r="O149" s="100" t="inlineStr">
        <is>
          <t>Mock</t>
        </is>
      </c>
      <c r="P149" s="100" t="inlineStr">
        <is>
          <t>Mock Rx20 UBU</t>
        </is>
      </c>
      <c r="Q149" s="100" t="n"/>
    </row>
    <row r="150" ht="13.2" customHeight="1" s="49">
      <c r="A150" s="119" t="n">
        <v>148</v>
      </c>
      <c r="B150" s="88" t="inlineStr">
        <is>
          <t>ทำ DMSO เมื่อมีอาการปวดเป็นเวลา 7 วัน</t>
        </is>
      </c>
      <c r="C150" s="100" t="n"/>
      <c r="D150" s="88" t="inlineStr">
        <is>
          <t>Dapagliflozin 10 mg OD</t>
        </is>
      </c>
      <c r="E150" s="88" t="inlineStr">
        <is>
          <t>Semaglutide 0.5 mg SC weekly</t>
        </is>
      </c>
      <c r="F150" s="88" t="inlineStr">
        <is>
          <t>Metformin 500 mg BID</t>
        </is>
      </c>
      <c r="G150" s="88" t="inlineStr">
        <is>
          <t>Glipizide 5 mg OD</t>
        </is>
      </c>
      <c r="H150" s="88" t="inlineStr">
        <is>
          <t>Empagliflozin 10 mg OD</t>
        </is>
      </c>
      <c r="I150" s="119" t="inlineStr">
        <is>
          <t>1</t>
        </is>
      </c>
      <c r="J150" s="8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0" s="100" t="n"/>
      <c r="L150" s="88" t="inlineStr">
        <is>
          <t>Diabetes mellitus</t>
        </is>
      </c>
      <c r="M150" s="100" t="inlineStr">
        <is>
          <t>Clinic</t>
        </is>
      </c>
      <c r="N150" s="88" t="inlineStr">
        <is>
          <t>ข้อ 4 (PLE_CC1_Key_Rx20_UBU.md)</t>
        </is>
      </c>
      <c r="O150" s="100" t="inlineStr">
        <is>
          <t>Mock</t>
        </is>
      </c>
      <c r="P150" s="100" t="inlineStr">
        <is>
          <t>Mock Rx20 UBU</t>
        </is>
      </c>
      <c r="Q150" s="100" t="n"/>
    </row>
    <row r="151" ht="13.2" customHeight="1" s="49">
      <c r="A151" s="119" t="n">
        <v>149</v>
      </c>
      <c r="B151" s="88" t="inlineStr">
        <is>
          <t>Insulin ควรใช้เป็นลำดับแแรกในการเริ่มรักษาผู้ป่วยเบาหวานชนิดที่ 2 หากไม่มีข้อห้ามใช้</t>
        </is>
      </c>
      <c r="C151" s="100" t="n"/>
      <c r="D151" s="88" t="inlineStr">
        <is>
          <t>Glipizide 5 mg OD</t>
        </is>
      </c>
      <c r="E151" s="88" t="inlineStr">
        <is>
          <t>Empagliflozin 10 mg OD</t>
        </is>
      </c>
      <c r="F151" s="88" t="inlineStr">
        <is>
          <t>Sitagliptin 100 mg OD</t>
        </is>
      </c>
      <c r="G151" s="88" t="inlineStr">
        <is>
          <t>Liraglutide 1.2 mg SC OD</t>
        </is>
      </c>
      <c r="H151" s="88" t="inlineStr">
        <is>
          <t>Levothyroxine 50 mcg OD</t>
        </is>
      </c>
      <c r="I151" s="119" t="inlineStr">
        <is>
          <t>5</t>
        </is>
      </c>
      <c r="J151" s="88"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51" s="100" t="n"/>
      <c r="L151" s="88" t="inlineStr">
        <is>
          <t>Diabetes mellitus</t>
        </is>
      </c>
      <c r="M151" s="100" t="inlineStr">
        <is>
          <t>Clinic</t>
        </is>
      </c>
      <c r="N151" s="88" t="inlineStr">
        <is>
          <t>ข้อ 4 (PLE_CC1_Key_Rx20_UBU.md)</t>
        </is>
      </c>
      <c r="O151" s="100" t="inlineStr">
        <is>
          <t>Mock</t>
        </is>
      </c>
      <c r="P151" s="100" t="inlineStr">
        <is>
          <t>Mock Rx20 UBU</t>
        </is>
      </c>
      <c r="Q151" s="100" t="n"/>
    </row>
    <row r="152" ht="13.2" customHeight="1" s="49">
      <c r="A152" s="119" t="n">
        <v>150</v>
      </c>
      <c r="B152" s="88" t="inlineStr">
        <is>
          <t>ต่อมาผู้ป่วยมีผลตรวจร่างกายดังนี้ FBS 164 mg/dl, HbA1c 9.5 %, BUN 12, Scr 0.8, AST 210, ALT 250 ยาในข้อใดสามารถใช้ได้ปลอดภัยในผู้ป่วยรายนี้</t>
        </is>
      </c>
      <c r="C152" s="100" t="n"/>
      <c r="D152" s="88" t="inlineStr">
        <is>
          <t>Liraglutide 1.2 mg SC OD</t>
        </is>
      </c>
      <c r="E152" s="88" t="inlineStr">
        <is>
          <t>Levothyroxine 50 mcg OD</t>
        </is>
      </c>
      <c r="F152" s="88" t="inlineStr">
        <is>
          <t>Propylthiouracil 50 mg TID</t>
        </is>
      </c>
      <c r="G152" s="88" t="inlineStr">
        <is>
          <t>Methimazole 10 mg OD</t>
        </is>
      </c>
      <c r="H152" s="88" t="inlineStr">
        <is>
          <t>Pioglitazone 15 mg OD</t>
        </is>
      </c>
      <c r="I152" s="119" t="inlineStr">
        <is>
          <t>1</t>
        </is>
      </c>
      <c r="J152" s="88"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52" s="100" t="n"/>
      <c r="L152" s="88" t="inlineStr">
        <is>
          <t>Diabetes mellitus</t>
        </is>
      </c>
      <c r="M152" s="100" t="inlineStr">
        <is>
          <t>Clinic</t>
        </is>
      </c>
      <c r="N152" s="88" t="inlineStr">
        <is>
          <t>ข้อ 6 (PLE_CC1_Key_Rx20_UBU.md)</t>
        </is>
      </c>
      <c r="O152" s="100" t="inlineStr">
        <is>
          <t>Mock</t>
        </is>
      </c>
      <c r="P152" s="100" t="inlineStr">
        <is>
          <t>Mock Rx20 UBU</t>
        </is>
      </c>
      <c r="Q152" s="100" t="n"/>
    </row>
    <row r="153" ht="13.2" customHeight="1" s="49">
      <c r="A153" s="119" t="n">
        <v>151</v>
      </c>
      <c r="B153" s="88" t="inlineStr">
        <is>
          <t>จัดเป็น intermediate insulin</t>
        </is>
      </c>
      <c r="C153" s="100" t="n"/>
      <c r="D153" s="88" t="inlineStr">
        <is>
          <t>Methimazole 10 mg OD</t>
        </is>
      </c>
      <c r="E153" s="88" t="inlineStr">
        <is>
          <t>Pioglitazone 15 mg OD</t>
        </is>
      </c>
      <c r="F153" s="88" t="inlineStr">
        <is>
          <t>Insulin glargine 10 units SC HS</t>
        </is>
      </c>
      <c r="G153" s="88" t="inlineStr">
        <is>
          <t>Insulin lispro 4 units SC before meals</t>
        </is>
      </c>
      <c r="H153" s="88" t="inlineStr">
        <is>
          <t>Dapagliflozin 10 mg OD</t>
        </is>
      </c>
      <c r="I153" s="119" t="inlineStr">
        <is>
          <t>1</t>
        </is>
      </c>
      <c r="J153"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3" s="100" t="n"/>
      <c r="L153" s="88" t="inlineStr">
        <is>
          <t>Diabetes mellitus</t>
        </is>
      </c>
      <c r="M153" s="100" t="inlineStr">
        <is>
          <t>Clinic</t>
        </is>
      </c>
      <c r="N153" s="88" t="inlineStr">
        <is>
          <t>ข้อ 3 (PLE_CC1_Key_Rx20_UBU.md)</t>
        </is>
      </c>
      <c r="O153" s="100" t="inlineStr">
        <is>
          <t>Mock</t>
        </is>
      </c>
      <c r="P153" s="100" t="inlineStr">
        <is>
          <t>Mock Rx20 UBU</t>
        </is>
      </c>
      <c r="Q153" s="100" t="n"/>
    </row>
    <row r="154" ht="13.2" customHeight="1" s="49">
      <c r="A154" s="119" t="n">
        <v>152</v>
      </c>
      <c r="B154" s="88"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54" s="100" t="n"/>
      <c r="D154" s="88" t="inlineStr">
        <is>
          <t>Insulin lispro 4 units SC before meals</t>
        </is>
      </c>
      <c r="E154" s="88" t="inlineStr">
        <is>
          <t>Dapagliflozin 10 mg OD</t>
        </is>
      </c>
      <c r="F154" s="88" t="inlineStr">
        <is>
          <t>Semaglutide 0.5 mg SC weekly</t>
        </is>
      </c>
      <c r="G154" s="88" t="inlineStr">
        <is>
          <t>Metformin 500 mg BID</t>
        </is>
      </c>
      <c r="H154" s="88" t="inlineStr">
        <is>
          <t>Glipizide 5 mg OD</t>
        </is>
      </c>
      <c r="I154" s="119" t="inlineStr">
        <is>
          <t>1</t>
        </is>
      </c>
      <c r="J154" s="8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4" s="100" t="n"/>
      <c r="L154" s="88" t="inlineStr">
        <is>
          <t>Diabetes mellitus</t>
        </is>
      </c>
      <c r="M154" s="100" t="inlineStr">
        <is>
          <t>Clinic</t>
        </is>
      </c>
      <c r="N154" s="88" t="inlineStr">
        <is>
          <t>ข้อ 5 (PLE_CC1_Key_Rx20_UBU.md)</t>
        </is>
      </c>
      <c r="O154" s="100" t="inlineStr">
        <is>
          <t>Mock</t>
        </is>
      </c>
      <c r="P154" s="100" t="inlineStr">
        <is>
          <t>Mock Rx20 UBU</t>
        </is>
      </c>
      <c r="Q154" s="100" t="n"/>
    </row>
    <row r="155" ht="13.2" customHeight="1" s="49">
      <c r="A155" s="119" t="n">
        <v>153</v>
      </c>
      <c r="B155" s="88"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55" s="100" t="n"/>
      <c r="D155" s="88" t="inlineStr">
        <is>
          <t>Metformin 500 mg BID</t>
        </is>
      </c>
      <c r="E155" s="88" t="inlineStr">
        <is>
          <t>Glipizide 5 mg OD</t>
        </is>
      </c>
      <c r="F155" s="88" t="inlineStr">
        <is>
          <t>Empagliflozin 10 mg OD</t>
        </is>
      </c>
      <c r="G155" s="88" t="inlineStr">
        <is>
          <t>Sitagliptin 100 mg OD</t>
        </is>
      </c>
      <c r="H155" s="88" t="inlineStr">
        <is>
          <t>Liraglutide 1.2 mg SC OD</t>
        </is>
      </c>
      <c r="I155" s="119" t="inlineStr">
        <is>
          <t>1</t>
        </is>
      </c>
      <c r="J155" s="88"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5" s="100" t="n"/>
      <c r="L155" s="88" t="inlineStr">
        <is>
          <t>Diabetes mellitus</t>
        </is>
      </c>
      <c r="M155" s="100" t="inlineStr">
        <is>
          <t>Clinic</t>
        </is>
      </c>
      <c r="N155" s="88" t="inlineStr">
        <is>
          <t>ข้อ 2 (PLE_CC1_Key_Rx20_UBU.md)</t>
        </is>
      </c>
      <c r="O155" s="100" t="inlineStr">
        <is>
          <t>Mock</t>
        </is>
      </c>
      <c r="P155" s="100" t="inlineStr">
        <is>
          <t>Mock Rx20 UBU</t>
        </is>
      </c>
      <c r="Q155" s="100" t="n"/>
    </row>
    <row r="156" ht="13.2" customHeight="1" s="49">
      <c r="A156" s="119" t="n">
        <v>154</v>
      </c>
      <c r="B156" s="88" t="inlineStr">
        <is>
          <t>การพัฒนายา Insulin ให$อยูGในรูปสารประกอบเชิงซ$อน สามารถใช$สารใด</t>
        </is>
      </c>
      <c r="C156" s="100" t="n"/>
      <c r="D156" s="88" t="inlineStr">
        <is>
          <t>Protamine sulfate</t>
        </is>
      </c>
      <c r="E156" s="88" t="inlineStr">
        <is>
          <t>Calcium carbonate</t>
        </is>
      </c>
      <c r="F156" s="88" t="inlineStr">
        <is>
          <t>Triethanolamine</t>
        </is>
      </c>
      <c r="G156" s="88" t="inlineStr">
        <is>
          <t>Sodium chloride</t>
        </is>
      </c>
      <c r="H156" s="88" t="inlineStr">
        <is>
          <t>Dextrose</t>
        </is>
      </c>
      <c r="I156" s="119" t="inlineStr">
        <is>
          <t>1</t>
        </is>
      </c>
      <c r="J156" s="88"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6" s="100" t="n"/>
      <c r="L156" s="88" t="inlineStr">
        <is>
          <t>Diabetes mellitus</t>
        </is>
      </c>
      <c r="M156" s="100" t="inlineStr">
        <is>
          <t>Clinic</t>
        </is>
      </c>
      <c r="N156" s="88" t="inlineStr">
        <is>
          <t>ข้อ 13 (PLE_CC1_Key_Rx20_UBU.md)</t>
        </is>
      </c>
      <c r="O156" s="100" t="inlineStr">
        <is>
          <t>Mock</t>
        </is>
      </c>
      <c r="P156" s="100" t="inlineStr">
        <is>
          <t>Mock Rx20 UBU</t>
        </is>
      </c>
      <c r="Q156" s="100" t="n"/>
    </row>
    <row r="157" ht="13.2" customHeight="1" s="49">
      <c r="A157" s="119" t="n">
        <v>155</v>
      </c>
      <c r="B157" s="88" t="inlineStr">
        <is>
          <t>NPH Insulin มีจำหนGายที่ใด</t>
        </is>
      </c>
      <c r="C157" s="100" t="n"/>
      <c r="D157" s="88" t="inlineStr">
        <is>
          <t>ร$านขายยาแผนป[จจุบัน</t>
        </is>
      </c>
      <c r="E157" s="88" t="inlineStr">
        <is>
          <t>ร$านขายยาอันตรายและยาควบคุมพิเศษ</t>
        </is>
      </c>
      <c r="F157" s="88" t="inlineStr">
        <is>
          <t>สถานพยาบาลของแพทย์เ_วชปฏิบัติทั่วไป</t>
        </is>
      </c>
      <c r="G157" s="88" t="inlineStr">
        <is>
          <t>สถานพยาบาลที่รับผู้ป่วยไว$ค$างคืน</t>
        </is>
      </c>
      <c r="H157" s="88" t="inlineStr">
        <is>
          <t>ร้านขายของชำทั่วไป</t>
        </is>
      </c>
      <c r="I157" s="119" t="inlineStr">
        <is>
          <t>2</t>
        </is>
      </c>
      <c r="J157" s="88"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57" s="100" t="n"/>
      <c r="L157" s="88" t="inlineStr">
        <is>
          <t>Diabetes mellitus</t>
        </is>
      </c>
      <c r="M157" s="100" t="inlineStr">
        <is>
          <t>Clinic</t>
        </is>
      </c>
      <c r="N157" s="88" t="inlineStr">
        <is>
          <t>ข้อ 19 (PLE_CC1_Key_Rx20_UBU.md)</t>
        </is>
      </c>
      <c r="O157" s="100" t="inlineStr">
        <is>
          <t>Mock</t>
        </is>
      </c>
      <c r="P157" s="100" t="inlineStr">
        <is>
          <t>Mock Rx20 UBU</t>
        </is>
      </c>
      <c r="Q157" s="100" t="n"/>
    </row>
    <row r="158" ht="13.2" customHeight="1" s="49">
      <c r="A158" s="119" t="n">
        <v>156</v>
      </c>
      <c r="B158" s="88" t="inlineStr">
        <is>
          <t>มีประวัติเปญนเบาหวานขณะตั้งครรภ_</t>
        </is>
      </c>
      <c r="C158" s="100" t="n"/>
      <c r="D158" s="88" t="inlineStr">
        <is>
          <t>Insulin glargine 10 units SC HS</t>
        </is>
      </c>
      <c r="E158" s="88" t="inlineStr">
        <is>
          <t>Insulin lispro 4 units SC before meals</t>
        </is>
      </c>
      <c r="F158" s="88" t="inlineStr">
        <is>
          <t>Dapagliflozin 10 mg OD</t>
        </is>
      </c>
      <c r="G158" s="88" t="inlineStr">
        <is>
          <t>Semaglutide 0.5 mg SC weekly</t>
        </is>
      </c>
      <c r="H158" s="88" t="inlineStr">
        <is>
          <t>Metformin 500 mg BID</t>
        </is>
      </c>
      <c r="I158" s="119" t="inlineStr">
        <is>
          <t>1</t>
        </is>
      </c>
      <c r="J158"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8" s="100" t="n"/>
      <c r="L158" s="88" t="inlineStr">
        <is>
          <t>Diabetes mellitus</t>
        </is>
      </c>
      <c r="M158" s="100" t="inlineStr">
        <is>
          <t>Clinic</t>
        </is>
      </c>
      <c r="N158" s="88" t="inlineStr">
        <is>
          <t>ข้อ 3 (PLE_CC1_Key_Rx20_UBU.md)</t>
        </is>
      </c>
      <c r="O158" s="100" t="inlineStr">
        <is>
          <t>Mock</t>
        </is>
      </c>
      <c r="P158" s="100" t="inlineStr">
        <is>
          <t>Mock Rx20 UBU</t>
        </is>
      </c>
      <c r="Q158" s="100" t="n"/>
    </row>
    <row r="159" ht="13.2" customHeight="1" s="49">
      <c r="A159" s="119" t="n">
        <v>157</v>
      </c>
      <c r="B159" s="88" t="inlineStr">
        <is>
          <t>......ให$ประโยคมาเกี่ยวกับอุบัติการณ_การเกิดโรคเบาหวาน ถามวGา คำวGา “อุบัติการณ_” หมายความวGาอยGางไร</t>
        </is>
      </c>
      <c r="C159" s="100" t="n"/>
      <c r="D159" s="88" t="inlineStr">
        <is>
          <t>Semaglutide 0.5 mg SC weekly</t>
        </is>
      </c>
      <c r="E159" s="88" t="inlineStr">
        <is>
          <t>Metformin 500 mg BID</t>
        </is>
      </c>
      <c r="F159" s="88" t="inlineStr">
        <is>
          <t>Glipizide 5 mg OD</t>
        </is>
      </c>
      <c r="G159" s="88" t="inlineStr">
        <is>
          <t>Empagliflozin 10 mg OD</t>
        </is>
      </c>
      <c r="H159" s="88" t="inlineStr">
        <is>
          <t>Sitagliptin 100 mg OD</t>
        </is>
      </c>
      <c r="I159" s="119" t="inlineStr">
        <is>
          <t>1</t>
        </is>
      </c>
      <c r="J159" s="8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59" s="100" t="n"/>
      <c r="L159" s="88" t="inlineStr">
        <is>
          <t>Diabetes mellitus</t>
        </is>
      </c>
      <c r="M159" s="100" t="inlineStr">
        <is>
          <t>Clinic</t>
        </is>
      </c>
      <c r="N159" s="88" t="inlineStr">
        <is>
          <t>ข้อ 106 (PLE_CC1_Key_Rx20_UBU.md)</t>
        </is>
      </c>
      <c r="O159" s="100" t="inlineStr">
        <is>
          <t>Mock</t>
        </is>
      </c>
      <c r="P159" s="100" t="inlineStr">
        <is>
          <t>Mock Rx20 UBU</t>
        </is>
      </c>
      <c r="Q159" s="100" t="n"/>
    </row>
    <row r="160" ht="13.2" customHeight="1" s="49">
      <c r="A160" s="119" t="n">
        <v>158</v>
      </c>
      <c r="B160" s="88" t="inlineStr">
        <is>
          <t>จำนวนผู้ป่วยโรคเบาหวานรายใหมGจำนวนประชากรทั้งหมด ในพื้นที่ ในชGวงเวลาหนึ่ง</t>
        </is>
      </c>
      <c r="C160" s="100" t="n"/>
      <c r="D160" s="88" t="inlineStr">
        <is>
          <t>Empagliflozin 10 mg OD</t>
        </is>
      </c>
      <c r="E160" s="88" t="inlineStr">
        <is>
          <t>Sitagliptin 100 mg OD</t>
        </is>
      </c>
      <c r="F160" s="88" t="inlineStr">
        <is>
          <t>Liraglutide 1.2 mg SC OD</t>
        </is>
      </c>
      <c r="G160" s="88" t="inlineStr">
        <is>
          <t>Levothyroxine 50 mcg OD</t>
        </is>
      </c>
      <c r="H160" s="88" t="inlineStr">
        <is>
          <t>Propylthiouracil 50 mg TID</t>
        </is>
      </c>
      <c r="I160" s="119" t="inlineStr">
        <is>
          <t>1</t>
        </is>
      </c>
      <c r="J160" s="88"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0" s="100" t="n"/>
      <c r="L160" s="88" t="inlineStr">
        <is>
          <t>Diabetes mellitus</t>
        </is>
      </c>
      <c r="M160" s="100" t="inlineStr">
        <is>
          <t>Clinic</t>
        </is>
      </c>
      <c r="N160" s="88" t="inlineStr">
        <is>
          <t>ข้อ 1 (PLE_CC1_Key_Rx20_UBU.md)</t>
        </is>
      </c>
      <c r="O160" s="100" t="inlineStr">
        <is>
          <t>Mock</t>
        </is>
      </c>
      <c r="P160" s="100" t="inlineStr">
        <is>
          <t>Mock Rx20 UBU</t>
        </is>
      </c>
      <c r="Q160" s="100" t="n"/>
    </row>
    <row r="161" ht="13.2" customHeight="1" s="49">
      <c r="A161" s="119" t="n">
        <v>159</v>
      </c>
      <c r="B161" s="88" t="inlineStr">
        <is>
          <t>จำนวนผู้ป่วยโรคเบาหวานรายใหมGตGอจำนวนประชากรที่มีความเสี่ยงที่จะเกิดโรคเบาห วาน</t>
        </is>
      </c>
      <c r="C161" s="100" t="n"/>
      <c r="D161" s="88" t="inlineStr">
        <is>
          <t>Levothyroxine 50 mcg OD</t>
        </is>
      </c>
      <c r="E161" s="88" t="inlineStr">
        <is>
          <t>Propylthiouracil 50 mg TID</t>
        </is>
      </c>
      <c r="F161" s="88" t="inlineStr">
        <is>
          <t>Methimazole 10 mg OD</t>
        </is>
      </c>
      <c r="G161" s="88" t="inlineStr">
        <is>
          <t>Pioglitazone 15 mg OD</t>
        </is>
      </c>
      <c r="H161" s="88" t="inlineStr">
        <is>
          <t>Insulin glargine 10 units SC HS</t>
        </is>
      </c>
      <c r="I161" s="119" t="inlineStr">
        <is>
          <t>1</t>
        </is>
      </c>
      <c r="J161" s="88"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61" s="100" t="n"/>
      <c r="L161" s="88" t="inlineStr">
        <is>
          <t>Diabetes mellitus</t>
        </is>
      </c>
      <c r="M161" s="100" t="inlineStr">
        <is>
          <t>Clinic</t>
        </is>
      </c>
      <c r="N161" s="88" t="inlineStr">
        <is>
          <t>ข้อ 2 (PLE_CC1_Key_Rx20_UBU.md)</t>
        </is>
      </c>
      <c r="O161" s="100" t="inlineStr">
        <is>
          <t>Mock</t>
        </is>
      </c>
      <c r="P161" s="100" t="inlineStr">
        <is>
          <t>Mock Rx20 UBU</t>
        </is>
      </c>
      <c r="Q161" s="100" t="n"/>
    </row>
    <row r="162" ht="13.2" customHeight="1" s="49">
      <c r="A162" s="119" t="n">
        <v>160</v>
      </c>
      <c r="B162" s="88" t="inlineStr">
        <is>
          <t>จำนวนผู้ป่วยโรคเบาหวานตGอจำนวนประชากรที่มีความเสี่ยงที่จะเกิดโรคเบาหวาน ณ จุดเวลาใดเวลาหนึ่ง</t>
        </is>
      </c>
      <c r="C162" s="100" t="n"/>
      <c r="D162" s="88" t="inlineStr">
        <is>
          <t>Pioglitazone 15 mg OD</t>
        </is>
      </c>
      <c r="E162" s="88" t="inlineStr">
        <is>
          <t>Insulin glargine 10 units SC HS</t>
        </is>
      </c>
      <c r="F162" s="88" t="inlineStr">
        <is>
          <t>Insulin lispro 4 units SC before meals</t>
        </is>
      </c>
      <c r="G162" s="88" t="inlineStr">
        <is>
          <t>Dapagliflozin 10 mg OD</t>
        </is>
      </c>
      <c r="H162" s="88" t="inlineStr">
        <is>
          <t>Semaglutide 0.5 mg SC weekly</t>
        </is>
      </c>
      <c r="I162" s="119" t="inlineStr">
        <is>
          <t>1</t>
        </is>
      </c>
      <c r="J162" s="88"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2" s="100" t="n"/>
      <c r="L162" s="88" t="inlineStr">
        <is>
          <t>Diabetes mellitus</t>
        </is>
      </c>
      <c r="M162" s="100" t="inlineStr">
        <is>
          <t>Clinic</t>
        </is>
      </c>
      <c r="N162" s="88" t="inlineStr">
        <is>
          <t>ข้อ 4 (PLE_CC1_Key_Rx20_UBU.md)</t>
        </is>
      </c>
      <c r="O162" s="100" t="inlineStr">
        <is>
          <t>Mock</t>
        </is>
      </c>
      <c r="P162" s="100" t="inlineStr">
        <is>
          <t>Mock Rx20 UBU</t>
        </is>
      </c>
      <c r="Q162" s="100" t="n"/>
    </row>
    <row r="163" ht="13.2" customHeight="1" s="49">
      <c r="A163" s="119" t="n">
        <v>161</v>
      </c>
      <c r="B163" s="88"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63" s="100" t="n"/>
      <c r="D163" s="88" t="inlineStr">
        <is>
          <t>Dapagliflozin 10 mg OD</t>
        </is>
      </c>
      <c r="E163" s="88" t="inlineStr">
        <is>
          <t>Semaglutide 0.5 mg SC weekly</t>
        </is>
      </c>
      <c r="F163" s="88" t="inlineStr">
        <is>
          <t>Metformin 500 mg BID</t>
        </is>
      </c>
      <c r="G163" s="88" t="inlineStr">
        <is>
          <t>Glipizide 5 mg OD</t>
        </is>
      </c>
      <c r="H163" s="88" t="inlineStr">
        <is>
          <t>Empagliflozin 10 mg OD</t>
        </is>
      </c>
      <c r="I163" s="119" t="inlineStr">
        <is>
          <t>1</t>
        </is>
      </c>
      <c r="J163" s="88"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63" s="100" t="n"/>
      <c r="L163" s="88" t="inlineStr">
        <is>
          <t>Diabetes mellitus</t>
        </is>
      </c>
      <c r="M163" s="100" t="inlineStr">
        <is>
          <t>Clinic</t>
        </is>
      </c>
      <c r="N163" s="88" t="inlineStr">
        <is>
          <t>ข้อ 5 (PLE_CC1_Key_Rx20_UBU.md)</t>
        </is>
      </c>
      <c r="O163" s="100" t="inlineStr">
        <is>
          <t>Mock</t>
        </is>
      </c>
      <c r="P163" s="100" t="inlineStr">
        <is>
          <t>Mock Rx20 UBU</t>
        </is>
      </c>
      <c r="Q163" s="100" t="n"/>
    </row>
    <row r="164" ht="13.2" customHeight="1" s="49">
      <c r="A164" s="119" t="n">
        <v>162</v>
      </c>
      <c r="B164" s="88"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64" s="100" t="n"/>
      <c r="D164" s="88" t="inlineStr">
        <is>
          <t>Metformin 500 mg PO BID</t>
        </is>
      </c>
      <c r="E164" s="88" t="inlineStr">
        <is>
          <t>Empagliflozin 10 mg PO OD</t>
        </is>
      </c>
      <c r="F164" s="88" t="inlineStr">
        <is>
          <t>Sitagliptin 100 mg PO OD</t>
        </is>
      </c>
      <c r="G164" s="88" t="inlineStr">
        <is>
          <t>Glipizide 5 mg PO OD</t>
        </is>
      </c>
      <c r="H164" s="88" t="inlineStr">
        <is>
          <t>Pioglitazone 15 mg PO OD</t>
        </is>
      </c>
      <c r="I164" s="119" t="n">
        <v>1</v>
      </c>
      <c r="J164" s="88"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64" s="100" t="n"/>
      <c r="L164" s="88" t="inlineStr">
        <is>
          <t>Diabetes mellitus</t>
        </is>
      </c>
      <c r="M164" s="100" t="inlineStr">
        <is>
          <t>Clinic</t>
        </is>
      </c>
      <c r="N164" s="88" t="inlineStr">
        <is>
          <t>ข้อ 5 (PLE_CC1_Key_Rx20_UBU.md)</t>
        </is>
      </c>
      <c r="O164" s="100" t="inlineStr">
        <is>
          <t>Mock</t>
        </is>
      </c>
      <c r="P164" s="100" t="inlineStr">
        <is>
          <t>Mock Rx20 UBU</t>
        </is>
      </c>
      <c r="Q164" s="100" t="n"/>
    </row>
    <row r="165" ht="13.2" customHeight="1" s="49">
      <c r="A165" s="119" t="n">
        <v>163</v>
      </c>
      <c r="B165" s="88" t="inlineStr">
        <is>
          <t>ยาเบาหวานที่ผู้ป่วยควรได้รับ</t>
        </is>
      </c>
      <c r="C165" s="100" t="n"/>
      <c r="D165" s="88" t="inlineStr">
        <is>
          <t>Metformin</t>
        </is>
      </c>
      <c r="E165" s="88" t="inlineStr">
        <is>
          <t>RI</t>
        </is>
      </c>
      <c r="F165" s="88" t="inlineStr">
        <is>
          <t>Repaglinide</t>
        </is>
      </c>
      <c r="G165" s="88" t="inlineStr">
        <is>
          <t>Glibenclamide</t>
        </is>
      </c>
      <c r="H165" s="88"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65" s="119" t="inlineStr">
        <is>
          <t>1</t>
        </is>
      </c>
      <c r="J165" s="88"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5" s="100" t="n"/>
      <c r="L165" s="88" t="inlineStr">
        <is>
          <t>Diabetes mellitus</t>
        </is>
      </c>
      <c r="M165" s="100" t="inlineStr">
        <is>
          <t>Clinic</t>
        </is>
      </c>
      <c r="N165" s="88" t="inlineStr">
        <is>
          <t>ข้อ 2 (PLE_CC1_Key_Rx20_UBU.md)</t>
        </is>
      </c>
      <c r="O165" s="100" t="inlineStr">
        <is>
          <t>Mock</t>
        </is>
      </c>
      <c r="P165" s="100" t="inlineStr">
        <is>
          <t>Mock Rx20 UBU</t>
        </is>
      </c>
      <c r="Q165" s="100" t="n"/>
    </row>
    <row r="166" ht="13.2" customHeight="1" s="49">
      <c r="A166" s="119" t="n">
        <v>164</v>
      </c>
      <c r="B166" s="88" t="inlineStr">
        <is>
          <t>ใช้ยามานานคุมน้ำตาลดี แต่อยู่ดีๆ FBS กับ HBA1C เกิน (อยู่ที่ประมาณ 9 กว่าๆ) เกิดจากอะไร</t>
        </is>
      </c>
      <c r="C166" s="100" t="n"/>
      <c r="D166" s="88" t="inlineStr">
        <is>
          <t>Methimazole 10 mg OD</t>
        </is>
      </c>
      <c r="E166" s="88" t="inlineStr">
        <is>
          <t>Pioglitazone 15 mg OD</t>
        </is>
      </c>
      <c r="F166" s="88" t="inlineStr">
        <is>
          <t>Insulin glargine 10 units SC HS</t>
        </is>
      </c>
      <c r="G166" s="88" t="inlineStr">
        <is>
          <t>Insulin lispro 4 units SC before meals</t>
        </is>
      </c>
      <c r="H166" s="88" t="inlineStr">
        <is>
          <t>Dapagliflozin 10 mg OD</t>
        </is>
      </c>
      <c r="I166" s="119" t="inlineStr">
        <is>
          <t>1</t>
        </is>
      </c>
      <c r="J166" s="88"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66" s="100" t="n"/>
      <c r="L166" s="88" t="inlineStr">
        <is>
          <t>Diabetes mellitus</t>
        </is>
      </c>
      <c r="M166" s="100" t="inlineStr">
        <is>
          <t>Clinic</t>
        </is>
      </c>
      <c r="N166" s="88" t="inlineStr">
        <is>
          <t>ข้อ 2 (PLE_CC1_Key_Rx20_UBU.md)</t>
        </is>
      </c>
      <c r="O166" s="100" t="inlineStr">
        <is>
          <t>Mock</t>
        </is>
      </c>
      <c r="P166" s="100" t="inlineStr">
        <is>
          <t>Mock Rx20 UBU</t>
        </is>
      </c>
      <c r="Q166" s="100" t="n"/>
    </row>
    <row r="167" ht="13.2" customHeight="1" s="49">
      <c r="A167" s="119" t="n">
        <v>165</v>
      </c>
      <c r="B167" s="88" t="inlineStr">
        <is>
          <t>เกี่ยวกับ เป็น insulin sensitizer ข้อใดต่อไปนี้กล่าวถูกต้องตามหลักวิชาชีพเภสัชกรรม</t>
        </is>
      </c>
      <c r="C167" s="100" t="n"/>
      <c r="D167" s="88" t="inlineStr">
        <is>
          <t>Insulin lispro 4 units SC before meals</t>
        </is>
      </c>
      <c r="E167" s="88" t="inlineStr">
        <is>
          <t>Dapagliflozin 10 mg OD</t>
        </is>
      </c>
      <c r="F167" s="88" t="inlineStr">
        <is>
          <t>Semaglutide 0.5 mg SC weekly</t>
        </is>
      </c>
      <c r="G167" s="88" t="inlineStr">
        <is>
          <t>Metformin 500 mg BID</t>
        </is>
      </c>
      <c r="H167" s="88" t="inlineStr">
        <is>
          <t>Glipizide 5 mg OD</t>
        </is>
      </c>
      <c r="I167" s="119" t="inlineStr">
        <is>
          <t>1</t>
        </is>
      </c>
      <c r="J167" s="88"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7" s="100" t="n"/>
      <c r="L167" s="88" t="inlineStr">
        <is>
          <t>Diabetes mellitus</t>
        </is>
      </c>
      <c r="M167" s="100" t="inlineStr">
        <is>
          <t>Clinic</t>
        </is>
      </c>
      <c r="N167" s="88" t="inlineStr">
        <is>
          <t>ข้อ 1 (PLE_CC1_Key_Rx20_UBU.md)</t>
        </is>
      </c>
      <c r="O167" s="100" t="inlineStr">
        <is>
          <t>Mock</t>
        </is>
      </c>
      <c r="P167" s="100" t="inlineStr">
        <is>
          <t>Mock Rx20 UBU</t>
        </is>
      </c>
      <c r="Q167" s="100" t="n"/>
    </row>
    <row r="168" ht="13.2" customHeight="1" s="49">
      <c r="A168" s="119" t="n">
        <v>166</v>
      </c>
      <c r="B168" s="88" t="inlineStr">
        <is>
          <t>ไม่เลือกเป็นยาอันดับแรก เพราะลด HbA1Cไม่ดี</t>
        </is>
      </c>
      <c r="C168" s="100" t="n"/>
      <c r="D168" s="88" t="inlineStr">
        <is>
          <t>ผิด เพราะ เป็น insulin secretagogues</t>
        </is>
      </c>
      <c r="E168" s="88" t="inlineStr">
        <is>
          <t>Glipizide 5 mg OD</t>
        </is>
      </c>
      <c r="F168" s="88" t="inlineStr">
        <is>
          <t>Empagliflozin 10 mg OD</t>
        </is>
      </c>
      <c r="G168" s="88" t="inlineStr">
        <is>
          <t>Sitagliptin 100 mg OD</t>
        </is>
      </c>
      <c r="H168" s="88" t="inlineStr">
        <is>
          <t>Liraglutide 1.2 mg SC OD</t>
        </is>
      </c>
      <c r="I168" s="119" t="inlineStr">
        <is>
          <t>3</t>
        </is>
      </c>
      <c r="J168" s="88"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68" s="100" t="n"/>
      <c r="L168" s="88" t="inlineStr">
        <is>
          <t>Diabetes mellitus</t>
        </is>
      </c>
      <c r="M168" s="100" t="inlineStr">
        <is>
          <t>Clinic</t>
        </is>
      </c>
      <c r="N168" s="88" t="inlineStr">
        <is>
          <t>ข้อ 4 (PLE_CC1_Key_Rx20_UBU.md)</t>
        </is>
      </c>
      <c r="O168" s="100" t="inlineStr">
        <is>
          <t>Mock</t>
        </is>
      </c>
      <c r="P168" s="100" t="inlineStr">
        <is>
          <t>Mock Rx20 UBU</t>
        </is>
      </c>
      <c r="Q168" s="100" t="n"/>
    </row>
    <row r="169" ht="13.2" customHeight="1" s="49">
      <c r="A169" s="119" t="n">
        <v>167</v>
      </c>
      <c r="B169" s="88" t="inlineStr">
        <is>
          <t>ผิด เพราะ สามารถเลือกเป็นยาอันดับแรก และลด HbA1C ได้</t>
        </is>
      </c>
      <c r="C169" s="100" t="n"/>
      <c r="D169" s="88" t="inlineStr">
        <is>
          <t>Sitagliptin 100 mg OD</t>
        </is>
      </c>
      <c r="E169" s="88" t="inlineStr">
        <is>
          <t>Liraglutide 1.2 mg SC OD</t>
        </is>
      </c>
      <c r="F169" s="88" t="inlineStr">
        <is>
          <t>Levothyroxine 50 mcg OD</t>
        </is>
      </c>
      <c r="G169" s="88" t="inlineStr">
        <is>
          <t>Propylthiouracil 50 mg TID</t>
        </is>
      </c>
      <c r="H169" s="88" t="inlineStr">
        <is>
          <t>Methimazole 10 mg OD</t>
        </is>
      </c>
      <c r="I169" s="119" t="inlineStr">
        <is>
          <t>1</t>
        </is>
      </c>
      <c r="J169" s="88"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69" s="100" t="n"/>
      <c r="L169" s="88" t="inlineStr">
        <is>
          <t>Diabetes mellitus</t>
        </is>
      </c>
      <c r="M169" s="100" t="inlineStr">
        <is>
          <t>Clinic</t>
        </is>
      </c>
      <c r="N169" s="88" t="inlineStr">
        <is>
          <t>ข้อ 4 (PLE_CC1_Key_Rx20_UBU.md)</t>
        </is>
      </c>
      <c r="O169" s="100" t="inlineStr">
        <is>
          <t>Mock</t>
        </is>
      </c>
      <c r="P169" s="100" t="inlineStr">
        <is>
          <t>Mock Rx20 UBU</t>
        </is>
      </c>
      <c r="Q169" s="100" t="n"/>
    </row>
    <row r="170" ht="13.2" customHeight="1" s="49">
      <c r="A170" s="119" t="n">
        <v>168</v>
      </c>
      <c r="B170" s="88" t="inlineStr">
        <is>
          <t>เกี่ยวกับ Insulin NPH ก่อนนอน ข้อใดต่อไปนี้กล่าวถูกต้องตามหลักวิชาชีพเภสัชกรรม</t>
        </is>
      </c>
      <c r="C170" s="100" t="n"/>
      <c r="D170" s="88" t="inlineStr">
        <is>
          <t>Propylthiouracil 50 mg TID</t>
        </is>
      </c>
      <c r="E170" s="88" t="inlineStr">
        <is>
          <t>Methimazole 10 mg OD</t>
        </is>
      </c>
      <c r="F170" s="88" t="inlineStr">
        <is>
          <t>Pioglitazone 15 mg OD</t>
        </is>
      </c>
      <c r="G170" s="88" t="inlineStr">
        <is>
          <t>Insulin glargine 10 units SC HS</t>
        </is>
      </c>
      <c r="H170" s="88" t="inlineStr">
        <is>
          <t>Insulin lispro 4 units SC before meals</t>
        </is>
      </c>
      <c r="I170" s="119" t="inlineStr">
        <is>
          <t>1</t>
        </is>
      </c>
      <c r="J170" s="88"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70" s="100" t="n"/>
      <c r="L170" s="88" t="inlineStr">
        <is>
          <t>Diabetes mellitus</t>
        </is>
      </c>
      <c r="M170" s="100" t="inlineStr">
        <is>
          <t>Clinic</t>
        </is>
      </c>
      <c r="N170" s="88" t="inlineStr">
        <is>
          <t>ข้อ 2 (PLE_CC1_Key_Rx20_UBU.md)</t>
        </is>
      </c>
      <c r="O170" s="100" t="inlineStr">
        <is>
          <t>Mock</t>
        </is>
      </c>
      <c r="P170" s="100" t="inlineStr">
        <is>
          <t>Mock Rx20 UBU</t>
        </is>
      </c>
      <c r="Q170" s="100" t="n"/>
    </row>
    <row r="171" ht="13.2" customHeight="1" s="49">
      <c r="A171" s="119" t="n">
        <v>169</v>
      </c>
      <c r="B171" s="88" t="inlineStr">
        <is>
          <t>Insulin Aspart ก่อนอาหาร เช้า-กลางวัน-เย็น</t>
        </is>
      </c>
      <c r="C171" s="100" t="n"/>
      <c r="D171" s="88" t="inlineStr">
        <is>
          <t>Insulin glargine 10 units SC HS</t>
        </is>
      </c>
      <c r="E171" s="88" t="inlineStr">
        <is>
          <t>Insulin lispro 4 units SC before meals</t>
        </is>
      </c>
      <c r="F171" s="88" t="inlineStr">
        <is>
          <t>Dapagliflozin 10 mg OD</t>
        </is>
      </c>
      <c r="G171" s="88" t="inlineStr">
        <is>
          <t>Semaglutide 0.5 mg SC weekly</t>
        </is>
      </c>
      <c r="H171" s="88" t="inlineStr">
        <is>
          <t>Metformin 500 mg BID</t>
        </is>
      </c>
      <c r="I171" s="119" t="inlineStr">
        <is>
          <t>1</t>
        </is>
      </c>
      <c r="J171" s="88"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1" s="100" t="n"/>
      <c r="L171" s="88" t="inlineStr">
        <is>
          <t>Diabetes mellitus</t>
        </is>
      </c>
      <c r="M171" s="100" t="inlineStr">
        <is>
          <t>Clinic</t>
        </is>
      </c>
      <c r="N171" s="88" t="inlineStr">
        <is>
          <t>ข้อ 3 (PLE_CC1_Key_Rx20_UBU.md)</t>
        </is>
      </c>
      <c r="O171" s="100" t="inlineStr">
        <is>
          <t>Mock</t>
        </is>
      </c>
      <c r="P171" s="100" t="inlineStr">
        <is>
          <t>Mock Rx20 UBU</t>
        </is>
      </c>
      <c r="Q171" s="100" t="n"/>
    </row>
    <row r="172" ht="13.2" customHeight="1" s="49">
      <c r="A172" s="119" t="n">
        <v>170</v>
      </c>
      <c r="B172" s="88" t="inlineStr">
        <is>
          <t>Insulin Glargine เช้า - เย็น</t>
        </is>
      </c>
      <c r="C172" s="100" t="n"/>
      <c r="D172" s="88" t="inlineStr">
        <is>
          <t>Semaglutide 0.5 mg SC weekly</t>
        </is>
      </c>
      <c r="E172" s="88" t="inlineStr">
        <is>
          <t>Metformin 500 mg BID</t>
        </is>
      </c>
      <c r="F172" s="88" t="inlineStr">
        <is>
          <t>Glipizide 5 mg OD</t>
        </is>
      </c>
      <c r="G172" s="88" t="inlineStr">
        <is>
          <t>Empagliflozin 10 mg OD</t>
        </is>
      </c>
      <c r="H172" s="88" t="inlineStr">
        <is>
          <t>Sitagliptin 100 mg OD</t>
        </is>
      </c>
      <c r="I172" s="119" t="inlineStr">
        <is>
          <t>1</t>
        </is>
      </c>
      <c r="J172" s="88"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72" s="100" t="n"/>
      <c r="L172" s="88" t="inlineStr">
        <is>
          <t>Diabetes mellitus</t>
        </is>
      </c>
      <c r="M172" s="100" t="inlineStr">
        <is>
          <t>Clinic</t>
        </is>
      </c>
      <c r="N172" s="88" t="inlineStr">
        <is>
          <t>ข้อ 4 (PLE_CC1_Key_Rx20_UBU.md)</t>
        </is>
      </c>
      <c r="O172" s="100" t="inlineStr">
        <is>
          <t>Mock</t>
        </is>
      </c>
      <c r="P172" s="100" t="inlineStr">
        <is>
          <t>Mock Rx20 UBU</t>
        </is>
      </c>
      <c r="Q172" s="100" t="n"/>
    </row>
    <row r="173" ht="13.2" customHeight="1" s="49">
      <c r="A173" s="119" t="n">
        <v>171</v>
      </c>
      <c r="B173" s="88" t="inlineStr">
        <is>
          <t>ยาเบาหวานใด ไม่ต้องปรับขนาดยาในผู้ป่วยโรคไต</t>
        </is>
      </c>
      <c r="C173" s="100" t="n"/>
      <c r="D173" s="88" t="inlineStr">
        <is>
          <t>Pioglitazone</t>
        </is>
      </c>
      <c r="E173" s="88" t="inlineStr">
        <is>
          <t>Acarbose</t>
        </is>
      </c>
      <c r="F173" s="88" t="inlineStr">
        <is>
          <t>Sitagliptin</t>
        </is>
      </c>
      <c r="G173" s="88" t="inlineStr">
        <is>
          <t>Empaglifloxin</t>
        </is>
      </c>
      <c r="H173" s="88" t="inlineStr">
        <is>
          <t>Glibenclamide</t>
        </is>
      </c>
      <c r="I173" s="119" t="inlineStr">
        <is>
          <t>1</t>
        </is>
      </c>
      <c r="J173" s="88"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73" s="100" t="n"/>
      <c r="L173" s="88" t="inlineStr">
        <is>
          <t>Diabetes mellitus</t>
        </is>
      </c>
      <c r="M173" s="100" t="inlineStr">
        <is>
          <t>Clinic</t>
        </is>
      </c>
      <c r="N173" s="88" t="inlineStr">
        <is>
          <t>ข้อ 24 (PLE_CC1_Key_Rx20_UBU.md)</t>
        </is>
      </c>
      <c r="O173" s="100" t="inlineStr">
        <is>
          <t>Mock</t>
        </is>
      </c>
      <c r="P173" s="100" t="inlineStr">
        <is>
          <t>Mock Rx20 UBU</t>
        </is>
      </c>
      <c r="Q173" s="100" t="n"/>
    </row>
    <row r="174" ht="13.2" customHeight="1" s="49">
      <c r="A174" s="100" t="n">
        <v>172</v>
      </c>
      <c r="B174" s="88" t="inlineStr">
        <is>
          <t>3 เดือนต่อมาตรวจเพิ่ม FBS = 190, A1C= 8, LDL ปกติ ควรให้ยาใดเป็นอันดับแรกแก่ผู้ป่วย</t>
        </is>
      </c>
      <c r="C174" s="100" t="n"/>
      <c r="D174" s="88" t="inlineStr">
        <is>
          <t>Metformin</t>
        </is>
      </c>
      <c r="E174" s="88" t="inlineStr">
        <is>
          <t>Simvastatin 20 mg HS</t>
        </is>
      </c>
      <c r="F174" s="88" t="inlineStr">
        <is>
          <t>Bisoprolol 5 mg OD</t>
        </is>
      </c>
      <c r="G174" s="88" t="inlineStr">
        <is>
          <t>Spironolactone 25 mg OD</t>
        </is>
      </c>
      <c r="H174" s="88" t="inlineStr">
        <is>
          <t>Pioglitazone 30 mg OD</t>
        </is>
      </c>
      <c r="I174" s="100" t="inlineStr">
        <is>
          <t>1</t>
        </is>
      </c>
      <c r="J174" s="88" t="inlineStr">
        <is>
          <t>✅ คำตอบที่ถูกต้อง: ข้อ ก. Metformin
💡 Background:
ภาวะไขมันในเลือดผิดปกติเป็นสาเหตุของ ASCVD การรักษาเน้นควบคุม LDL-C ให้ถึง target ตามระดับ cardiovascular risk ด้วย Statin
🎯 ทำไมข้อนี้ถึงถูก:
Dyslipidemia / HTN 2022 ได้แนะนำ first-line therapy สำหรับผู้ป่วย type 2 diabtes คือ metformin monotherapy ร่วมกับ lifestyle
🔍 ข้ออื่นผิดเพราะอะไร:
• ข้อ ข. (Metformin):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(Simvastatin 20 mg HS): เป็น moderate-intensity statin เมแทบอไลต์ผ่าน CYP3A4 เด่นชัด ห้ามใช้ dose 80 mg และมี drug interactions สูงกับ CYP3A4 inhibitors (clarithromycin, ketoconazole)
• ข้อ ง. (Bisoprolol 5 mg OD): เป็น cardioselective beta-1 blocker ไม่ใช่ first-line monotherapy สำหรับ uncomplicated HTN แต่เป็น first-line GDMT ใน HFrEF หรือ post-MI
• ข้อ จ. (Spironolactone 25 mg OD): เป็น Mineralocorticoid receptor antagonist (MRA) ใช้เป็น 4th-line ใน resistant HTN หรือ GDMT ใน HFrEF ต้อง monitor potassium และเสี่ยงต่อ gynecomastia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High-Intensity Statin: Atorvastatin 40-80 mg หรือ Rosuvastatin 20-40 mg ลด LDL-C ≥ 50% เป็น first-line ใน Very High Risk ASCVD
• Add-on Therapy: หากใช้ Statin เต็มขนาดแล้ว LDL-C ยังไม่ถึงเป้าหมาย ให้พิจารณาเติม Ezetimibe 10 mg เป็นอันดับแรก ตามด้วย PCSK9 inhibitor
• Triglyceride Threshold: หาก TG ≥ 500 mg/dL ต้องเริ่ม Fibrate ทันทีเพื่อป้องกัน acute pancreatitis ก่อนมุ่งลด LDL</t>
        </is>
      </c>
      <c r="K174" s="100" t="n"/>
      <c r="L174" s="88" t="inlineStr">
        <is>
          <t>Dyslipidemias</t>
        </is>
      </c>
      <c r="M174" s="100" t="inlineStr">
        <is>
          <t>Clinic</t>
        </is>
      </c>
      <c r="N174" s="88" t="inlineStr">
        <is>
          <t>PLE_CC1_2564_All_Key ข้อ 129</t>
        </is>
      </c>
      <c r="O174" s="100" t="n"/>
      <c r="P174" s="100" t="n"/>
      <c r="Q174" s="100" t="n"/>
    </row>
    <row r="175" ht="13.2" customHeight="1" s="49">
      <c r="A175" s="100" t="n">
        <v>173</v>
      </c>
      <c r="B175" s="88" t="inlineStr">
        <is>
          <t>ข้อใดคือความเสี่ยงที่อาจเกิดขึ้นเมื่อใช้ metformin เป็นระยะยาว - Retinopathy - Nephro - Neuro</t>
        </is>
      </c>
      <c r="C175" s="100" t="n"/>
      <c r="D175" s="88" t="inlineStr">
        <is>
          <t>Bone fracture</t>
        </is>
      </c>
      <c r="E175" s="88" t="inlineStr">
        <is>
          <t>Bladder cancer</t>
        </is>
      </c>
      <c r="F175" s="88" t="inlineStr">
        <is>
          <t>Cyanocobalamin deficiency</t>
        </is>
      </c>
      <c r="G175" s="88" t="inlineStr">
        <is>
          <t>Edema</t>
        </is>
      </c>
      <c r="H175" s="88" t="inlineStr">
        <is>
          <t>Heart failure</t>
        </is>
      </c>
      <c r="I175" s="100" t="inlineStr">
        <is>
          <t>1</t>
        </is>
      </c>
      <c r="J175" s="88"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5" s="100" t="n"/>
      <c r="L175" s="88" t="inlineStr">
        <is>
          <t>Hypertension</t>
        </is>
      </c>
      <c r="M175" s="100" t="inlineStr">
        <is>
          <t>Clinic</t>
        </is>
      </c>
      <c r="N175" s="88" t="inlineStr">
        <is>
          <t>ข้อ 60 (PLE_CC1_2562_Key.md)</t>
        </is>
      </c>
      <c r="O175" s="100" t="n"/>
      <c r="P175" s="100" t="n"/>
      <c r="Q175" s="100" t="n"/>
    </row>
    <row r="176" ht="13.2" customHeight="1" s="49">
      <c r="A176" s="100" t="n">
        <v>174</v>
      </c>
      <c r="B176" s="88" t="inlineStr">
        <is>
          <t>หากผู้ป่วยท้อง 4 เดือนแล้วต้องรักษาได้รับยา MMI อยู่ควรทำอย่างไร dose dependent . X ิ Galerveining &gt; 30mg/d &amp;side : PTU in esier dose independent ~</t>
        </is>
      </c>
      <c r="C176" s="100" t="n"/>
      <c r="D176" s="88" t="inlineStr">
        <is>
          <t>เปลี่ยนเป็น PTU ไนไตรมาสแรก</t>
        </is>
      </c>
      <c r="E176" s="88" t="inlineStr">
        <is>
          <t>ใช้ MMI ต่อ</t>
        </is>
      </c>
      <c r="F176" s="88" t="inlineStr">
        <is>
          <t>เปลี่ยนเป็น PTU จนคลอด</t>
        </is>
      </c>
      <c r="G176" s="88" t="inlineStr">
        <is>
          <t>ลดขนาดยา MMI</t>
        </is>
      </c>
      <c r="H176" s="88" t="inlineStr">
        <is>
          <t>เพิ่มขนาดยา MMI</t>
        </is>
      </c>
      <c r="I176" s="100" t="inlineStr">
        <is>
          <t>1</t>
        </is>
      </c>
      <c r="J176" s="88"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6" s="100" t="n"/>
      <c r="L176" s="88" t="inlineStr">
        <is>
          <t>Hypertension</t>
        </is>
      </c>
      <c r="M176" s="100" t="inlineStr">
        <is>
          <t>Clinic</t>
        </is>
      </c>
      <c r="N176" s="88" t="inlineStr">
        <is>
          <t>ข้อ 27 (PLE_CC1_2562_Key.md)</t>
        </is>
      </c>
      <c r="O176" s="100" t="n"/>
      <c r="P176" s="100" t="n"/>
      <c r="Q176" s="100" t="n"/>
    </row>
    <row r="177" ht="13.2" customHeight="1" s="49">
      <c r="A177" s="100" t="n">
        <v>175</v>
      </c>
      <c r="B177" s="88" t="inlineStr">
        <is>
          <t>คนไข้น ้าตาลสูงมาก HbA1C 10%, FBS 320 mg/dL, SCr 2 ได้รับ Insulin Mixtard 8-0-4 ac ข้อใด ถูกต้องเกี่ยวกับ Mixtard</t>
        </is>
      </c>
      <c r="C177" s="100" t="n"/>
      <c r="D177" s="88" t="inlineStr">
        <is>
          <t>ออกฤทธิ์ช้ากว่า Glulisine</t>
        </is>
      </c>
      <c r="E177" s="88" t="inlineStr">
        <is>
          <t>ประกอบด้วย NPH 30%, RI 70%</t>
        </is>
      </c>
      <c r="F177" s="88" t="inlineStr">
        <is>
          <t>แก้ไขภาวะ Diabetic ketoacidosis</t>
        </is>
      </c>
      <c r="G177" s="88" t="inlineStr">
        <is>
          <t>เกิด Hypoglycemia น้อยกว่า Lispro</t>
        </is>
      </c>
      <c r="H177" s="88" t="inlineStr">
        <is>
          <t>สามารถฉีดได้ทั ง SC และ IV</t>
        </is>
      </c>
      <c r="I177" s="100" t="inlineStr">
        <is>
          <t>1</t>
        </is>
      </c>
      <c r="J177" s="88"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7" s="100" t="n"/>
      <c r="L177" s="88" t="inlineStr">
        <is>
          <t>Hypertension</t>
        </is>
      </c>
      <c r="M177" s="100" t="inlineStr">
        <is>
          <t>Clinic</t>
        </is>
      </c>
      <c r="N177" s="88" t="inlineStr">
        <is>
          <t>ข้อ 5 (PLE_CC1_2560 22 April Set 1.md)</t>
        </is>
      </c>
      <c r="O177" s="100" t="n"/>
      <c r="P177" s="100" t="n"/>
      <c r="Q177" s="100" t="n"/>
    </row>
    <row r="178" ht="13.2" customHeight="1" s="49">
      <c r="A178" s="100" t="n">
        <v>176</v>
      </c>
      <c r="B178" s="88" t="inlineStr">
        <is>
          <t>ยาตัวใดท้าให้เกิด hypoglycemia ได้มากที่สุด</t>
        </is>
      </c>
      <c r="C178" s="100" t="n"/>
      <c r="D178" s="88" t="inlineStr">
        <is>
          <t>Glibenclamide</t>
        </is>
      </c>
      <c r="E178" s="88" t="inlineStr">
        <is>
          <t>Metformin</t>
        </is>
      </c>
      <c r="F178" s="88" t="inlineStr">
        <is>
          <t>Insulin glargine</t>
        </is>
      </c>
      <c r="G178" s="88" t="inlineStr">
        <is>
          <t>Acarbose</t>
        </is>
      </c>
      <c r="H178" s="88" t="inlineStr">
        <is>
          <t>Pioglitazone</t>
        </is>
      </c>
      <c r="I178" s="100" t="inlineStr">
        <is>
          <t>1</t>
        </is>
      </c>
      <c r="J178" s="88"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8" s="100" t="n"/>
      <c r="L178" s="88" t="inlineStr">
        <is>
          <t>Hypertension</t>
        </is>
      </c>
      <c r="M178" s="100" t="inlineStr">
        <is>
          <t>Clinic</t>
        </is>
      </c>
      <c r="N178" s="88" t="inlineStr">
        <is>
          <t>ข้อ 19 (PLE_CC1_2559.md)</t>
        </is>
      </c>
      <c r="O178" s="100" t="n"/>
      <c r="P178" s="100" t="n"/>
      <c r="Q178" s="100" t="n"/>
    </row>
    <row r="179" ht="13.2" customHeight="1" s="49">
      <c r="A179" s="100" t="n">
        <v>177</v>
      </c>
      <c r="B179" s="88" t="inlineStr">
        <is>
          <t>ข้อใดคือผลข้างเคียงของ Phentermine</t>
        </is>
      </c>
      <c r="C179" s="100" t="n"/>
      <c r="D179" s="88" t="inlineStr">
        <is>
          <t>Hypertension</t>
        </is>
      </c>
      <c r="E179" s="88" t="inlineStr">
        <is>
          <t>Hyperkalemia</t>
        </is>
      </c>
      <c r="F179" s="88" t="inlineStr">
        <is>
          <t>Proteinurea</t>
        </is>
      </c>
      <c r="G179" s="88" t="inlineStr">
        <is>
          <t>Hyperphosphatemia</t>
        </is>
      </c>
      <c r="H179" s="88" t="inlineStr">
        <is>
          <t>Hyperuricemia</t>
        </is>
      </c>
      <c r="I179" s="100" t="inlineStr">
        <is>
          <t>1</t>
        </is>
      </c>
      <c r="J179" s="88"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9" s="100" t="n"/>
      <c r="L179" s="88" t="inlineStr">
        <is>
          <t>Hypertension</t>
        </is>
      </c>
      <c r="M179" s="100" t="inlineStr">
        <is>
          <t>Clinic</t>
        </is>
      </c>
      <c r="N179" s="88" t="inlineStr">
        <is>
          <t>ข้อ 75 (PLE_CC1_2559.md)</t>
        </is>
      </c>
      <c r="O179" s="100" t="n"/>
      <c r="P179" s="100" t="n"/>
      <c r="Q179" s="100" t="n"/>
    </row>
    <row r="180" ht="13.2" customHeight="1" s="49">
      <c r="A180" s="100" t="n">
        <v>178</v>
      </c>
      <c r="B180" s="88" t="inlineStr">
        <is>
          <t>ข้อใดถูกต้องที่สุดเกี่ยวกับภาวะ hyperthyroidism</t>
        </is>
      </c>
      <c r="C180" s="100" t="n"/>
      <c r="D180" s="88" t="inlineStr">
        <is>
          <t>grave’s disease คือสาเหตุหลัก</t>
        </is>
      </c>
      <c r="E180" s="88" t="inlineStr">
        <is>
          <t>hashimotoคือสาเหตุหลัก</t>
        </is>
      </c>
      <c r="F180" s="88" t="inlineStr">
        <is>
          <t>หากพบภาวะนี้ในเด็ก มักพิจารณาการผ่าตัด</t>
        </is>
      </c>
      <c r="G180" s="88" t="inlineStr">
        <is>
          <t>หากพบภาวะนี้ในผู้สูงอายุ มักพิจารณาการผ่าตัด</t>
        </is>
      </c>
      <c r="H180" s="88" t="inlineStr">
        <is>
          <t>ระดับ euthyroid คือระดับฮอร์โมนไทรอยด์อยู่ในช่วงปกติ</t>
        </is>
      </c>
      <c r="I180" s="100" t="n">
        <v>1</v>
      </c>
      <c r="J180" s="88"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80" s="100" t="n"/>
      <c r="L180" s="88" t="inlineStr">
        <is>
          <t>Hypertension</t>
        </is>
      </c>
      <c r="M180" s="100" t="inlineStr">
        <is>
          <t>Clinic</t>
        </is>
      </c>
      <c r="N180" s="88" t="inlineStr">
        <is>
          <t>ข้อ 2 (PLE_CC1_2554 SET2.md)</t>
        </is>
      </c>
      <c r="O180" s="100" t="n"/>
      <c r="P180" s="100" t="n"/>
      <c r="Q180" s="100" t="n"/>
    </row>
    <row r="181" ht="13.2" customHeight="1" s="49">
      <c r="A181" s="100" t="n">
        <v>179</v>
      </c>
      <c r="B181" s="88" t="inlineStr">
        <is>
          <t>ผู้ป่วยเพศหญิง อายุ 50 ปี เพิ่งได้รับการวินิจฉัยว่าเป็นเบาหวานชนิดที่ 2 และได้รับยา Metformin ข้อใด ถูกต้องเกี่ยวกับยานี้</t>
        </is>
      </c>
      <c r="C181" s="100" t="n"/>
      <c r="D181" s="88" t="inlineStr">
        <is>
          <t>เพิ่มการหลั่งอินซูลินจาก β-cell ของตับอ่อน</t>
        </is>
      </c>
      <c r="E181" s="88" t="inlineStr">
        <is>
          <t>ลดการดูดซึมกลูโคสจากทางเดินอาหาร</t>
        </is>
      </c>
      <c r="F181" s="88" t="inlineStr">
        <is>
          <t>ลดการสังเคราะห์กลูโคสจากตับ</t>
        </is>
      </c>
      <c r="G181" s="88" t="inlineStr">
        <is>
          <t>ลด glucose uptake และการใช้กลูโคสในเซลล์เป้าหมายของอินซูลิน</t>
        </is>
      </c>
      <c r="H181" s="88" t="inlineStr">
        <is>
          <t>ผลข้างเคียงที่พบบ่อยคือ ภาวะกลูโคสในเลือดต่ำ (Hypoglycemia)</t>
        </is>
      </c>
      <c r="I181" s="100" t="inlineStr">
        <is>
          <t>1</t>
        </is>
      </c>
      <c r="J181" s="88"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81" s="100" t="n"/>
      <c r="L181" s="88" t="inlineStr">
        <is>
          <t>Hypertension</t>
        </is>
      </c>
      <c r="M181" s="100" t="inlineStr">
        <is>
          <t>Clinic</t>
        </is>
      </c>
      <c r="N181" s="88" t="inlineStr">
        <is>
          <t>ข้อ 2 (PLE_CC1_Practice_Exam.md)</t>
        </is>
      </c>
      <c r="O181" s="100" t="n"/>
      <c r="P181" s="100" t="n"/>
      <c r="Q181" s="100" t="n"/>
    </row>
    <row r="182" ht="13.2" customHeight="1" s="49">
      <c r="A182" s="100" t="n">
        <v>180</v>
      </c>
      <c r="B182" s="88"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82" s="100" t="n"/>
      <c r="D182" s="88" t="inlineStr">
        <is>
          <t>Insulin Lispro มี onset ในการออกฤทธิ์ที่เร็วกว่า NPH และจัดอยู่ใน Rapid acting insulin</t>
        </is>
      </c>
      <c r="E182" s="88"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82" s="88" t="inlineStr">
        <is>
          <t>Insulin Aspart บริหารยาโดยฉีดเข้าใต้ผิวหนังได้ทันทีก่อนมื้ออาหาร</t>
        </is>
      </c>
      <c r="G182" s="88" t="inlineStr">
        <is>
          <t>NPH insulin ไม่ใช้ในการรักษาผู้ป่วย Diabetic ketoacidosis</t>
        </is>
      </c>
      <c r="H182" s="88" t="inlineStr">
        <is>
          <t>สามารถฉีดได้ทั้ง SC และ IV</t>
        </is>
      </c>
      <c r="I182" s="100" t="inlineStr">
        <is>
          <t>1</t>
        </is>
      </c>
      <c r="J182" s="88"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82" s="100" t="n"/>
      <c r="L182" s="88" t="inlineStr">
        <is>
          <t>Hypertension</t>
        </is>
      </c>
      <c r="M182" s="100" t="inlineStr">
        <is>
          <t>Clinic</t>
        </is>
      </c>
      <c r="N182" s="88" t="inlineStr">
        <is>
          <t>ข้อ 3 (PLE_CC1_Practice_Exam.md)</t>
        </is>
      </c>
      <c r="O182" s="100" t="n"/>
      <c r="P182" s="100" t="n"/>
      <c r="Q182" s="100" t="n"/>
    </row>
    <row r="183" ht="13.2" customHeight="1" s="49">
      <c r="A183" s="100" t="n">
        <v>181</v>
      </c>
      <c r="B183" s="88" t="inlineStr">
        <is>
          <t>ผู้ป่วยหญิงไทยคู่ อายุ 45 ปี น้ำหนัก 86 กิโลกรัม สูง 168 ซม. CC: มาพบแพทย์์ตามนัด HPI: Chronic kidney disease stage 4</t>
        </is>
      </c>
      <c r="C183" s="100" t="n"/>
      <c r="D183" s="88" t="inlineStr">
        <is>
          <t>ไม่เหมาะสม เนื่องจากขนาดยา Metformin สูงเกินไป</t>
        </is>
      </c>
      <c r="E183" s="88" t="inlineStr">
        <is>
          <t>ไม่เมาะสม เนื่องจากขนาดยา Metformin ต่ำเกินไป</t>
        </is>
      </c>
      <c r="F183" s="88" t="inlineStr">
        <is>
          <t>ไม่เหมาะสม เนื่องจากผู้ป่วยมีค่า eGFR น้อยกว่า 30 mL/min/1.73 mଶ</t>
        </is>
      </c>
      <c r="G183" s="88" t="inlineStr">
        <is>
          <t>เหมาะสม เนื่องจากยานี้ไม่ทำให้เกิด hypoglycemia</t>
        </is>
      </c>
      <c r="H183" s="88" t="inlineStr">
        <is>
          <t>เหมาะสม เนื่องจากผู้ป่วยมีน้ำหนักตัวเกิน</t>
        </is>
      </c>
      <c r="I183" s="100" t="inlineStr">
        <is>
          <t>1</t>
        </is>
      </c>
      <c r="J183" s="88"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83" s="100" t="n"/>
      <c r="L183" s="88" t="inlineStr">
        <is>
          <t>Hypertension</t>
        </is>
      </c>
      <c r="M183" s="100" t="inlineStr">
        <is>
          <t>Clinic</t>
        </is>
      </c>
      <c r="N183" s="88" t="inlineStr">
        <is>
          <t>ข้อ 8 (PLE_CC1_Practice_Exam.md)</t>
        </is>
      </c>
      <c r="O183" s="100" t="n"/>
      <c r="P183" s="100" t="n"/>
      <c r="Q183" s="100" t="n"/>
    </row>
    <row r="184" ht="13.2" customHeight="1" s="49">
      <c r="A184" s="100" t="n">
        <v>182</v>
      </c>
      <c r="B184" s="88"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84" s="100" t="n"/>
      <c r="D184" s="88" t="inlineStr">
        <is>
          <t>ไม่ควรเปลี่ยนยา เนื่องจากยาเดิมมีประสิทธิภาพดีอยู่แล้ว</t>
        </is>
      </c>
      <c r="E184" s="88" t="inlineStr">
        <is>
          <t>ควรเปลี่ยนยา โดยใช้ยา Glibenclamide แทน</t>
        </is>
      </c>
      <c r="F184" s="88" t="inlineStr">
        <is>
          <t>ควรเปลี่ยนยา โดยใช้ยา Acarbose แทน</t>
        </is>
      </c>
      <c r="G184" s="88" t="inlineStr">
        <is>
          <t>ควรปลี่ยนยา โดยใช้ยา Repaglinide แทน</t>
        </is>
      </c>
      <c r="H184" s="88" t="inlineStr">
        <is>
          <t>มีข้อถูกมากกว่า1ข้อ</t>
        </is>
      </c>
      <c r="I184" s="100" t="inlineStr">
        <is>
          <t>1</t>
        </is>
      </c>
      <c r="J184" s="88"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84" s="100" t="n"/>
      <c r="L184" s="88" t="inlineStr">
        <is>
          <t>Hypertension</t>
        </is>
      </c>
      <c r="M184" s="100" t="inlineStr">
        <is>
          <t>Clinic</t>
        </is>
      </c>
      <c r="N184" s="88" t="inlineStr">
        <is>
          <t>ข้อ 15 (PLE_CC1_Practice_Exam.md)</t>
        </is>
      </c>
      <c r="O184" s="100" t="n"/>
      <c r="P184" s="100" t="n"/>
      <c r="Q184" s="100" t="n"/>
    </row>
    <row r="185" ht="13.2" customHeight="1" s="49">
      <c r="A185" s="100" t="n">
        <v>183</v>
      </c>
      <c r="B185" s="88"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85" s="100" t="n"/>
      <c r="D185" s="88" t="inlineStr">
        <is>
          <t>Prader-Willi Syndrome</t>
        </is>
      </c>
      <c r="E185" s="88" t="inlineStr">
        <is>
          <t>Cushing's syndrome</t>
        </is>
      </c>
      <c r="F185" s="88" t="inlineStr">
        <is>
          <t>Hyperthyroidism</t>
        </is>
      </c>
      <c r="G185" s="88" t="inlineStr">
        <is>
          <t>ข้อ ก และ ข</t>
        </is>
      </c>
      <c r="H185" s="88" t="inlineStr">
        <is>
          <t>ถูกทุกข้อ</t>
        </is>
      </c>
      <c r="I185" s="100" t="inlineStr">
        <is>
          <t>1</t>
        </is>
      </c>
      <c r="J185" s="88"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85" s="100" t="n"/>
      <c r="L185" s="88" t="inlineStr">
        <is>
          <t>Hypertension</t>
        </is>
      </c>
      <c r="M185" s="100" t="inlineStr">
        <is>
          <t>Clinic</t>
        </is>
      </c>
      <c r="N185" s="88" t="inlineStr">
        <is>
          <t>ข้อ 33 (PLE_CC1_Practice_Exam.md)</t>
        </is>
      </c>
      <c r="O185" s="100" t="n"/>
      <c r="P185" s="100" t="n"/>
      <c r="Q185" s="100" t="n"/>
    </row>
    <row r="186" ht="13.2" customHeight="1" s="49">
      <c r="A186" s="100" t="n">
        <v>184</v>
      </c>
      <c r="B186" s="88" t="inlineStr">
        <is>
          <t>ผู้ป่วยน้ำตาลสูงมาก HbA1C 10.0 %, FBS 320 mg/dL, SCr 2 mg/dL ได้รับ Insulin Mixtard 8- 0-4 ac ข้อใดถูกต้องเกี่ยวกับ Insulin Mixtard</t>
        </is>
      </c>
      <c r="C186" s="100" t="n"/>
      <c r="D186" s="88" t="inlineStr">
        <is>
          <t>ออกฤทธิ์ช้ากว่า Glulisine</t>
        </is>
      </c>
      <c r="E186" s="88" t="inlineStr">
        <is>
          <t>ประกอบด้วย NPH 30%, RI 70%</t>
        </is>
      </c>
      <c r="F186" s="88" t="inlineStr">
        <is>
          <t>แก้ไขภาวะ Diabetic ketoacidosis</t>
        </is>
      </c>
      <c r="G186" s="88" t="inlineStr">
        <is>
          <t>เกิด Hypoglycemia น้อยกว่า Lispro</t>
        </is>
      </c>
      <c r="H186" s="88" t="inlineStr">
        <is>
          <t>สามารถฉีดได้ทั้ง SC และ IV</t>
        </is>
      </c>
      <c r="I186" s="100" t="inlineStr">
        <is>
          <t>1</t>
        </is>
      </c>
      <c r="J186" s="88"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86" s="100" t="n"/>
      <c r="L186" s="88" t="inlineStr">
        <is>
          <t>Hypertension</t>
        </is>
      </c>
      <c r="M186" s="100" t="inlineStr">
        <is>
          <t>Clinic</t>
        </is>
      </c>
      <c r="N186" s="88" t="inlineStr">
        <is>
          <t>ข้อ 78 (PLE_CC1_Key_Rx20_UBU.md)</t>
        </is>
      </c>
      <c r="O186" s="100" t="n"/>
      <c r="P186" s="100" t="n"/>
      <c r="Q186" s="100" t="n"/>
    </row>
    <row r="187" ht="13.2" customHeight="1" s="49">
      <c r="A187" s="100" t="n">
        <v>185</v>
      </c>
      <c r="B187" s="88" t="inlineStr">
        <is>
          <t>เพราะเหตุใดผู้ป่วยโรคไตจึงควรหยุดใช้ Metformin</t>
        </is>
      </c>
      <c r="C187" s="100" t="n"/>
      <c r="D187" s="88" t="inlineStr">
        <is>
          <t>ยังไม่มีการศึกษาข้อมูลความปลอดภัยของยาในผู้ป่วยโรคไต</t>
        </is>
      </c>
      <c r="E187" s="88" t="inlineStr">
        <is>
          <t>Metabolite ของยาเป็นพิษต่อตับและไต</t>
        </is>
      </c>
      <c r="F187" s="88" t="inlineStr">
        <is>
          <t>ยาสะสมจึงเพิ่มความเสี่ยงของการเกิด Lactic acidosis</t>
        </is>
      </c>
      <c r="G187" s="88" t="inlineStr">
        <is>
          <t>ยาเป็นพิษต่อไตโดยตรง</t>
        </is>
      </c>
      <c r="H187" s="88" t="inlineStr">
        <is>
          <t>ยามีผลเพิ่มกระบวนการ reabsorption ของไต ทำให้ไตทำงานหนักขึ้น</t>
        </is>
      </c>
      <c r="I187" s="100" t="inlineStr">
        <is>
          <t>3</t>
        </is>
      </c>
      <c r="J187" s="88"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87" s="100" t="n"/>
      <c r="L187" s="88" t="inlineStr">
        <is>
          <t>Hypertension</t>
        </is>
      </c>
      <c r="M187" s="100" t="inlineStr">
        <is>
          <t>Clinic</t>
        </is>
      </c>
      <c r="N187" s="88" t="inlineStr">
        <is>
          <t>ข้อ 23 (PLE_CC1_Key_Rx20_UBU.md)</t>
        </is>
      </c>
      <c r="O187" s="100" t="n"/>
      <c r="P187" s="100" t="n"/>
      <c r="Q187" s="100" t="n"/>
    </row>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Q198"/>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การใช้ยาลดกรดในข้อใดต่อไปนี้ในขนาดสูงติดต่อกันเป็นเวลานาน จะทำให้เกิด acid rebound</t>
        </is>
      </c>
      <c r="C3" s="100" t="n"/>
      <c r="D3" s="88" t="inlineStr">
        <is>
          <t>Aluminium hydroxide</t>
        </is>
      </c>
      <c r="E3" s="88" t="inlineStr">
        <is>
          <t>Sodium bicarbonate</t>
        </is>
      </c>
      <c r="F3" s="88" t="inlineStr">
        <is>
          <t>Calcium carbonate</t>
        </is>
      </c>
      <c r="G3" s="88" t="inlineStr">
        <is>
          <t>Hydrogen peroxide</t>
        </is>
      </c>
      <c r="H3" s="88" t="inlineStr">
        <is>
          <t>Sodium chloride</t>
        </is>
      </c>
      <c r="I3" s="119" t="inlineStr">
        <is>
          <t>3</t>
        </is>
      </c>
      <c r="J3" s="88"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00" t="n"/>
      <c r="L3" s="88" t="inlineStr">
        <is>
          <t>GERD</t>
        </is>
      </c>
      <c r="M3" s="100" t="inlineStr">
        <is>
          <t>Clinic</t>
        </is>
      </c>
      <c r="N3" s="88" t="inlineStr">
        <is>
          <t>ข้อ 1 Pharma Plus เล่มม่วง (เฉลยข้อ ค)</t>
        </is>
      </c>
      <c r="O3" s="100" t="inlineStr">
        <is>
          <t>Mock</t>
        </is>
      </c>
      <c r="P3" s="100" t="inlineStr">
        <is>
          <t>Pharma Plus เล่มม่วง</t>
        </is>
      </c>
      <c r="Q3" s="100" t="n"/>
    </row>
    <row r="4" ht="13.2" customHeight="1" s="49">
      <c r="A4" s="119" t="n">
        <v>2</v>
      </c>
      <c r="B4" s="88" t="inlineStr">
        <is>
          <t>ข้อใดผิดเกี่ยวกับการใช้ยา bisacodyl</t>
        </is>
      </c>
      <c r="C4" s="100" t="n"/>
      <c r="D4" s="88" t="inlineStr">
        <is>
          <t>ห้ามใช้ในหญิงตั้งครรภ์</t>
        </is>
      </c>
      <c r="E4" s="88" t="inlineStr">
        <is>
          <t>ห้ามใช้กับยาลดกรด</t>
        </is>
      </c>
      <c r="F4" s="88" t="inlineStr">
        <is>
          <t>ใช้เตรียมผู้ป่วยก่อนการผ่าตัด</t>
        </is>
      </c>
      <c r="G4" s="88" t="inlineStr">
        <is>
          <t>มีผลกดระบบประสาทส่วนกลาง</t>
        </is>
      </c>
      <c r="H4" s="88" t="inlineStr">
        <is>
          <t>เป็น stimulant laxative</t>
        </is>
      </c>
      <c r="I4" s="119" t="inlineStr">
        <is>
          <t>1</t>
        </is>
      </c>
      <c r="J4" s="88"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00" t="n"/>
      <c r="L4" s="88" t="inlineStr">
        <is>
          <t>Diarrhea &amp; Constipation</t>
        </is>
      </c>
      <c r="M4" s="100" t="inlineStr">
        <is>
          <t>Clinic</t>
        </is>
      </c>
      <c r="N4" s="88" t="inlineStr">
        <is>
          <t>ข้อ 2 Pharma Plus เล่มม่วง (เฉลยข้อ ก ง)</t>
        </is>
      </c>
      <c r="O4" s="100" t="inlineStr">
        <is>
          <t>Mock</t>
        </is>
      </c>
      <c r="P4" s="100" t="inlineStr">
        <is>
          <t>Pharma Plus เล่มม่วง</t>
        </is>
      </c>
      <c r="Q4" s="100" t="n"/>
    </row>
    <row r="5" ht="13.2" customHeight="1" s="49">
      <c r="A5" s="119" t="n">
        <v>3</v>
      </c>
      <c r="B5" s="88" t="inlineStr">
        <is>
          <t>ถ้าต้องการใช้ยาระบายเพื่อออกฤทธิ์ทันที ควรใช้ข้อใด</t>
        </is>
      </c>
      <c r="C5" s="100" t="n"/>
      <c r="D5" s="88" t="inlineStr">
        <is>
          <t>Psyllium</t>
        </is>
      </c>
      <c r="E5" s="88" t="inlineStr">
        <is>
          <t>Senna</t>
        </is>
      </c>
      <c r="F5" s="88" t="inlineStr">
        <is>
          <t>Bisacodyl</t>
        </is>
      </c>
      <c r="G5" s="88" t="inlineStr">
        <is>
          <t>Enema</t>
        </is>
      </c>
      <c r="H5" s="88" t="inlineStr">
        <is>
          <t>Mucilin</t>
        </is>
      </c>
      <c r="I5" s="119" t="inlineStr">
        <is>
          <t>4</t>
        </is>
      </c>
      <c r="J5" s="88"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00" t="n"/>
      <c r="L5" s="88" t="inlineStr">
        <is>
          <t>GERD</t>
        </is>
      </c>
      <c r="M5" s="100" t="inlineStr">
        <is>
          <t>Clinic</t>
        </is>
      </c>
      <c r="N5" s="88" t="inlineStr">
        <is>
          <t>ข้อ 3 Pharma Plus เล่มม่วง (เฉลยข้อ ง)</t>
        </is>
      </c>
      <c r="O5" s="100" t="inlineStr">
        <is>
          <t>Mock</t>
        </is>
      </c>
      <c r="P5" s="100" t="inlineStr">
        <is>
          <t>Pharma Plus เล่มม่วง</t>
        </is>
      </c>
      <c r="Q5" s="100" t="n"/>
    </row>
    <row r="6" ht="13.2" customHeight="1" s="49">
      <c r="A6" s="119" t="n">
        <v>4</v>
      </c>
      <c r="B6" s="88" t="inlineStr">
        <is>
          <t>สารอนินทรีย์ใดมีคุณสมบัติเป็นยาถ่ายหรือยาระบาย ซึ่งสามารถให้หลังจากที่ได้รับยา niclosamide แล้ว</t>
        </is>
      </c>
      <c r="C6" s="100" t="n"/>
      <c r="D6" s="88" t="inlineStr">
        <is>
          <t>Mg(OH)2</t>
        </is>
      </c>
      <c r="E6" s="88" t="inlineStr">
        <is>
          <t>Al(OH)3</t>
        </is>
      </c>
      <c r="F6" s="88" t="inlineStr">
        <is>
          <t>Na2SO4</t>
        </is>
      </c>
      <c r="G6" s="88" t="inlineStr">
        <is>
          <t>Na2CO3</t>
        </is>
      </c>
      <c r="H6" s="88" t="inlineStr">
        <is>
          <t>NaCl</t>
        </is>
      </c>
      <c r="I6" s="119" t="inlineStr">
        <is>
          <t>1</t>
        </is>
      </c>
      <c r="J6" s="88"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00" t="n"/>
      <c r="L6" s="88" t="inlineStr">
        <is>
          <t>GERD</t>
        </is>
      </c>
      <c r="M6" s="100" t="inlineStr">
        <is>
          <t>Clinic</t>
        </is>
      </c>
      <c r="N6" s="88" t="inlineStr">
        <is>
          <t>ข้อ 4 Pharma Plus เล่มม่วง (เฉลยข้อ ก จ)</t>
        </is>
      </c>
      <c r="O6" s="100" t="inlineStr">
        <is>
          <t>Mock</t>
        </is>
      </c>
      <c r="P6" s="100" t="inlineStr">
        <is>
          <t>Pharma Plus เล่มม่วง</t>
        </is>
      </c>
      <c r="Q6" s="100" t="n"/>
    </row>
    <row r="7" ht="13.2" customHeight="1" s="49">
      <c r="A7" s="119" t="n">
        <v>5</v>
      </c>
      <c r="B7" s="88" t="inlineStr">
        <is>
          <t>ผลิตภัณฑ์ยาในข้อใดมีข้อบ่งใช้เกี่ยวข้องกับโรคริดสีดวงทวารน้อยที่สุด</t>
        </is>
      </c>
      <c r="C7" s="100" t="n"/>
      <c r="D7" s="88" t="inlineStr">
        <is>
          <t>Proctosedyl</t>
        </is>
      </c>
      <c r="E7" s="88" t="inlineStr">
        <is>
          <t>Anusal</t>
        </is>
      </c>
      <c r="F7" s="88" t="inlineStr">
        <is>
          <t>Bactroban</t>
        </is>
      </c>
      <c r="G7" s="88" t="inlineStr">
        <is>
          <t>Essaven</t>
        </is>
      </c>
      <c r="H7" s="88" t="inlineStr">
        <is>
          <t>Siduol</t>
        </is>
      </c>
      <c r="I7" s="119" t="inlineStr">
        <is>
          <t>3</t>
        </is>
      </c>
      <c r="J7" s="88"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00" t="n"/>
      <c r="L7" s="88" t="inlineStr">
        <is>
          <t>GERD</t>
        </is>
      </c>
      <c r="M7" s="100" t="inlineStr">
        <is>
          <t>Clinic</t>
        </is>
      </c>
      <c r="N7" s="88" t="inlineStr">
        <is>
          <t>ข้อ 5 Pharma Plus เล่มม่วง (เฉลยข้อ ค)</t>
        </is>
      </c>
      <c r="O7" s="100" t="inlineStr">
        <is>
          <t>Mock</t>
        </is>
      </c>
      <c r="P7" s="100" t="inlineStr">
        <is>
          <t>Pharma Plus เล่มม่วง</t>
        </is>
      </c>
      <c r="Q7" s="100" t="n"/>
    </row>
    <row r="8" ht="13.2" customHeight="1" s="49">
      <c r="A8" s="119" t="n">
        <v>6</v>
      </c>
      <c r="B8" s="88"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00" t="n"/>
      <c r="D8" s="88" t="inlineStr">
        <is>
          <t>มักมีถ่ายอุจจาระเป็นเลือดสีคล้ำดำ</t>
        </is>
      </c>
      <c r="E8" s="88" t="inlineStr">
        <is>
          <t>ริดสีดวงแบ่งเป็น 2 ประเภท คือริดสีดวงภายในและริดสีดวงภายนอก</t>
        </is>
      </c>
      <c r="F8" s="88"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88" t="inlineStr">
        <is>
          <t>ริดสีดวงภายนอก คือ เนื้อเยื่อที่อยู่ใต้ dentate line ยื่นออกเป็นติ่งเนื้อ</t>
        </is>
      </c>
      <c r="H8" s="88"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19" t="inlineStr">
        <is>
          <t>1</t>
        </is>
      </c>
      <c r="J8" s="88"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00" t="n"/>
      <c r="L8" s="88" t="inlineStr">
        <is>
          <t>GERD</t>
        </is>
      </c>
      <c r="M8" s="100" t="inlineStr">
        <is>
          <t>Clinic</t>
        </is>
      </c>
      <c r="N8" s="88" t="inlineStr">
        <is>
          <t>ข้อ 6 Pharma Plus เล่มม่วง (เฉลยข้อ ก)</t>
        </is>
      </c>
      <c r="O8" s="100" t="inlineStr">
        <is>
          <t>Mock</t>
        </is>
      </c>
      <c r="P8" s="100" t="inlineStr">
        <is>
          <t>Pharma Plus เล่มม่วง</t>
        </is>
      </c>
      <c r="Q8" s="100" t="n"/>
    </row>
    <row r="9" ht="13.2" customHeight="1" s="49">
      <c r="A9" s="119" t="n">
        <v>7</v>
      </c>
      <c r="B9" s="88" t="inlineStr">
        <is>
          <t>ข้อใดเป็นขนาดใช้ของยา daflon 500 mg ในระยะเกิด hemorrhoidal attacks</t>
        </is>
      </c>
      <c r="C9" s="100" t="n"/>
      <c r="D9" s="88" t="inlineStr">
        <is>
          <t>2 tablets daily</t>
        </is>
      </c>
      <c r="E9" s="88" t="inlineStr">
        <is>
          <t>6 tablets daily for 4 days followed by 4 tablets daily for 3 days</t>
        </is>
      </c>
      <c r="F9" s="88" t="inlineStr">
        <is>
          <t>4 tablets daily for 4 days followed by 3 tablets daily for 3 days</t>
        </is>
      </c>
      <c r="G9" s="88" t="inlineStr">
        <is>
          <t>1-tab tid pc for 5 days</t>
        </is>
      </c>
      <c r="H9" s="88" t="inlineStr">
        <is>
          <t>1-tab OD</t>
        </is>
      </c>
      <c r="I9" s="119" t="inlineStr">
        <is>
          <t>2</t>
        </is>
      </c>
      <c r="J9" s="88"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00" t="n"/>
      <c r="L9" s="88" t="inlineStr">
        <is>
          <t>GERD</t>
        </is>
      </c>
      <c r="M9" s="100" t="inlineStr">
        <is>
          <t>Clinic</t>
        </is>
      </c>
      <c r="N9" s="88" t="inlineStr">
        <is>
          <t>ข้อ 7 Pharma Plus เล่มม่วง (เฉลยข้อ ข)</t>
        </is>
      </c>
      <c r="O9" s="100" t="inlineStr">
        <is>
          <t>Mock</t>
        </is>
      </c>
      <c r="P9" s="100" t="inlineStr">
        <is>
          <t>Pharma Plus เล่มม่วง</t>
        </is>
      </c>
      <c r="Q9" s="100" t="n"/>
    </row>
    <row r="10" ht="13.2" customHeight="1" s="49">
      <c r="A10" s="119" t="n">
        <v>8</v>
      </c>
      <c r="B10" s="88"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00" t="n"/>
      <c r="D10" s="88" t="inlineStr">
        <is>
          <t>ไทพอยด์ จำเป็นต้องใช้ยาปฏิชีวนะ</t>
        </is>
      </c>
      <c r="E10" s="88" t="inlineStr">
        <is>
          <t>บิดมีตัว จำเป็นต้องใช้ยาปฏิชีวนะ</t>
        </is>
      </c>
      <c r="F10" s="88" t="inlineStr">
        <is>
          <t>บิดไม่มีตัว ไม่จำเป็นต้องใช้ยาปฏิชีวนะ</t>
        </is>
      </c>
      <c r="G10" s="88" t="inlineStr">
        <is>
          <t>อหิวาต์ จำเป็นต้องใช้ยาปฏิชีวนะ</t>
        </is>
      </c>
      <c r="H10" s="88" t="inlineStr">
        <is>
          <t>อาหารเป็นพิษ ไม่จำเป็นต้องใช้ยาปฏิชีวนะ</t>
        </is>
      </c>
      <c r="I10" s="119" t="inlineStr">
        <is>
          <t>4</t>
        </is>
      </c>
      <c r="J10" s="88"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00" t="n"/>
      <c r="L10" s="88" t="inlineStr">
        <is>
          <t>Diarrhea &amp; Constipation</t>
        </is>
      </c>
      <c r="M10" s="100" t="inlineStr">
        <is>
          <t>Clinic</t>
        </is>
      </c>
      <c r="N10" s="88" t="inlineStr">
        <is>
          <t>ข้อ 8 Pharma Plus เล่มม่วง (เฉลยข้อ ง)</t>
        </is>
      </c>
      <c r="O10" s="100" t="inlineStr">
        <is>
          <t>Mock</t>
        </is>
      </c>
      <c r="P10" s="100" t="inlineStr">
        <is>
          <t>Pharma Plus เล่มม่วง</t>
        </is>
      </c>
      <c r="Q10" s="100" t="n"/>
    </row>
    <row r="11" ht="13.2" customHeight="1" s="49">
      <c r="A11" s="119" t="n">
        <v>9</v>
      </c>
      <c r="B11" s="88" t="inlineStr">
        <is>
          <t>เกี่ยวกับ คำแนะนำในข้อใดไม่ถูกต้อง ข้อใดต่อไปนี้กล่าวถูกต้องตามหลักวิชาชีพเภสัชกรรม</t>
        </is>
      </c>
      <c r="C11" s="100" t="n"/>
      <c r="D11" s="88" t="inlineStr">
        <is>
          <t>สามารถเตรียมผงน้ำตาลเกลือแร่เองได้ โดยใช้น้ำตาลทรายผสมกับเกลือแกง</t>
        </is>
      </c>
      <c r="E11" s="88" t="inlineStr">
        <is>
          <t>เมื่อละลายผงน้ำตาลเกลือแร่แล้ว ควรใช้ภายใน 24 ชั่วโมง</t>
        </is>
      </c>
      <c r="F11" s="88" t="inlineStr">
        <is>
          <t>ควรให้ดื่มนมที่ชงเข้มข้นกว่าปกติเพื่อชดเชยน้ำที่สูญเสียไป</t>
        </is>
      </c>
      <c r="G11" s="88" t="inlineStr">
        <is>
          <t>ล้างมือด้วยน้ำกับสบู่ทุกครั้งก่อนรับประทานอาหาร</t>
        </is>
      </c>
      <c r="H11" s="88" t="inlineStr">
        <is>
          <t>กินอาหารสุก ไม่มีแมลงวันตอม</t>
        </is>
      </c>
      <c r="I11" s="119" t="inlineStr">
        <is>
          <t>3</t>
        </is>
      </c>
      <c r="J11" s="88"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00" t="n"/>
      <c r="L11" s="88" t="inlineStr">
        <is>
          <t>Diarrhea &amp; Constipation</t>
        </is>
      </c>
      <c r="M11" s="100" t="inlineStr">
        <is>
          <t>Clinic</t>
        </is>
      </c>
      <c r="N11" s="88" t="inlineStr">
        <is>
          <t>ข้อ 9 Pharma Plus เล่มม่วง (เฉลยข้อ ค)</t>
        </is>
      </c>
      <c r="O11" s="100" t="inlineStr">
        <is>
          <t>Mock</t>
        </is>
      </c>
      <c r="P11" s="100" t="inlineStr">
        <is>
          <t>Pharma Plus เล่มม่วง</t>
        </is>
      </c>
      <c r="Q11" s="100" t="n"/>
    </row>
    <row r="12" ht="13.2" customHeight="1" s="49">
      <c r="A12" s="119" t="n">
        <v>10</v>
      </c>
      <c r="B12" s="88" t="inlineStr">
        <is>
          <t>การให้ Kaolin - Pectin แก่ผู้ป่วยเพื่อ</t>
        </is>
      </c>
      <c r="C12" s="100" t="n"/>
      <c r="D12" s="88" t="inlineStr">
        <is>
          <t>ดูดซับสารพิษ</t>
        </is>
      </c>
      <c r="E12" s="88" t="inlineStr">
        <is>
          <t>บรรเทาการสูญเสียน้ำและเกลือแร่จากร่างกาย</t>
        </is>
      </c>
      <c r="F12" s="88" t="inlineStr">
        <is>
          <t>มีคุณสมบัติเป็นประจุบวก</t>
        </is>
      </c>
      <c r="G12" s="88" t="inlineStr">
        <is>
          <t>ดูดน้ำเข้าหาตัว</t>
        </is>
      </c>
      <c r="H12" s="88" t="inlineStr">
        <is>
          <t>เพิ่มการดูดกลับน้ำและอิเลคโทรไลต์</t>
        </is>
      </c>
      <c r="I12" s="119" t="inlineStr">
        <is>
          <t>1</t>
        </is>
      </c>
      <c r="J12" s="88"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00" t="n"/>
      <c r="L12" s="88" t="inlineStr">
        <is>
          <t>GERD</t>
        </is>
      </c>
      <c r="M12" s="100" t="inlineStr">
        <is>
          <t>Clinic</t>
        </is>
      </c>
      <c r="N12" s="88" t="inlineStr">
        <is>
          <t>ข้อ 10 Pharma Plus เล่มม่วง (เฉลยข้อ ก)</t>
        </is>
      </c>
      <c r="O12" s="100" t="inlineStr">
        <is>
          <t>Mock</t>
        </is>
      </c>
      <c r="P12" s="100" t="inlineStr">
        <is>
          <t>Pharma Plus เล่มม่วง</t>
        </is>
      </c>
      <c r="Q12" s="100" t="n"/>
    </row>
    <row r="13" ht="13.2" customHeight="1" s="49">
      <c r="A13" s="119" t="n">
        <v>11</v>
      </c>
      <c r="B13" s="88" t="inlineStr">
        <is>
          <t>เพราะเหตุใดจึงห้ามใช้ norfloxacin ในเด็กอายุต่ำกว่า 12 ปี</t>
        </is>
      </c>
      <c r="C13" s="100" t="n"/>
      <c r="D13" s="88" t="inlineStr">
        <is>
          <t>ทำให้คลื่นไส้</t>
        </is>
      </c>
      <c r="E13" s="88" t="inlineStr">
        <is>
          <t>ทำให้ปวดศีรษะ</t>
        </is>
      </c>
      <c r="F13" s="88" t="inlineStr">
        <is>
          <t>ทำให้เกิดความผิดปกติในการเจริญเติบโตของข้อกระดูก เส้นเอ็น</t>
        </is>
      </c>
      <c r="G13" s="88" t="inlineStr">
        <is>
          <t>ทำให้เกิดความผิดปกติในการทำงานของตับและไต</t>
        </is>
      </c>
      <c r="H13" s="88" t="inlineStr">
        <is>
          <t>ทำให้เกิดภาวะช็อก</t>
        </is>
      </c>
      <c r="I13" s="119" t="inlineStr">
        <is>
          <t>3</t>
        </is>
      </c>
      <c r="J13" s="88"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00" t="n"/>
      <c r="L13" s="88" t="inlineStr">
        <is>
          <t>GERD</t>
        </is>
      </c>
      <c r="M13" s="100" t="inlineStr">
        <is>
          <t>Clinic</t>
        </is>
      </c>
      <c r="N13" s="88" t="inlineStr">
        <is>
          <t>ข้อ 11 Pharma Plus เล่มม่วง (เฉลยข้อ ค)</t>
        </is>
      </c>
      <c r="O13" s="100" t="inlineStr">
        <is>
          <t>Mock</t>
        </is>
      </c>
      <c r="P13" s="100" t="inlineStr">
        <is>
          <t>Pharma Plus เล่มม่วง</t>
        </is>
      </c>
      <c r="Q13" s="100" t="n"/>
    </row>
    <row r="14" ht="13.2" customHeight="1" s="49">
      <c r="A14" s="119" t="n">
        <v>12</v>
      </c>
      <c r="B14" s="88"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00" t="n"/>
      <c r="D14" s="88" t="inlineStr">
        <is>
          <t>ให้ยาทั้งสองแตกตัวได้ดียิ่งขึ้น</t>
        </is>
      </c>
      <c r="E14" s="88" t="inlineStr">
        <is>
          <t>ลดผลข้างเคียงซึ่งกันและกัน เนื่องจาก Al(OH)3 ทำให้เกิดอาการท้องผูก</t>
        </is>
      </c>
      <c r="F14" s="88" t="inlineStr">
        <is>
          <t>ลดผลข้างเคียงซึ่งกันและกัน เนื่องจาก Al(OH)3 ทำให้เกิดอาการท้องเสีย</t>
        </is>
      </c>
      <c r="G14" s="88" t="inlineStr">
        <is>
          <t>เพิ่มความคงตัวของตำรับ</t>
        </is>
      </c>
      <c r="H14" s="88" t="inlineStr">
        <is>
          <t>ลดอาการคลื่นไส้อาเจียน เมื่อใช้ยาลดกรดตัวเดียว</t>
        </is>
      </c>
      <c r="I14" s="119" t="inlineStr">
        <is>
          <t>2</t>
        </is>
      </c>
      <c r="J14" s="88"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00" t="n"/>
      <c r="L14" s="88" t="inlineStr">
        <is>
          <t>GERD</t>
        </is>
      </c>
      <c r="M14" s="100" t="inlineStr">
        <is>
          <t>Clinic</t>
        </is>
      </c>
      <c r="N14" s="88" t="inlineStr">
        <is>
          <t>ข้อ 12 Pharma Plus เล่มม่วง (เฉลยข้อ ข)</t>
        </is>
      </c>
      <c r="O14" s="100" t="inlineStr">
        <is>
          <t>Mock</t>
        </is>
      </c>
      <c r="P14" s="100" t="inlineStr">
        <is>
          <t>Pharma Plus เล่มม่วง</t>
        </is>
      </c>
      <c r="Q14" s="100" t="n"/>
    </row>
    <row r="15" ht="13.2" customHeight="1" s="49">
      <c r="A15" s="119" t="n">
        <v>13</v>
      </c>
      <c r="B15" s="88"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00" t="n"/>
      <c r="D15" s="88" t="inlineStr">
        <is>
          <t>Dyspepsia</t>
        </is>
      </c>
      <c r="E15" s="88" t="inlineStr">
        <is>
          <t>Peptic ulcer</t>
        </is>
      </c>
      <c r="F15" s="88" t="inlineStr">
        <is>
          <t>Heart burn</t>
        </is>
      </c>
      <c r="G15" s="88" t="inlineStr">
        <is>
          <t>Constipation</t>
        </is>
      </c>
      <c r="H15" s="88" t="inlineStr">
        <is>
          <t>Malignancy in stomach</t>
        </is>
      </c>
      <c r="I15" s="119" t="inlineStr">
        <is>
          <t>2</t>
        </is>
      </c>
      <c r="J15" s="88"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00" t="n"/>
      <c r="L15" s="88" t="inlineStr">
        <is>
          <t>GERD</t>
        </is>
      </c>
      <c r="M15" s="100" t="inlineStr">
        <is>
          <t>Clinic</t>
        </is>
      </c>
      <c r="N15" s="88" t="inlineStr">
        <is>
          <t>ข้อ 13 Pharma Plus เล่มม่วง (เฉลยข้อ ข)</t>
        </is>
      </c>
      <c r="O15" s="100" t="inlineStr">
        <is>
          <t>Mock</t>
        </is>
      </c>
      <c r="P15" s="100" t="inlineStr">
        <is>
          <t>Pharma Plus เล่มม่วง</t>
        </is>
      </c>
      <c r="Q15" s="100" t="n"/>
    </row>
    <row r="16" ht="13.2" customHeight="1" s="49">
      <c r="A16" s="119" t="n">
        <v>14</v>
      </c>
      <c r="B16" s="88" t="inlineStr">
        <is>
          <t>สาเหตุหลักของโรคดังกล่าวในข้อที่ 13 ที่ได้รับการวินิจฉัยจากแพทย์์คือ</t>
        </is>
      </c>
      <c r="C16" s="100" t="n"/>
      <c r="D16" s="88" t="inlineStr">
        <is>
          <t>NSAIDs</t>
        </is>
      </c>
      <c r="E16" s="88" t="inlineStr">
        <is>
          <t>Zolinger Ellison syndrome</t>
        </is>
      </c>
      <c r="F16" s="88" t="inlineStr">
        <is>
          <t>Helicobacter Pylori</t>
        </is>
      </c>
      <c r="G16" s="88" t="inlineStr">
        <is>
          <t>Alcoholism</t>
        </is>
      </c>
      <c r="H16" s="88" t="inlineStr">
        <is>
          <t>Cigarette</t>
        </is>
      </c>
      <c r="I16" s="119" t="inlineStr">
        <is>
          <t>3</t>
        </is>
      </c>
      <c r="J16" s="88"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00" t="n"/>
      <c r="L16" s="88" t="inlineStr">
        <is>
          <t>Dyspepsia &amp; PUD</t>
        </is>
      </c>
      <c r="M16" s="100" t="inlineStr">
        <is>
          <t>Clinic</t>
        </is>
      </c>
      <c r="N16" s="88" t="inlineStr">
        <is>
          <t>ข้อ 14 Pharma Plus เล่มม่วง (เฉลยข้อ ค)</t>
        </is>
      </c>
      <c r="O16" s="100" t="inlineStr">
        <is>
          <t>Mock</t>
        </is>
      </c>
      <c r="P16" s="100" t="inlineStr">
        <is>
          <t>Pharma Plus เล่มม่วง</t>
        </is>
      </c>
      <c r="Q16" s="100" t="n"/>
    </row>
    <row r="17" ht="13.2" customHeight="1" s="49">
      <c r="A17" s="119" t="n">
        <v>15</v>
      </c>
      <c r="B17" s="88"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00" t="n"/>
      <c r="D17" s="88" t="inlineStr">
        <is>
          <t>มังคุด - plaunotol</t>
        </is>
      </c>
      <c r="E17" s="88" t="inlineStr">
        <is>
          <t>มะขามแขก - sennoside</t>
        </is>
      </c>
      <c r="F17" s="88" t="inlineStr">
        <is>
          <t>ปลพน้อย - curcuminoids</t>
        </is>
      </c>
      <c r="G17" s="88" t="inlineStr">
        <is>
          <t>ขมิ้นชัน - curcuminoids</t>
        </is>
      </c>
      <c r="H17" s="88" t="inlineStr">
        <is>
          <t>ปลาน้อย - plaunotol</t>
        </is>
      </c>
      <c r="I17" s="119" t="inlineStr">
        <is>
          <t>5</t>
        </is>
      </c>
      <c r="J17" s="88"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00" t="n"/>
      <c r="L17" s="88" t="inlineStr">
        <is>
          <t>Dyspepsia &amp; PUD</t>
        </is>
      </c>
      <c r="M17" s="100" t="inlineStr">
        <is>
          <t>Clinic</t>
        </is>
      </c>
      <c r="N17" s="88" t="inlineStr">
        <is>
          <t>ข้อ 15 Pharma Plus เล่มม่วง (เฉลยข้อ จ)</t>
        </is>
      </c>
      <c r="O17" s="100" t="inlineStr">
        <is>
          <t>Mock</t>
        </is>
      </c>
      <c r="P17" s="100" t="inlineStr">
        <is>
          <t>Pharma Plus เล่มม่วง</t>
        </is>
      </c>
      <c r="Q17" s="100" t="n"/>
    </row>
    <row r="18" ht="13.2" customHeight="1" s="49">
      <c r="A18" s="119" t="n">
        <v>16</v>
      </c>
      <c r="B18" s="88"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00" t="n"/>
      <c r="D18" s="88" t="inlineStr">
        <is>
          <t>Senna</t>
        </is>
      </c>
      <c r="E18" s="88" t="inlineStr">
        <is>
          <t>Castor oil</t>
        </is>
      </c>
      <c r="F18" s="88" t="inlineStr">
        <is>
          <t>Bisacodyl</t>
        </is>
      </c>
      <c r="G18" s="88" t="inlineStr">
        <is>
          <t>Mineral oil</t>
        </is>
      </c>
      <c r="H18" s="88" t="inlineStr">
        <is>
          <t>Psyllium seed</t>
        </is>
      </c>
      <c r="I18" s="119" t="inlineStr">
        <is>
          <t>5</t>
        </is>
      </c>
      <c r="J18" s="88"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00" t="n"/>
      <c r="L18" s="88" t="inlineStr">
        <is>
          <t>Diarrhea &amp; Constipation</t>
        </is>
      </c>
      <c r="M18" s="100" t="inlineStr">
        <is>
          <t>Clinic</t>
        </is>
      </c>
      <c r="N18" s="88" t="inlineStr">
        <is>
          <t>ข้อ 16 Pharma Plus เล่มม่วง (เฉลยข้อ จ)</t>
        </is>
      </c>
      <c r="O18" s="100" t="inlineStr">
        <is>
          <t>Mock</t>
        </is>
      </c>
      <c r="P18" s="100" t="inlineStr">
        <is>
          <t>Pharma Plus เล่มม่วง</t>
        </is>
      </c>
      <c r="Q18" s="100" t="n"/>
    </row>
    <row r="19" ht="13.2" customHeight="1" s="49">
      <c r="A19" s="119" t="n">
        <v>17</v>
      </c>
      <c r="B19" s="88"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00" t="n"/>
      <c r="D19" s="88" t="inlineStr">
        <is>
          <t>ผู้ป่วยมักจะดื่มน้ำวันละ 6 แก้ว</t>
        </is>
      </c>
      <c r="E19" s="88" t="inlineStr">
        <is>
          <t>ผู้ป่วยมักจะออกกำลังกายสม่ำเสมอ</t>
        </is>
      </c>
      <c r="F19" s="88" t="inlineStr">
        <is>
          <t>ผู้ป่วยมักจะหลีกเลี่ยงการดื่มชา กาแฟ</t>
        </is>
      </c>
      <c r="G19" s="88" t="inlineStr">
        <is>
          <t>ผู้ป่วยมักจะดื่มนม 1 แก้วเป็นประจำทุกวัน</t>
        </is>
      </c>
      <c r="H19" s="88" t="inlineStr">
        <is>
          <t>ผู้ป่วยมักจะนั่งอ่านหนังสือในห้องน้ำเป็นเวลานาน</t>
        </is>
      </c>
      <c r="I19" s="119" t="inlineStr">
        <is>
          <t>5</t>
        </is>
      </c>
      <c r="J19" s="88"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00" t="n"/>
      <c r="L19" s="88" t="inlineStr">
        <is>
          <t>Diarrhea &amp; Constipation</t>
        </is>
      </c>
      <c r="M19" s="100" t="inlineStr">
        <is>
          <t>Clinic</t>
        </is>
      </c>
      <c r="N19" s="88" t="inlineStr">
        <is>
          <t>ข้อ 17 Pharma Plus เล่มม่วง (เฉลยข้อ จ)</t>
        </is>
      </c>
      <c r="O19" s="100" t="inlineStr">
        <is>
          <t>Mock</t>
        </is>
      </c>
      <c r="P19" s="100" t="inlineStr">
        <is>
          <t>Pharma Plus เล่มม่วง</t>
        </is>
      </c>
      <c r="Q19" s="100" t="n"/>
    </row>
    <row r="20" ht="13.2" customHeight="1" s="49">
      <c r="A20" s="119" t="n">
        <v>18</v>
      </c>
      <c r="B20" s="88" t="inlineStr">
        <is>
          <t>ข้อใดไม่ใช่กลไกการออกฤทธิ์ของยาระบาย</t>
        </is>
      </c>
      <c r="C20" s="100" t="n"/>
      <c r="D20" s="88" t="inlineStr">
        <is>
          <t>ช่วยเหลือลื่นอุจจาระ</t>
        </is>
      </c>
      <c r="E20" s="88" t="inlineStr">
        <is>
          <t>ทำให้อุจจาระอ่อนนุ่ม</t>
        </is>
      </c>
      <c r="F20" s="88" t="inlineStr">
        <is>
          <t>เพิ่มแรงดันออสโมติกภายในลำไส้</t>
        </is>
      </c>
      <c r="G20" s="88" t="inlineStr">
        <is>
          <t>ทำให้อุจจาระจับตัวเป็นก้อน</t>
        </is>
      </c>
      <c r="H20" s="88" t="inlineStr">
        <is>
          <t>เพิ่มการเคลื่อนไหวของลำไส้เล็ก</t>
        </is>
      </c>
      <c r="I20" s="119" t="inlineStr">
        <is>
          <t>4</t>
        </is>
      </c>
      <c r="J20" s="88"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00" t="n"/>
      <c r="L20" s="88" t="inlineStr">
        <is>
          <t>GERD</t>
        </is>
      </c>
      <c r="M20" s="100" t="inlineStr">
        <is>
          <t>Clinic</t>
        </is>
      </c>
      <c r="N20" s="88" t="inlineStr">
        <is>
          <t>ข้อ 18 Pharma Plus เล่มม่วง (เฉลยข้อ ง)</t>
        </is>
      </c>
      <c r="O20" s="100" t="inlineStr">
        <is>
          <t>Mock</t>
        </is>
      </c>
      <c r="P20" s="100" t="inlineStr">
        <is>
          <t>Pharma Plus เล่มม่วง</t>
        </is>
      </c>
      <c r="Q20" s="100" t="n"/>
    </row>
    <row r="21" ht="13.2" customHeight="1" s="49">
      <c r="A21" s="119" t="n">
        <v>19</v>
      </c>
      <c r="B21" s="88" t="inlineStr">
        <is>
          <t>หากผู้ป่วยมีประวัติลำไส้อุดตัน ไม่ควรให้ยาตัวใด</t>
        </is>
      </c>
      <c r="C21" s="100" t="n"/>
      <c r="D21" s="88" t="inlineStr">
        <is>
          <t>Senna</t>
        </is>
      </c>
      <c r="E21" s="88" t="inlineStr">
        <is>
          <t>Castor oil</t>
        </is>
      </c>
      <c r="F21" s="88" t="inlineStr">
        <is>
          <t>Bisacodyl</t>
        </is>
      </c>
      <c r="G21" s="88" t="inlineStr">
        <is>
          <t>Lactulose</t>
        </is>
      </c>
      <c r="H21" s="88" t="inlineStr">
        <is>
          <t>Psyllium seed</t>
        </is>
      </c>
      <c r="I21" s="119" t="inlineStr">
        <is>
          <t>5</t>
        </is>
      </c>
      <c r="J21" s="88"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00" t="n"/>
      <c r="L21" s="88" t="inlineStr">
        <is>
          <t>Diarrhea &amp; Constipation</t>
        </is>
      </c>
      <c r="M21" s="100" t="inlineStr">
        <is>
          <t>Clinic</t>
        </is>
      </c>
      <c r="N21" s="88" t="inlineStr">
        <is>
          <t>ข้อ 19 Pharma Plus เล่มม่วง (เฉลยข้อ จ)</t>
        </is>
      </c>
      <c r="O21" s="100" t="inlineStr">
        <is>
          <t>Mock</t>
        </is>
      </c>
      <c r="P21" s="100" t="inlineStr">
        <is>
          <t>Pharma Plus เล่มม่วง</t>
        </is>
      </c>
      <c r="Q21" s="100" t="n"/>
    </row>
    <row r="22" ht="13.2" customHeight="1" s="49">
      <c r="A22" s="119" t="n">
        <v>20</v>
      </c>
      <c r="B22" s="88" t="inlineStr">
        <is>
          <t>ข้อใดไม่ใช่คำแนะนำที่ถูกต้องในการใช้ยาเหน็บทวาร</t>
        </is>
      </c>
      <c r="C22" s="100" t="n"/>
      <c r="D22" s="88" t="inlineStr">
        <is>
          <t>ฉีกซองพลาสติกก่อนใช้</t>
        </is>
      </c>
      <c r="E22" s="88" t="inlineStr">
        <is>
          <t>เก็บยาไว้ในตู้เย็นช่องแช่แข็ง</t>
        </is>
      </c>
      <c r="F22" s="88" t="inlineStr">
        <is>
          <t>ล้างมือให้สะอาดก่อนเหน็บยา</t>
        </is>
      </c>
      <c r="G22" s="88" t="inlineStr">
        <is>
          <t>ไม่ต้องนำยาเหน็บออกจากร่างกายหลังจากเหน็บ</t>
        </is>
      </c>
      <c r="H22" s="88" t="inlineStr">
        <is>
          <t>เหน็บยาแล้วให้นอนพักอย่างน้อย 15 นาทีก่อนลุก</t>
        </is>
      </c>
      <c r="I22" s="119" t="inlineStr">
        <is>
          <t>2</t>
        </is>
      </c>
      <c r="J22" s="88"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00" t="n"/>
      <c r="L22" s="88" t="inlineStr">
        <is>
          <t>GERD</t>
        </is>
      </c>
      <c r="M22" s="100" t="inlineStr">
        <is>
          <t>Clinic</t>
        </is>
      </c>
      <c r="N22" s="88" t="inlineStr">
        <is>
          <t>ข้อ 20 Pharma Plus เล่มม่วง (เฉลยข้อ ข)</t>
        </is>
      </c>
      <c r="O22" s="100" t="inlineStr">
        <is>
          <t>Mock</t>
        </is>
      </c>
      <c r="P22" s="100" t="inlineStr">
        <is>
          <t>Pharma Plus เล่มม่วง</t>
        </is>
      </c>
      <c r="Q22" s="100" t="n"/>
    </row>
    <row r="23" ht="13.2" customHeight="1" s="49">
      <c r="A23" s="119" t="n">
        <v>21</v>
      </c>
      <c r="B23" s="88"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00" t="n"/>
      <c r="D23" s="88" t="inlineStr">
        <is>
          <t>ยาชนิดเม็ดส่วนใหญ่ต้องกลืนยาทั้งเม็ด ห้ามเคี้ยว</t>
        </is>
      </c>
      <c r="E23" s="88" t="inlineStr">
        <is>
          <t>ยาอาจทำให้ท้องเสีย เพราะมีตัวยาสำคัญคือ aluminium hydroxide</t>
        </is>
      </c>
      <c r="F23" s="88" t="inlineStr">
        <is>
          <t>ในผู้ป่วยที่เป็นโรคไตร่วมด้วย ควรให้ยาลดกรดที่มี Magnesium เป็นองค์ประกอบ</t>
        </is>
      </c>
      <c r="G23" s="88" t="inlineStr">
        <is>
          <t>ควรรับประทานยาก่อนอาหาร 1 ชม. และก่อนนอนเพื่อให้ยามีฤทธิ์อยู่ได้นาน</t>
        </is>
      </c>
      <c r="H23" s="88" t="inlineStr">
        <is>
          <t>ในผู้ป่วยที่มีอาการรุนแรงสามารถรับประทานได้ทุก 1 ชั่วโมง</t>
        </is>
      </c>
      <c r="I23" s="119" t="inlineStr">
        <is>
          <t>1</t>
        </is>
      </c>
      <c r="J23" s="88"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00" t="n"/>
      <c r="L23" s="88" t="inlineStr">
        <is>
          <t>Dyspepsia &amp; PUD</t>
        </is>
      </c>
      <c r="M23" s="100" t="inlineStr">
        <is>
          <t>Clinic</t>
        </is>
      </c>
      <c r="N23" s="88" t="inlineStr">
        <is>
          <t>ข้อ 21 Pharma Plus เล่มม่วง (เฉลยข้อ )</t>
        </is>
      </c>
      <c r="O23" s="100" t="inlineStr">
        <is>
          <t>Mock</t>
        </is>
      </c>
      <c r="P23" s="100" t="inlineStr">
        <is>
          <t>Pharma Plus เล่มม่วง</t>
        </is>
      </c>
      <c r="Q23" s="100" t="n"/>
    </row>
    <row r="24" ht="13.2" customHeight="1" s="49">
      <c r="A24" s="119" t="n">
        <v>22</v>
      </c>
      <c r="B24" s="88"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00" t="n"/>
      <c r="D24" s="88" t="inlineStr">
        <is>
          <t>โดยทั่วไประยะเวลาที่ใช้รักษา 8-12 สัปดาห์</t>
        </is>
      </c>
      <c r="E24" s="88" t="inlineStr">
        <is>
          <t>ระยะเวลาที่ใช้รักษา Duodenal ulcer ยาวกว่า gastric ulcer</t>
        </is>
      </c>
      <c r="F24" s="88" t="inlineStr">
        <is>
          <t>ยากลุ่มนี้สามารถยับยั้งการเจริญของเชื้อ H. pylori ได้</t>
        </is>
      </c>
      <c r="G24" s="88" t="inlineStr">
        <is>
          <t>สามารถให้ผู้ป่วยรับประทานยากลุ่มนี้ครั้งเดียวก่อนนอนได้</t>
        </is>
      </c>
      <c r="H24" s="88" t="inlineStr">
        <is>
          <t>ยาที่เป็น Prototype ของกลุ่มนี้เกิดปฏิกิริยากับยาน้อย</t>
        </is>
      </c>
      <c r="I24" s="119" t="inlineStr">
        <is>
          <t>1</t>
        </is>
      </c>
      <c r="J24" s="88"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00" t="n"/>
      <c r="L24" s="88" t="inlineStr">
        <is>
          <t>Dyspepsia &amp; PUD</t>
        </is>
      </c>
      <c r="M24" s="100" t="inlineStr">
        <is>
          <t>Clinic</t>
        </is>
      </c>
      <c r="N24" s="88" t="inlineStr">
        <is>
          <t>ข้อ 22 Pharma Plus เล่มม่วง (เฉลยข้อ ก ง)</t>
        </is>
      </c>
      <c r="O24" s="100" t="inlineStr">
        <is>
          <t>Mock</t>
        </is>
      </c>
      <c r="P24" s="100" t="inlineStr">
        <is>
          <t>Pharma Plus เล่มม่วง</t>
        </is>
      </c>
      <c r="Q24" s="100" t="n"/>
    </row>
    <row r="25" ht="13.2" customHeight="1" s="49">
      <c r="A25" s="119" t="n">
        <v>23</v>
      </c>
      <c r="B25" s="88" t="inlineStr">
        <is>
          <t>สารสำคัญของขมิ้นชันที่ออกฤทธิ์ในการกระตุ้นการหลั่ง</t>
        </is>
      </c>
      <c r="C25" s="100" t="n"/>
      <c r="D25" s="88" t="inlineStr">
        <is>
          <t>Lupeol</t>
        </is>
      </c>
      <c r="E25" s="88" t="inlineStr">
        <is>
          <t>Curcumin</t>
        </is>
      </c>
      <c r="F25" s="88" t="inlineStr">
        <is>
          <t>Stigmasterol</t>
        </is>
      </c>
      <c r="G25" s="88" t="inlineStr">
        <is>
          <t>Andrographolide</t>
        </is>
      </c>
      <c r="H25" s="88" t="inlineStr">
        <is>
          <t>Hydroxyanthracens</t>
        </is>
      </c>
      <c r="I25" s="119" t="inlineStr">
        <is>
          <t>2</t>
        </is>
      </c>
      <c r="J25" s="88"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00" t="n"/>
      <c r="L25" s="88" t="inlineStr">
        <is>
          <t>GERD</t>
        </is>
      </c>
      <c r="M25" s="100" t="inlineStr">
        <is>
          <t>Clinic</t>
        </is>
      </c>
      <c r="N25" s="88" t="inlineStr">
        <is>
          <t>ข้อ 23 Pharma Plus เล่มม่วง (เฉลยข้อ ข)</t>
        </is>
      </c>
      <c r="O25" s="100" t="inlineStr">
        <is>
          <t>Mock</t>
        </is>
      </c>
      <c r="P25" s="100" t="inlineStr">
        <is>
          <t>Pharma Plus เล่มม่วง</t>
        </is>
      </c>
      <c r="Q25" s="100" t="n"/>
    </row>
    <row r="26" ht="13.2" customHeight="1" s="49">
      <c r="A26" s="119" t="n">
        <v>24</v>
      </c>
      <c r="B26" s="88"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00" t="n"/>
      <c r="D26" s="88" t="inlineStr">
        <is>
          <t>ผงน้ำตาลเกลือแร่</t>
        </is>
      </c>
      <c r="E26" s="88" t="inlineStr">
        <is>
          <t>Norfloxacin</t>
        </is>
      </c>
      <c r="F26" s="88" t="inlineStr">
        <is>
          <t>Loperamide</t>
        </is>
      </c>
      <c r="G26" s="88" t="inlineStr">
        <is>
          <t>Chlortetracycline</t>
        </is>
      </c>
      <c r="H26" s="88" t="inlineStr">
        <is>
          <t>Furazolidine</t>
        </is>
      </c>
      <c r="I26" s="119" t="inlineStr">
        <is>
          <t>3</t>
        </is>
      </c>
      <c r="J26" s="88"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00" t="n"/>
      <c r="L26" s="88" t="inlineStr">
        <is>
          <t>Diarrhea &amp; Constipation</t>
        </is>
      </c>
      <c r="M26" s="100" t="inlineStr">
        <is>
          <t>Clinic</t>
        </is>
      </c>
      <c r="N26" s="88" t="inlineStr">
        <is>
          <t>ข้อ 24 Pharma Plus เล่มม่วง (เฉลยข้อ ค ง จ)</t>
        </is>
      </c>
      <c r="O26" s="100" t="inlineStr">
        <is>
          <t>Mock</t>
        </is>
      </c>
      <c r="P26" s="100" t="inlineStr">
        <is>
          <t>Pharma Plus เล่มม่วง</t>
        </is>
      </c>
      <c r="Q26" s="100" t="n"/>
    </row>
    <row r="27" ht="13.2" customHeight="1" s="49">
      <c r="A27" s="119" t="n">
        <v>25</v>
      </c>
      <c r="B27" s="88" t="inlineStr">
        <is>
          <t>ในผู้ใหญ่ คนปกติ ถ้าพบว่า ผู้ป่วยท้องเสียจากเชื้อ Salmonella จะให้ยาต้านจุลชีพในข้อใด</t>
        </is>
      </c>
      <c r="C27" s="100" t="n"/>
      <c r="D27" s="88" t="inlineStr">
        <is>
          <t>Norfloxacin</t>
        </is>
      </c>
      <c r="E27" s="88" t="inlineStr">
        <is>
          <t>Ofloxacin</t>
        </is>
      </c>
      <c r="F27" s="88" t="inlineStr">
        <is>
          <t>Chloramphenicol</t>
        </is>
      </c>
      <c r="G27" s="88" t="inlineStr">
        <is>
          <t>Furazolidine</t>
        </is>
      </c>
      <c r="H27" s="88" t="inlineStr">
        <is>
          <t>ไม่ต้องให้ยาต้านจุลชีพ</t>
        </is>
      </c>
      <c r="I27" s="119" t="inlineStr">
        <is>
          <t>1</t>
        </is>
      </c>
      <c r="J27" s="88"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00" t="n"/>
      <c r="L27" s="88" t="inlineStr">
        <is>
          <t>Diarrhea &amp; Constipation</t>
        </is>
      </c>
      <c r="M27" s="100" t="inlineStr">
        <is>
          <t>Clinic</t>
        </is>
      </c>
      <c r="N27" s="88" t="inlineStr">
        <is>
          <t>ข้อ 25 Pharma Plus เล่มม่วง (เฉลยข้อ ก)</t>
        </is>
      </c>
      <c r="O27" s="100" t="inlineStr">
        <is>
          <t>Mock</t>
        </is>
      </c>
      <c r="P27" s="100" t="inlineStr">
        <is>
          <t>Pharma Plus เล่มม่วง</t>
        </is>
      </c>
      <c r="Q27" s="100" t="n"/>
    </row>
    <row r="28" ht="13.2" customHeight="1" s="49">
      <c r="A28" s="119" t="n">
        <v>26</v>
      </c>
      <c r="B28" s="88"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00" t="n"/>
      <c r="D28" s="88" t="inlineStr">
        <is>
          <t>Nicotinic receptor, ปากแห้ง ตาพร่า ท้องผูก</t>
        </is>
      </c>
      <c r="E28" s="88" t="inlineStr">
        <is>
          <t>Muscarinic receptor, ปากแห้ง ตาพร่า ท้องผูก</t>
        </is>
      </c>
      <c r="F28" s="88" t="inlineStr">
        <is>
          <t>Beta-2 receptor, หลอดลมตีบ</t>
        </is>
      </c>
      <c r="G28" s="88" t="inlineStr">
        <is>
          <t>Beta-1 receptor, หลอดลมตีบ</t>
        </is>
      </c>
      <c r="H28" s="88" t="inlineStr">
        <is>
          <t>Alpha 1 receptor, ปากแห้ง ตาพร่า ท้องผูก</t>
        </is>
      </c>
      <c r="I28" s="119" t="inlineStr">
        <is>
          <t>2</t>
        </is>
      </c>
      <c r="J28" s="88"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00" t="n"/>
      <c r="L28" s="88" t="inlineStr">
        <is>
          <t>Diarrhea &amp; Constipation</t>
        </is>
      </c>
      <c r="M28" s="100" t="inlineStr">
        <is>
          <t>Clinic</t>
        </is>
      </c>
      <c r="N28" s="88" t="inlineStr">
        <is>
          <t>ข้อ 26 Pharma Plus เล่มม่วง (เฉลยข้อ ข)</t>
        </is>
      </c>
      <c r="O28" s="100" t="inlineStr">
        <is>
          <t>Mock</t>
        </is>
      </c>
      <c r="P28" s="100" t="inlineStr">
        <is>
          <t>Pharma Plus เล่มม่วง</t>
        </is>
      </c>
      <c r="Q28" s="100" t="n"/>
    </row>
    <row r="29" ht="13.2" customHeight="1" s="49">
      <c r="A29" s="119" t="n">
        <v>27</v>
      </c>
      <c r="B29" s="8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00" t="n"/>
      <c r="D29" s="88" t="inlineStr">
        <is>
          <t>พยาธิปากขอ</t>
        </is>
      </c>
      <c r="E29" s="88" t="inlineStr">
        <is>
          <t>พยาธิเส้นด้าย</t>
        </is>
      </c>
      <c r="F29" s="88" t="inlineStr">
        <is>
          <t>พยาธิไส้เดือน</t>
        </is>
      </c>
      <c r="G29" s="88" t="inlineStr">
        <is>
          <t>พยาธิใบไม้ในตับ</t>
        </is>
      </c>
      <c r="H29" s="88" t="inlineStr">
        <is>
          <t>พยาธิตัวตืด</t>
        </is>
      </c>
      <c r="I29" s="119" t="inlineStr">
        <is>
          <t>5</t>
        </is>
      </c>
      <c r="J29" s="88"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00" t="n"/>
      <c r="L29" s="88" t="inlineStr">
        <is>
          <t>GERD</t>
        </is>
      </c>
      <c r="M29" s="100" t="inlineStr">
        <is>
          <t>Clinic</t>
        </is>
      </c>
      <c r="N29" s="88" t="inlineStr">
        <is>
          <t>ข้อ 27 Pharma Plus เล่มม่วง (เฉลยข้อ จ)</t>
        </is>
      </c>
      <c r="O29" s="100" t="inlineStr">
        <is>
          <t>Mock</t>
        </is>
      </c>
      <c r="P29" s="100" t="inlineStr">
        <is>
          <t>Pharma Plus เล่มม่วง</t>
        </is>
      </c>
      <c r="Q29" s="100" t="n"/>
    </row>
    <row r="30" ht="13.2" customHeight="1" s="49">
      <c r="A30" s="119" t="n">
        <v>28</v>
      </c>
      <c r="B30" s="8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00" t="n"/>
      <c r="D30" s="88" t="inlineStr">
        <is>
          <t>วัว</t>
        </is>
      </c>
      <c r="E30" s="88" t="inlineStr">
        <is>
          <t>หมู</t>
        </is>
      </c>
      <c r="F30" s="88" t="inlineStr">
        <is>
          <t>ปลา</t>
        </is>
      </c>
      <c r="G30" s="88" t="inlineStr">
        <is>
          <t>ไก่</t>
        </is>
      </c>
      <c r="H30" s="88" t="inlineStr">
        <is>
          <t>หนู</t>
        </is>
      </c>
      <c r="I30" s="119" t="inlineStr">
        <is>
          <t>2</t>
        </is>
      </c>
      <c r="J30" s="88"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00" t="n"/>
      <c r="L30" s="88" t="inlineStr">
        <is>
          <t>GERD</t>
        </is>
      </c>
      <c r="M30" s="100" t="inlineStr">
        <is>
          <t>Clinic</t>
        </is>
      </c>
      <c r="N30" s="88" t="inlineStr">
        <is>
          <t>ข้อ 28 Pharma Plus เล่มม่วง (เฉลยข้อ ข)</t>
        </is>
      </c>
      <c r="O30" s="100" t="inlineStr">
        <is>
          <t>Mock</t>
        </is>
      </c>
      <c r="P30" s="100" t="inlineStr">
        <is>
          <t>Pharma Plus เล่มม่วง</t>
        </is>
      </c>
      <c r="Q30" s="100" t="n"/>
    </row>
    <row r="31" ht="13.2" customHeight="1" s="49">
      <c r="A31" s="119" t="n">
        <v>29</v>
      </c>
      <c r="B31" s="88"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00" t="n"/>
      <c r="D31" s="88" t="inlineStr">
        <is>
          <t>1000 mg 1x3, 1 day</t>
        </is>
      </c>
      <c r="E31" s="88" t="inlineStr">
        <is>
          <t>1000 mg 1x3, 2 days</t>
        </is>
      </c>
      <c r="F31" s="88" t="inlineStr">
        <is>
          <t>600 mg 1x3, 14 days</t>
        </is>
      </c>
      <c r="G31" s="88" t="inlineStr">
        <is>
          <t>600 mg 2x1, 1 day</t>
        </is>
      </c>
      <c r="H31" s="88" t="inlineStr">
        <is>
          <t>600 mg 2x3, 1 day</t>
        </is>
      </c>
      <c r="I31" s="119" t="inlineStr">
        <is>
          <t>1</t>
        </is>
      </c>
      <c r="J31" s="88"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00" t="n"/>
      <c r="L31" s="88" t="inlineStr">
        <is>
          <t>GERD</t>
        </is>
      </c>
      <c r="M31" s="100" t="inlineStr">
        <is>
          <t>Clinic</t>
        </is>
      </c>
      <c r="N31" s="88" t="inlineStr">
        <is>
          <t>ข้อ 29 Pharma Plus เล่มม่วง (เฉลยข้อ )</t>
        </is>
      </c>
      <c r="O31" s="100" t="inlineStr">
        <is>
          <t>Mock</t>
        </is>
      </c>
      <c r="P31" s="100" t="inlineStr">
        <is>
          <t>Pharma Plus เล่มม่วง</t>
        </is>
      </c>
      <c r="Q31" s="100" t="n"/>
    </row>
    <row r="32" ht="13.2" customHeight="1" s="49">
      <c r="A32" s="119" t="n">
        <v>30</v>
      </c>
      <c r="B32" s="88" t="inlineStr">
        <is>
          <t>สมุนไพรใดที่อาจแนะนำในผู้ป่วยรายนี้ คือ</t>
        </is>
      </c>
      <c r="C32" s="100" t="n"/>
      <c r="D32" s="88" t="inlineStr">
        <is>
          <t>เมล็ดฟักทอง</t>
        </is>
      </c>
      <c r="E32" s="88" t="inlineStr">
        <is>
          <t>เมล็ดทานตะวัน</t>
        </is>
      </c>
      <c r="F32" s="88" t="inlineStr">
        <is>
          <t>เปลือกมังคุด</t>
        </is>
      </c>
      <c r="G32" s="88" t="inlineStr">
        <is>
          <t>เปลือกทับทิม</t>
        </is>
      </c>
      <c r="H32" s="88" t="inlineStr">
        <is>
          <t>เปลือกส้มโอ</t>
        </is>
      </c>
      <c r="I32" s="119" t="inlineStr">
        <is>
          <t>1</t>
        </is>
      </c>
      <c r="J32" s="88"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00" t="n"/>
      <c r="L32" s="88" t="inlineStr">
        <is>
          <t>GERD</t>
        </is>
      </c>
      <c r="M32" s="100" t="inlineStr">
        <is>
          <t>Clinic</t>
        </is>
      </c>
      <c r="N32" s="88" t="inlineStr">
        <is>
          <t>ข้อ 30 Pharma Plus เล่มม่วง (เฉลยข้อ ก)</t>
        </is>
      </c>
      <c r="O32" s="100" t="inlineStr">
        <is>
          <t>Mock</t>
        </is>
      </c>
      <c r="P32" s="100" t="inlineStr">
        <is>
          <t>Pharma Plus เล่มม่วง</t>
        </is>
      </c>
      <c r="Q32" s="100" t="n"/>
    </row>
    <row r="33" ht="13.2" customHeight="1" s="49">
      <c r="A33" s="119" t="n">
        <v>31</v>
      </c>
      <c r="B33" s="88" t="inlineStr">
        <is>
          <t>ข้อแนะนำการใช้ยาสำหรับผู้ป่วยให้นมบุตรคือข้อใด</t>
        </is>
      </c>
      <c r="C33" s="100" t="n"/>
      <c r="D33" s="88" t="inlineStr">
        <is>
          <t>สามารถใช้ได้เพราะไม่สามารถขับออกทางน้ำนม</t>
        </is>
      </c>
      <c r="E33" s="88" t="inlineStr">
        <is>
          <t>สามารถใช้ได้ไม่มีอาการข้างเคียงที่ร้ายแรง</t>
        </is>
      </c>
      <c r="F33" s="88" t="inlineStr">
        <is>
          <t>สามารถใช้ได้เพราะไม่เกิดเมตาบอไลต์ที่เป็นพิษ</t>
        </is>
      </c>
      <c r="G33" s="88" t="inlineStr">
        <is>
          <t>ไม่สามารถใช้ได้เพราะขับออกทางน้ำนม</t>
        </is>
      </c>
      <c r="H33" s="88" t="inlineStr">
        <is>
          <t>ไม่สามารถใช้ได้ขณะให้นมบุตร และหยุดใช้ยาอีก 2-3 วัน เพราะเมตาบอไลต์ช้า</t>
        </is>
      </c>
      <c r="I33" s="119" t="inlineStr">
        <is>
          <t>4</t>
        </is>
      </c>
      <c r="J33" s="88"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00" t="n"/>
      <c r="L33" s="88" t="inlineStr">
        <is>
          <t>GERD</t>
        </is>
      </c>
      <c r="M33" s="100" t="inlineStr">
        <is>
          <t>Clinic</t>
        </is>
      </c>
      <c r="N33" s="88" t="inlineStr">
        <is>
          <t>ข้อ 31 Pharma Plus เล่มม่วง (เฉลยข้อ ง)</t>
        </is>
      </c>
      <c r="O33" s="100" t="inlineStr">
        <is>
          <t>Mock</t>
        </is>
      </c>
      <c r="P33" s="100" t="inlineStr">
        <is>
          <t>Pharma Plus เล่มม่วง</t>
        </is>
      </c>
      <c r="Q33" s="100" t="n"/>
    </row>
    <row r="34" ht="13.2" customHeight="1" s="49">
      <c r="A34" s="119" t="n">
        <v>32</v>
      </c>
      <c r="B34" s="88"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00" t="n"/>
      <c r="D34" s="88" t="inlineStr">
        <is>
          <t>GERD</t>
        </is>
      </c>
      <c r="E34" s="88" t="inlineStr">
        <is>
          <t>GU</t>
        </is>
      </c>
      <c r="F34" s="88" t="inlineStr">
        <is>
          <t>DU</t>
        </is>
      </c>
      <c r="G34" s="88" t="inlineStr">
        <is>
          <t>Gastroparesis</t>
        </is>
      </c>
      <c r="H34" s="88" t="inlineStr">
        <is>
          <t>IBS</t>
        </is>
      </c>
      <c r="I34" s="119" t="inlineStr">
        <is>
          <t>1</t>
        </is>
      </c>
      <c r="J34" s="88"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00" t="n"/>
      <c r="L34" s="88" t="inlineStr">
        <is>
          <t>GERD</t>
        </is>
      </c>
      <c r="M34" s="100" t="inlineStr">
        <is>
          <t>Clinic</t>
        </is>
      </c>
      <c r="N34" s="88" t="inlineStr">
        <is>
          <t>ข้อ 32 Pharma Plus เล่มม่วง (เฉลยข้อ ก)</t>
        </is>
      </c>
      <c r="O34" s="100" t="inlineStr">
        <is>
          <t>Mock</t>
        </is>
      </c>
      <c r="P34" s="100" t="inlineStr">
        <is>
          <t>Pharma Plus เล่มม่วง</t>
        </is>
      </c>
      <c r="Q34" s="100" t="n"/>
    </row>
    <row r="35" ht="13.2" customHeight="1" s="49">
      <c r="A35" s="119" t="n">
        <v>33</v>
      </c>
      <c r="B35" s="88"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00" t="n"/>
      <c r="D35" s="88" t="inlineStr">
        <is>
          <t>Sucralfate 1 g bid</t>
        </is>
      </c>
      <c r="E35" s="88" t="inlineStr">
        <is>
          <t>Famotidine 10 mg OD</t>
        </is>
      </c>
      <c r="F35" s="88" t="inlineStr">
        <is>
          <t>Domperidone 10 mg tid</t>
        </is>
      </c>
      <c r="G35" s="88" t="inlineStr">
        <is>
          <t>Magnesium-aluminium hydroxide 30 ml</t>
        </is>
      </c>
      <c r="H35" s="88" t="inlineStr">
        <is>
          <t>Omeprazole 20 mg OD</t>
        </is>
      </c>
      <c r="I35" s="119" t="inlineStr">
        <is>
          <t>5</t>
        </is>
      </c>
      <c r="J35" s="88"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00" t="n"/>
      <c r="L35" s="88" t="inlineStr">
        <is>
          <t>GERD</t>
        </is>
      </c>
      <c r="M35" s="100" t="inlineStr">
        <is>
          <t>Clinic</t>
        </is>
      </c>
      <c r="N35" s="88" t="inlineStr">
        <is>
          <t>ข้อ 33 Pharma Plus เล่มม่วง (เฉลยข้อ จ)</t>
        </is>
      </c>
      <c r="O35" s="100" t="inlineStr">
        <is>
          <t>Mock</t>
        </is>
      </c>
      <c r="P35" s="100" t="inlineStr">
        <is>
          <t>Pharma Plus เล่มม่วง</t>
        </is>
      </c>
      <c r="Q35" s="100" t="n"/>
    </row>
    <row r="36" ht="13.2" customHeight="1" s="49">
      <c r="A36" s="119" t="n">
        <v>34</v>
      </c>
      <c r="B36" s="88" t="inlineStr">
        <is>
          <t>Domperidone ออกฤทธิ์ผ่าน receptor ใด</t>
        </is>
      </c>
      <c r="C36" s="100" t="n"/>
      <c r="D36" s="88" t="inlineStr">
        <is>
          <t>D2 receptor</t>
        </is>
      </c>
      <c r="E36" s="88" t="inlineStr">
        <is>
          <t>M3 muscarinic receptor</t>
        </is>
      </c>
      <c r="F36" s="88" t="inlineStr">
        <is>
          <t>5-HT3 receptor</t>
        </is>
      </c>
      <c r="G36" s="88" t="inlineStr">
        <is>
          <t>5-HT4 receptor</t>
        </is>
      </c>
      <c r="H36" s="88" t="inlineStr">
        <is>
          <t>Alpha-1 adrenergic receptor</t>
        </is>
      </c>
      <c r="I36" s="119" t="inlineStr">
        <is>
          <t>1</t>
        </is>
      </c>
      <c r="J36" s="88"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00" t="n"/>
      <c r="L36" s="88" t="inlineStr">
        <is>
          <t>Nausea and vomiting</t>
        </is>
      </c>
      <c r="M36" s="100" t="inlineStr">
        <is>
          <t>Clinic</t>
        </is>
      </c>
      <c r="N36" s="88" t="inlineStr">
        <is>
          <t>ข้อ 34 Pharma Plus เล่มม่วง (เฉลยข้อ ก)</t>
        </is>
      </c>
      <c r="O36" s="100" t="inlineStr">
        <is>
          <t>Mock</t>
        </is>
      </c>
      <c r="P36" s="100" t="inlineStr">
        <is>
          <t>Pharma Plus เล่มม่วง</t>
        </is>
      </c>
      <c r="Q36" s="100" t="n"/>
    </row>
    <row r="37" ht="13.2" customHeight="1" s="49">
      <c r="A37" s="119" t="n">
        <v>35</v>
      </c>
      <c r="B37" s="88" t="inlineStr">
        <is>
          <t>เกี่ยวกับ ยาใดห้ามบดในสายยาง ข้อใดต่อไปนี้กล่าวถูกต้องตามหลักวิชาชีพเภสัชกรรม</t>
        </is>
      </c>
      <c r="C37" s="100" t="n"/>
      <c r="D37" s="88" t="inlineStr">
        <is>
          <t>HCTZ</t>
        </is>
      </c>
      <c r="E37" s="88" t="inlineStr">
        <is>
          <t>Famotidine</t>
        </is>
      </c>
      <c r="F37" s="88" t="inlineStr">
        <is>
          <t>Domperidone</t>
        </is>
      </c>
      <c r="G37" s="88" t="inlineStr">
        <is>
          <t>Al3+ + Mg2+</t>
        </is>
      </c>
      <c r="H37" s="88" t="inlineStr">
        <is>
          <t>Omeprazole</t>
        </is>
      </c>
      <c r="I37" s="119" t="inlineStr">
        <is>
          <t>5</t>
        </is>
      </c>
      <c r="J37" s="88"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00" t="n"/>
      <c r="L37" s="88" t="inlineStr">
        <is>
          <t>GERD</t>
        </is>
      </c>
      <c r="M37" s="100" t="inlineStr">
        <is>
          <t>Clinic</t>
        </is>
      </c>
      <c r="N37" s="88" t="inlineStr">
        <is>
          <t>ข้อ 35 Pharma Plus เล่มม่วง (เฉลยข้อ จ)</t>
        </is>
      </c>
      <c r="O37" s="100" t="inlineStr">
        <is>
          <t>Mock</t>
        </is>
      </c>
      <c r="P37" s="100" t="inlineStr">
        <is>
          <t>Pharma Plus เล่มม่วง</t>
        </is>
      </c>
      <c r="Q37" s="100" t="n"/>
    </row>
    <row r="38" ht="13.2" customHeight="1" s="49">
      <c r="A38" s="119" t="n">
        <v>36</v>
      </c>
      <c r="B38" s="88" t="inlineStr">
        <is>
          <t>ยาใดที่เป็นยาสามัญประจำบ้าน</t>
        </is>
      </c>
      <c r="C38" s="100" t="n"/>
      <c r="D38" s="88" t="inlineStr">
        <is>
          <t>HCTZ</t>
        </is>
      </c>
      <c r="E38" s="88" t="inlineStr">
        <is>
          <t>Famotidine</t>
        </is>
      </c>
      <c r="F38" s="88" t="inlineStr">
        <is>
          <t>Domperidone</t>
        </is>
      </c>
      <c r="G38" s="88" t="inlineStr">
        <is>
          <t>Al3+ + Mg2+ (alum milk)</t>
        </is>
      </c>
      <c r="H38" s="88" t="inlineStr">
        <is>
          <t>Cimetidine</t>
        </is>
      </c>
      <c r="I38" s="119" t="inlineStr">
        <is>
          <t>4</t>
        </is>
      </c>
      <c r="J38" s="88"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00" t="n"/>
      <c r="L38" s="88" t="inlineStr">
        <is>
          <t>GERD</t>
        </is>
      </c>
      <c r="M38" s="100" t="inlineStr">
        <is>
          <t>Clinic</t>
        </is>
      </c>
      <c r="N38" s="88" t="inlineStr">
        <is>
          <t>ข้อ 36 Pharma Plus เล่มม่วง (เฉลยข้อ ง)</t>
        </is>
      </c>
      <c r="O38" s="100" t="inlineStr">
        <is>
          <t>Mock</t>
        </is>
      </c>
      <c r="P38" s="100" t="inlineStr">
        <is>
          <t>Pharma Plus เล่มม่วง</t>
        </is>
      </c>
      <c r="Q38" s="100" t="n"/>
    </row>
    <row r="39" ht="13.2" customHeight="1" s="49">
      <c r="A39" s="119" t="n">
        <v>37</v>
      </c>
      <c r="B39" s="88" t="inlineStr">
        <is>
          <t>ยาใดต่อไปนี้ไม่ได้อยู่ใน regimen ในการรักษา H. pylori</t>
        </is>
      </c>
      <c r="C39" s="100" t="n"/>
      <c r="D39" s="88" t="inlineStr">
        <is>
          <t>Tetracycline</t>
        </is>
      </c>
      <c r="E39" s="88" t="inlineStr">
        <is>
          <t>Ranitidine</t>
        </is>
      </c>
      <c r="F39" s="88" t="inlineStr">
        <is>
          <t>Metronidazole</t>
        </is>
      </c>
      <c r="G39" s="88" t="inlineStr">
        <is>
          <t>Erythromycin</t>
        </is>
      </c>
      <c r="H39" s="88" t="inlineStr">
        <is>
          <t>Lansoprazole</t>
        </is>
      </c>
      <c r="I39" s="119" t="inlineStr">
        <is>
          <t>4</t>
        </is>
      </c>
      <c r="J39" s="88"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00" t="n"/>
      <c r="L39" s="88" t="inlineStr">
        <is>
          <t>Dyspepsia &amp; PUD</t>
        </is>
      </c>
      <c r="M39" s="100" t="inlineStr">
        <is>
          <t>Clinic</t>
        </is>
      </c>
      <c r="N39" s="88" t="inlineStr">
        <is>
          <t>ข้อ 37 Pharma Plus เล่มม่วง (เฉลยข้อ ง)</t>
        </is>
      </c>
      <c r="O39" s="100" t="inlineStr">
        <is>
          <t>Mock</t>
        </is>
      </c>
      <c r="P39" s="100" t="inlineStr">
        <is>
          <t>Pharma Plus เล่มม่วง</t>
        </is>
      </c>
      <c r="Q39" s="100" t="n"/>
    </row>
    <row r="40" ht="13.2" customHeight="1" s="49">
      <c r="A40" s="119" t="n">
        <v>38</v>
      </c>
      <c r="B40" s="88"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00" t="n"/>
      <c r="D40" s="88" t="inlineStr">
        <is>
          <t>Omeprazole ลดการดูดซึม clopidogrel เนื่องจากดูดซึมได้ดีในสภาวะเป็นกรด</t>
        </is>
      </c>
      <c r="E40" s="88" t="inlineStr">
        <is>
          <t>Clopidogrel ลดการดูดซึม omeprazole</t>
        </is>
      </c>
      <c r="F40" s="88" t="inlineStr">
        <is>
          <t>Omeprazole ลดการดูดซึม clopidogrel เกิด toxic metabolite ที่ตับ</t>
        </is>
      </c>
      <c r="G40" s="88" t="inlineStr">
        <is>
          <t>Omeprazole เพิ่มการขับออกของ clopidogrel</t>
        </is>
      </c>
      <c r="H40" s="88" t="inlineStr">
        <is>
          <t>Omeprazole ทำให้ clopidogrel ไม่ถูกเปลี่ยนในรูปที่ออกฤทธิ์</t>
        </is>
      </c>
      <c r="I40" s="119" t="inlineStr">
        <is>
          <t>5</t>
        </is>
      </c>
      <c r="J40" s="88"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00" t="n"/>
      <c r="L40" s="88" t="inlineStr">
        <is>
          <t>GERD</t>
        </is>
      </c>
      <c r="M40" s="100" t="inlineStr">
        <is>
          <t>Clinic</t>
        </is>
      </c>
      <c r="N40" s="88" t="inlineStr">
        <is>
          <t>ข้อ 38 Pharma Plus เล่มม่วง (เฉลยข้อ จ)</t>
        </is>
      </c>
      <c r="O40" s="100" t="inlineStr">
        <is>
          <t>Mock</t>
        </is>
      </c>
      <c r="P40" s="100" t="inlineStr">
        <is>
          <t>Pharma Plus เล่มม่วง</t>
        </is>
      </c>
      <c r="Q40" s="100" t="n"/>
    </row>
    <row r="41" ht="13.2" customHeight="1" s="49">
      <c r="A41" s="119" t="n">
        <v>39</v>
      </c>
      <c r="B41" s="88"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00" t="n"/>
      <c r="D41" s="88" t="inlineStr">
        <is>
          <t>Erythromycin</t>
        </is>
      </c>
      <c r="E41" s="88" t="inlineStr">
        <is>
          <t>Ketoconazole</t>
        </is>
      </c>
      <c r="F41" s="88" t="inlineStr">
        <is>
          <t>Diazepam</t>
        </is>
      </c>
      <c r="G41" s="88" t="inlineStr">
        <is>
          <t>Warfarin</t>
        </is>
      </c>
      <c r="H41" s="88" t="inlineStr">
        <is>
          <t>Escitalopram</t>
        </is>
      </c>
      <c r="I41" s="119" t="inlineStr">
        <is>
          <t>2</t>
        </is>
      </c>
      <c r="J41" s="88"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00" t="n"/>
      <c r="L41" s="88" t="inlineStr">
        <is>
          <t>GERD</t>
        </is>
      </c>
      <c r="M41" s="100" t="inlineStr">
        <is>
          <t>Clinic</t>
        </is>
      </c>
      <c r="N41" s="88" t="inlineStr">
        <is>
          <t>ข้อ 39 Pharma Plus เล่มม่วง (เฉลยข้อ ข)</t>
        </is>
      </c>
      <c r="O41" s="100" t="inlineStr">
        <is>
          <t>Mock</t>
        </is>
      </c>
      <c r="P41" s="100" t="inlineStr">
        <is>
          <t>Pharma Plus เล่มม่วง</t>
        </is>
      </c>
      <c r="Q41" s="100" t="n"/>
    </row>
    <row r="42" ht="13.2" customHeight="1" s="49">
      <c r="A42" s="119" t="n">
        <v>40</v>
      </c>
      <c r="B42" s="88"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00" t="n"/>
      <c r="D42" s="88" t="inlineStr">
        <is>
          <t>แกะแคปซูลแล้วผสมกับน้ำเปล่า</t>
        </is>
      </c>
      <c r="E42" s="88" t="inlineStr">
        <is>
          <t>นมถั่วเหลือง</t>
        </is>
      </c>
      <c r="F42" s="88" t="inlineStr">
        <is>
          <t>ยาลดกรด</t>
        </is>
      </c>
      <c r="G42" s="88" t="inlineStr">
        <is>
          <t>น้ำส้ม</t>
        </is>
      </c>
      <c r="H42" s="88" t="inlineStr">
        <is>
          <t>น้ำหวาน</t>
        </is>
      </c>
      <c r="I42" s="119" t="inlineStr">
        <is>
          <t>3</t>
        </is>
      </c>
      <c r="J42" s="88"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00" t="n"/>
      <c r="L42" s="88" t="inlineStr">
        <is>
          <t>GERD</t>
        </is>
      </c>
      <c r="M42" s="100" t="inlineStr">
        <is>
          <t>Clinic</t>
        </is>
      </c>
      <c r="N42" s="88" t="inlineStr">
        <is>
          <t>ข้อ 40 Pharma Plus เล่มม่วง (เฉลยข้อ ค)</t>
        </is>
      </c>
      <c r="O42" s="100" t="inlineStr">
        <is>
          <t>Mock</t>
        </is>
      </c>
      <c r="P42" s="100" t="inlineStr">
        <is>
          <t>Pharma Plus เล่มม่วง</t>
        </is>
      </c>
      <c r="Q42" s="100" t="n"/>
    </row>
    <row r="43" ht="13.2" customHeight="1" s="49">
      <c r="A43" s="119" t="n">
        <v>41</v>
      </c>
      <c r="B43" s="88"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00" t="n"/>
      <c r="D43" s="88" t="inlineStr">
        <is>
          <t>พยาธิไส้เดือน (Ascariasis)</t>
        </is>
      </c>
      <c r="E43" s="88" t="inlineStr">
        <is>
          <t>พยาธิตัวตืด (Tape worm)</t>
        </is>
      </c>
      <c r="F43" s="88" t="inlineStr">
        <is>
          <t>พยาธิปากขอ (Hook worm)</t>
        </is>
      </c>
      <c r="G43" s="88" t="inlineStr">
        <is>
          <t>พยาธิเข็มหมุด (Enterobiasis or pinworm)</t>
        </is>
      </c>
      <c r="H43" s="88" t="inlineStr">
        <is>
          <t>พยาธิใบไม้ในตับ (Opisthorchis)</t>
        </is>
      </c>
      <c r="I43" s="119" t="inlineStr">
        <is>
          <t>4</t>
        </is>
      </c>
      <c r="J43" s="88"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00" t="n"/>
      <c r="L43" s="88" t="inlineStr">
        <is>
          <t>GERD</t>
        </is>
      </c>
      <c r="M43" s="100" t="inlineStr">
        <is>
          <t>Clinic</t>
        </is>
      </c>
      <c r="N43" s="88" t="inlineStr">
        <is>
          <t>ข้อ 41 Pharma Plus เล่มม่วง (เฉลยข้อ ง)</t>
        </is>
      </c>
      <c r="O43" s="100" t="inlineStr">
        <is>
          <t>Mock</t>
        </is>
      </c>
      <c r="P43" s="100" t="inlineStr">
        <is>
          <t>Pharma Plus เล่มม่วง</t>
        </is>
      </c>
      <c r="Q43" s="100" t="n"/>
    </row>
    <row r="44" ht="13.2" customHeight="1" s="49">
      <c r="A44" s="119" t="n">
        <v>42</v>
      </c>
      <c r="B44" s="88"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00" t="n"/>
      <c r="D44" s="88" t="inlineStr">
        <is>
          <t>Albendazole 400 mg ติดต่อกัน 3 วัน</t>
        </is>
      </c>
      <c r="E44" s="88" t="inlineStr">
        <is>
          <t>Mebendazole 100 mg ครั้งเดียว แล้วทานซ้ำในอีก 2 wk</t>
        </is>
      </c>
      <c r="F44" s="88" t="inlineStr">
        <is>
          <t>Niclosamide</t>
        </is>
      </c>
      <c r="G44" s="88" t="inlineStr">
        <is>
          <t>Pyrantel pamoate</t>
        </is>
      </c>
      <c r="H44" s="88" t="inlineStr">
        <is>
          <t>Praziquantel</t>
        </is>
      </c>
      <c r="I44" s="119" t="inlineStr">
        <is>
          <t>2</t>
        </is>
      </c>
      <c r="J44" s="88"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00" t="n"/>
      <c r="L44" s="88" t="inlineStr">
        <is>
          <t>GERD</t>
        </is>
      </c>
      <c r="M44" s="100" t="inlineStr">
        <is>
          <t>Clinic</t>
        </is>
      </c>
      <c r="N44" s="88" t="inlineStr">
        <is>
          <t>ข้อ 42 Pharma Plus เล่มม่วง (เฉลยข้อ ข)</t>
        </is>
      </c>
      <c r="O44" s="100" t="inlineStr">
        <is>
          <t>Mock</t>
        </is>
      </c>
      <c r="P44" s="100" t="inlineStr">
        <is>
          <t>Pharma Plus เล่มม่วง</t>
        </is>
      </c>
      <c r="Q44" s="100" t="n"/>
    </row>
    <row r="45" ht="13.2" customHeight="1" s="49">
      <c r="A45" s="119" t="n">
        <v>43</v>
      </c>
      <c r="B45" s="88" t="inlineStr">
        <is>
          <t>แม่ไปตรวจพบว่าตนเองมีเชื้อพยาธิตัวตืด ยาที่ใช้ในการรักษาแม่คือยาอะไร</t>
        </is>
      </c>
      <c r="C45" s="100" t="n"/>
      <c r="D45" s="88" t="inlineStr">
        <is>
          <t>Albendazole 400 mg ติดต่อกัน 3 วัน</t>
        </is>
      </c>
      <c r="E45" s="88" t="inlineStr">
        <is>
          <t>Niclosamide</t>
        </is>
      </c>
      <c r="F45" s="88" t="inlineStr">
        <is>
          <t>Mebendazole</t>
        </is>
      </c>
      <c r="G45" s="88" t="inlineStr">
        <is>
          <t>Pyrantel pamoate</t>
        </is>
      </c>
      <c r="H45" s="88" t="inlineStr">
        <is>
          <t>Praziquantel</t>
        </is>
      </c>
      <c r="I45" s="119" t="inlineStr">
        <is>
          <t>2</t>
        </is>
      </c>
      <c r="J45" s="88"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00" t="n"/>
      <c r="L45" s="88" t="inlineStr">
        <is>
          <t>GERD</t>
        </is>
      </c>
      <c r="M45" s="100" t="inlineStr">
        <is>
          <t>Clinic</t>
        </is>
      </c>
      <c r="N45" s="88" t="inlineStr">
        <is>
          <t>ข้อ 43 Pharma Plus เล่มม่วง (เฉลยข้อ ข)</t>
        </is>
      </c>
      <c r="O45" s="100" t="inlineStr">
        <is>
          <t>Mock</t>
        </is>
      </c>
      <c r="P45" s="100" t="inlineStr">
        <is>
          <t>Pharma Plus เล่มม่วง</t>
        </is>
      </c>
      <c r="Q45" s="100" t="n"/>
    </row>
    <row r="46" ht="13.2" customHeight="1" s="49">
      <c r="A46" s="119" t="n">
        <v>44</v>
      </c>
      <c r="B46" s="88" t="inlineStr">
        <is>
          <t>ข้อใดเป็นกลไกการออกฤทธิ์ของยา mebendazole</t>
        </is>
      </c>
      <c r="C46" s="100" t="n"/>
      <c r="D46" s="88" t="inlineStr">
        <is>
          <t>มีผลทำให้พยาธิเกิด paralysis</t>
        </is>
      </c>
      <c r="E46" s="88" t="inlineStr">
        <is>
          <t>Inhibit oxidative phosphorylation glucose</t>
        </is>
      </c>
      <c r="F46" s="88" t="inlineStr">
        <is>
          <t>ขัดขวางการนำ glucose มาใช้ของพยาธิ (block glucose reuptake)</t>
        </is>
      </c>
      <c r="G46" s="88" t="inlineStr">
        <is>
          <t>ทำให้พยาธิเกาะอยู่ผนังลำไส้หลุดออก</t>
        </is>
      </c>
      <c r="H46" s="88" t="inlineStr">
        <is>
          <t>ไม่มีข้อถูก</t>
        </is>
      </c>
      <c r="I46" s="119" t="inlineStr">
        <is>
          <t>3</t>
        </is>
      </c>
      <c r="J46" s="88"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00" t="n"/>
      <c r="L46" s="88" t="inlineStr">
        <is>
          <t>GERD</t>
        </is>
      </c>
      <c r="M46" s="100" t="inlineStr">
        <is>
          <t>Clinic</t>
        </is>
      </c>
      <c r="N46" s="88" t="inlineStr">
        <is>
          <t>ข้อ 44 Pharma Plus เล่มม่วง (เฉลยข้อ ค)</t>
        </is>
      </c>
      <c r="O46" s="100" t="inlineStr">
        <is>
          <t>Mock</t>
        </is>
      </c>
      <c r="P46" s="100" t="inlineStr">
        <is>
          <t>Pharma Plus เล่มม่วง</t>
        </is>
      </c>
      <c r="Q46" s="100" t="n"/>
    </row>
    <row r="47" ht="13.2" customHeight="1" s="49">
      <c r="A47" s="119" t="n">
        <v>45</v>
      </c>
      <c r="B47" s="88" t="inlineStr">
        <is>
          <t>ข้อใดคือคำแนะนำของการใช้ยา albendazole</t>
        </is>
      </c>
      <c r="C47" s="100" t="n"/>
      <c r="D47" s="88" t="inlineStr">
        <is>
          <t>เคี้ยวให้ละเอียดก่อนกลืน</t>
        </is>
      </c>
      <c r="E47" s="88" t="inlineStr">
        <is>
          <t>ห้ามทานร่วมกับยาลดกรด</t>
        </is>
      </c>
      <c r="F47" s="88" t="inlineStr">
        <is>
          <t>ห้ามทานร่วมกับ alcohol</t>
        </is>
      </c>
      <c r="G47" s="88" t="inlineStr">
        <is>
          <t>รับประทานยาถ่ายตามทุกครั้ง</t>
        </is>
      </c>
      <c r="H47" s="88" t="inlineStr">
        <is>
          <t>กินซ้ำทุกเดือนเพื่อป้องกัน</t>
        </is>
      </c>
      <c r="I47" s="119" t="inlineStr">
        <is>
          <t>1</t>
        </is>
      </c>
      <c r="J47" s="88"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00" t="n"/>
      <c r="L47" s="88" t="inlineStr">
        <is>
          <t>GERD</t>
        </is>
      </c>
      <c r="M47" s="100" t="inlineStr">
        <is>
          <t>Clinic</t>
        </is>
      </c>
      <c r="N47" s="88" t="inlineStr">
        <is>
          <t>ข้อ 45 Pharma Plus เล่มม่วง (เฉลยข้อ ก)</t>
        </is>
      </c>
      <c r="O47" s="100" t="inlineStr">
        <is>
          <t>Mock</t>
        </is>
      </c>
      <c r="P47" s="100" t="inlineStr">
        <is>
          <t>Pharma Plus เล่มม่วง</t>
        </is>
      </c>
      <c r="Q47" s="100" t="n"/>
    </row>
    <row r="48" ht="13.2" customHeight="1" s="49">
      <c r="A48" s="119" t="n">
        <v>46</v>
      </c>
      <c r="B48" s="88" t="inlineStr">
        <is>
          <t>สมุนไพรใดที่มีอยู่ในตำรับยาเตรียมแผนไทยที่มีผลการศึกษาว่ามีฤทธิ์ต้านพยาธิ</t>
        </is>
      </c>
      <c r="C48" s="100" t="n"/>
      <c r="D48" s="88" t="inlineStr">
        <is>
          <t>ฟักทอง ขี้เหล็ก</t>
        </is>
      </c>
      <c r="E48" s="88" t="inlineStr">
        <is>
          <t>มะเกลือ, ฟักทอง</t>
        </is>
      </c>
      <c r="F48" s="88" t="inlineStr">
        <is>
          <t>มะเกลือ, กานพลู</t>
        </is>
      </c>
      <c r="G48" s="88" t="inlineStr">
        <is>
          <t>มะม่วง, เปล้าน้อย</t>
        </is>
      </c>
      <c r="H48" s="88" t="inlineStr">
        <is>
          <t>กะเพรา, หอมแดง</t>
        </is>
      </c>
      <c r="I48" s="119" t="inlineStr">
        <is>
          <t>2</t>
        </is>
      </c>
      <c r="J48" s="88"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00" t="n"/>
      <c r="L48" s="88" t="inlineStr">
        <is>
          <t>GERD</t>
        </is>
      </c>
      <c r="M48" s="100" t="inlineStr">
        <is>
          <t>Clinic</t>
        </is>
      </c>
      <c r="N48" s="88" t="inlineStr">
        <is>
          <t>ข้อ 46 Pharma Plus เล่มม่วง (เฉลยข้อ ข)</t>
        </is>
      </c>
      <c r="O48" s="100" t="inlineStr">
        <is>
          <t>Mock</t>
        </is>
      </c>
      <c r="P48" s="100" t="inlineStr">
        <is>
          <t>Pharma Plus เล่มม่วง</t>
        </is>
      </c>
      <c r="Q48" s="100" t="n"/>
    </row>
    <row r="49" ht="13.2" customHeight="1" s="49">
      <c r="A49" s="119" t="n">
        <v>47</v>
      </c>
      <c r="B49" s="88" t="inlineStr">
        <is>
          <t>หญิงตั้งครรภ์เป็นพยาธิตืดสามารถใช้ยาอะไรได้</t>
        </is>
      </c>
      <c r="C49" s="100" t="n"/>
      <c r="D49" s="88" t="inlineStr">
        <is>
          <t>Albendazole</t>
        </is>
      </c>
      <c r="E49" s="88" t="inlineStr">
        <is>
          <t>Mebendazole</t>
        </is>
      </c>
      <c r="F49" s="88" t="inlineStr">
        <is>
          <t>Niclosamide</t>
        </is>
      </c>
      <c r="G49" s="88" t="inlineStr">
        <is>
          <t>Praziquantel</t>
        </is>
      </c>
      <c r="H49" s="88" t="inlineStr">
        <is>
          <t>Pyrantel pamoate</t>
        </is>
      </c>
      <c r="I49" s="119" t="inlineStr">
        <is>
          <t>3</t>
        </is>
      </c>
      <c r="J49" s="88"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00" t="n"/>
      <c r="L49" s="88" t="inlineStr">
        <is>
          <t>GERD</t>
        </is>
      </c>
      <c r="M49" s="100" t="inlineStr">
        <is>
          <t>Clinic</t>
        </is>
      </c>
      <c r="N49" s="88" t="inlineStr">
        <is>
          <t>ข้อ 47 Pharma Plus เล่มม่วง (เฉลยข้อ ค)</t>
        </is>
      </c>
      <c r="O49" s="100" t="inlineStr">
        <is>
          <t>Mock</t>
        </is>
      </c>
      <c r="P49" s="100" t="inlineStr">
        <is>
          <t>Pharma Plus เล่มม่วง</t>
        </is>
      </c>
      <c r="Q49" s="100" t="n"/>
    </row>
    <row r="50" ht="13.2" customHeight="1" s="49">
      <c r="A50" s="119" t="n">
        <v>48</v>
      </c>
      <c r="B50" s="88"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00" t="n"/>
      <c r="D50" s="88" t="inlineStr">
        <is>
          <t>ORS</t>
        </is>
      </c>
      <c r="E50" s="88" t="inlineStr">
        <is>
          <t>Diphenoxylate + atropine</t>
        </is>
      </c>
      <c r="F50" s="88" t="inlineStr">
        <is>
          <t>Hyoscine</t>
        </is>
      </c>
      <c r="G50" s="88" t="inlineStr">
        <is>
          <t>Loperamide</t>
        </is>
      </c>
      <c r="H50" s="88" t="inlineStr">
        <is>
          <t>Norfloxacin</t>
        </is>
      </c>
      <c r="I50" s="119" t="inlineStr">
        <is>
          <t>1</t>
        </is>
      </c>
      <c r="J50" s="88"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00" t="n"/>
      <c r="L50" s="88" t="inlineStr">
        <is>
          <t>Diarrhea &amp; Constipation</t>
        </is>
      </c>
      <c r="M50" s="100" t="inlineStr">
        <is>
          <t>Clinic</t>
        </is>
      </c>
      <c r="N50" s="88" t="inlineStr">
        <is>
          <t>ข้อ 48 Pharma Plus เล่มม่วง (เฉลยข้อ ก)</t>
        </is>
      </c>
      <c r="O50" s="100" t="inlineStr">
        <is>
          <t>Mock</t>
        </is>
      </c>
      <c r="P50" s="100" t="inlineStr">
        <is>
          <t>Pharma Plus เล่มม่วง</t>
        </is>
      </c>
      <c r="Q50" s="100" t="n"/>
    </row>
    <row r="51" ht="13.2" customHeight="1" s="49">
      <c r="A51" s="119" t="n">
        <v>49</v>
      </c>
      <c r="B51" s="88" t="inlineStr">
        <is>
          <t>ยาสมุนไพรตามสาธารณสุขมูลฐาน ข้อใดควรเลือกใช้</t>
        </is>
      </c>
      <c r="C51" s="100" t="n"/>
      <c r="D51" s="88" t="inlineStr">
        <is>
          <t>กล้วยน้ำว้าสุก</t>
        </is>
      </c>
      <c r="E51" s="88" t="inlineStr">
        <is>
          <t>เนื้อมังคุด</t>
        </is>
      </c>
      <c r="F51" s="88" t="inlineStr">
        <is>
          <t>เมล็ดทับทิม</t>
        </is>
      </c>
      <c r="G51" s="88" t="inlineStr">
        <is>
          <t>ผลฝรั่งดิบ</t>
        </is>
      </c>
      <c r="H51" s="88" t="inlineStr">
        <is>
          <t>ใบตับเต่าเสียด</t>
        </is>
      </c>
      <c r="I51" s="119" t="inlineStr">
        <is>
          <t>4</t>
        </is>
      </c>
      <c r="J51" s="88"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00" t="n"/>
      <c r="L51" s="88" t="inlineStr">
        <is>
          <t>Diarrhea &amp; Constipation</t>
        </is>
      </c>
      <c r="M51" s="100" t="inlineStr">
        <is>
          <t>Clinic</t>
        </is>
      </c>
      <c r="N51" s="88" t="inlineStr">
        <is>
          <t>ข้อ 49 Pharma Plus เล่มม่วง (เฉลยข้อ ง)</t>
        </is>
      </c>
      <c r="O51" s="100" t="inlineStr">
        <is>
          <t>Mock</t>
        </is>
      </c>
      <c r="P51" s="100" t="inlineStr">
        <is>
          <t>Pharma Plus เล่มม่วง</t>
        </is>
      </c>
      <c r="Q51" s="100" t="n"/>
    </row>
    <row r="52" ht="13.2" customHeight="1" s="49">
      <c r="A52" s="119" t="n">
        <v>50</v>
      </c>
      <c r="B52" s="88" t="inlineStr">
        <is>
          <t>ยาใดที่ไม่ควรจ่ายในผู้ป่วยรายนี้</t>
        </is>
      </c>
      <c r="C52" s="100" t="n"/>
      <c r="D52" s="88" t="inlineStr">
        <is>
          <t>Activated charcoal</t>
        </is>
      </c>
      <c r="E52" s="88" t="inlineStr">
        <is>
          <t>Loperamide</t>
        </is>
      </c>
      <c r="F52" s="88" t="inlineStr">
        <is>
          <t>Norfloxacin</t>
        </is>
      </c>
      <c r="G52" s="88" t="inlineStr">
        <is>
          <t>Cotrimoxazole</t>
        </is>
      </c>
      <c r="H52" s="88" t="inlineStr">
        <is>
          <t>ORS</t>
        </is>
      </c>
      <c r="I52" s="119" t="inlineStr">
        <is>
          <t>3</t>
        </is>
      </c>
      <c r="J52" s="88"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00" t="n"/>
      <c r="L52" s="88" t="inlineStr">
        <is>
          <t>GERD</t>
        </is>
      </c>
      <c r="M52" s="100" t="inlineStr">
        <is>
          <t>Clinic</t>
        </is>
      </c>
      <c r="N52" s="88" t="inlineStr">
        <is>
          <t>ข้อ 50 Pharma Plus เล่มม่วง (เฉลยข้อ ค)</t>
        </is>
      </c>
      <c r="O52" s="100" t="inlineStr">
        <is>
          <t>Mock</t>
        </is>
      </c>
      <c r="P52" s="100" t="inlineStr">
        <is>
          <t>Pharma Plus เล่มม่วง</t>
        </is>
      </c>
      <c r="Q52" s="100" t="n"/>
    </row>
    <row r="53" ht="13.2" customHeight="1" s="49">
      <c r="A53" s="119" t="n">
        <v>51</v>
      </c>
      <c r="B53" s="88" t="inlineStr">
        <is>
          <t>ข้อใดเป็นคำแนะนำการปฏิบัติในการใช้ activated charcoal</t>
        </is>
      </c>
      <c r="C53" s="100" t="n"/>
      <c r="D53" s="88" t="inlineStr">
        <is>
          <t>รับประทานก่อนอาหารครึ่งชั่วโมง</t>
        </is>
      </c>
      <c r="E53" s="88" t="inlineStr">
        <is>
          <t>รับประทานวันละ 3 เม็ด วันละ 3 ครั้ง</t>
        </is>
      </c>
      <c r="F53" s="88" t="inlineStr">
        <is>
          <t>รับประทานหลังอาหาร 2 ชั่วโมง</t>
        </is>
      </c>
      <c r="G53" s="88" t="inlineStr">
        <is>
          <t>รับประทานยาต่อเนื่องจนหมด</t>
        </is>
      </c>
      <c r="H53" s="88" t="inlineStr">
        <is>
          <t>รับประทานร่วมกับยาฆ่าเชื้อได้</t>
        </is>
      </c>
      <c r="I53" s="119" t="inlineStr">
        <is>
          <t>2</t>
        </is>
      </c>
      <c r="J53" s="88"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00" t="n"/>
      <c r="L53" s="88" t="inlineStr">
        <is>
          <t>GERD</t>
        </is>
      </c>
      <c r="M53" s="100" t="inlineStr">
        <is>
          <t>Clinic</t>
        </is>
      </c>
      <c r="N53" s="88" t="inlineStr">
        <is>
          <t>ข้อ 51 Pharma Plus เล่มม่วง (เฉลยข้อ ข)</t>
        </is>
      </c>
      <c r="O53" s="100" t="inlineStr">
        <is>
          <t>Mock</t>
        </is>
      </c>
      <c r="P53" s="100" t="inlineStr">
        <is>
          <t>Pharma Plus เล่มม่วง</t>
        </is>
      </c>
      <c r="Q53" s="100" t="n"/>
    </row>
    <row r="54" ht="13.2" customHeight="1" s="49">
      <c r="A54" s="119" t="n">
        <v>52</v>
      </c>
      <c r="B54" s="88" t="inlineStr">
        <is>
          <t>ข้อใดคือกลไกการออกฤทธิ์ของยา norfloxacin</t>
        </is>
      </c>
      <c r="C54" s="100" t="n"/>
      <c r="D54" s="88" t="inlineStr">
        <is>
          <t>ยับยั้งการสร้างเอนไซม์ topoisomerase</t>
        </is>
      </c>
      <c r="E54" s="88" t="inlineStr">
        <is>
          <t>ยับยั้งการสร้างเอนไซม์ dihydrofolate synthase</t>
        </is>
      </c>
      <c r="F54" s="88" t="inlineStr">
        <is>
          <t>ยับยั้งการสร้าง nucleic acid</t>
        </is>
      </c>
      <c r="G54" s="88" t="inlineStr">
        <is>
          <t>ยับยั้งการสร้าง cell wall</t>
        </is>
      </c>
      <c r="H54" s="88" t="inlineStr">
        <is>
          <t>ยับยั้งการสร้าง cell membrane</t>
        </is>
      </c>
      <c r="I54" s="119" t="inlineStr">
        <is>
          <t>1</t>
        </is>
      </c>
      <c r="J54" s="88"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00" t="n"/>
      <c r="L54" s="88" t="inlineStr">
        <is>
          <t>GERD</t>
        </is>
      </c>
      <c r="M54" s="100" t="inlineStr">
        <is>
          <t>Clinic</t>
        </is>
      </c>
      <c r="N54" s="88" t="inlineStr">
        <is>
          <t>ข้อ 52 Pharma Plus เล่มม่วง (เฉลยข้อ ก)</t>
        </is>
      </c>
      <c r="O54" s="100" t="inlineStr">
        <is>
          <t>Mock</t>
        </is>
      </c>
      <c r="P54" s="100" t="inlineStr">
        <is>
          <t>Pharma Plus เล่มม่วง</t>
        </is>
      </c>
      <c r="Q54" s="100" t="n"/>
    </row>
    <row r="55" ht="13.2" customHeight="1" s="49">
      <c r="A55" s="119" t="n">
        <v>53</v>
      </c>
      <c r="B55" s="88"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00" t="n"/>
      <c r="D55" s="88" t="inlineStr">
        <is>
          <t>เปลี่ยน omeprazole เป็น ranitidine</t>
        </is>
      </c>
      <c r="E55" s="88" t="inlineStr">
        <is>
          <t>เปลี่ยน omeprazole เป็น pantoprazole</t>
        </is>
      </c>
      <c r="F55" s="88" t="inlineStr">
        <is>
          <t>เปลี่ยน ketoconazole เป็น itraconazole</t>
        </is>
      </c>
      <c r="G55" s="88" t="inlineStr">
        <is>
          <t>เปลี่ยน ketoconazole เป็น fluconazole</t>
        </is>
      </c>
      <c r="H55" s="88" t="inlineStr">
        <is>
          <t>ให้รับประทาน omeprazole ตอนเช้า และ ketoconazole ตอนเย็น</t>
        </is>
      </c>
      <c r="I55" s="119" t="inlineStr">
        <is>
          <t>4</t>
        </is>
      </c>
      <c r="J55" s="88"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00" t="n"/>
      <c r="L55" s="88" t="inlineStr">
        <is>
          <t>GERD</t>
        </is>
      </c>
      <c r="M55" s="100" t="inlineStr">
        <is>
          <t>Clinic</t>
        </is>
      </c>
      <c r="N55" s="88" t="inlineStr">
        <is>
          <t>ข้อ 53 Pharma Plus เล่มม่วง (เฉลยข้อ ง)</t>
        </is>
      </c>
      <c r="O55" s="100" t="inlineStr">
        <is>
          <t>Mock</t>
        </is>
      </c>
      <c r="P55" s="100" t="inlineStr">
        <is>
          <t>Pharma Plus เล่มม่วง</t>
        </is>
      </c>
      <c r="Q55" s="100" t="n"/>
    </row>
    <row r="56" ht="13.2" customHeight="1" s="49">
      <c r="A56" s="119" t="n">
        <v>54</v>
      </c>
      <c r="B56" s="88" t="inlineStr">
        <is>
          <t>Omeprazole ใช้ยาอย่างไรจึงจะเหมาะสม</t>
        </is>
      </c>
      <c r="C56" s="100" t="n"/>
      <c r="D56" s="88" t="inlineStr">
        <is>
          <t>เวลาไหนก็ได้</t>
        </is>
      </c>
      <c r="E56" s="88" t="inlineStr">
        <is>
          <t>ก่อนอาหาร 1 ชั่วโมง</t>
        </is>
      </c>
      <c r="F56" s="88" t="inlineStr">
        <is>
          <t>หลังอาหารทันที</t>
        </is>
      </c>
      <c r="G56" s="88" t="inlineStr">
        <is>
          <t>หลังอาหาร 1 ชั่วโมง</t>
        </is>
      </c>
      <c r="H56" s="88" t="inlineStr">
        <is>
          <t>ก่อนนอน</t>
        </is>
      </c>
      <c r="I56" s="119" t="inlineStr">
        <is>
          <t>2</t>
        </is>
      </c>
      <c r="J56" s="88"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00" t="n"/>
      <c r="L56" s="88" t="inlineStr">
        <is>
          <t>GERD</t>
        </is>
      </c>
      <c r="M56" s="100" t="inlineStr">
        <is>
          <t>Clinic</t>
        </is>
      </c>
      <c r="N56" s="88" t="inlineStr">
        <is>
          <t>ข้อ 54 Pharma Plus เล่มม่วง (เฉลยข้อ ข)</t>
        </is>
      </c>
      <c r="O56" s="100" t="inlineStr">
        <is>
          <t>Mock</t>
        </is>
      </c>
      <c r="P56" s="100" t="inlineStr">
        <is>
          <t>Pharma Plus เล่มม่วง</t>
        </is>
      </c>
      <c r="Q56" s="100" t="n"/>
    </row>
    <row r="57" ht="13.2" customHeight="1" s="49">
      <c r="A57" s="119" t="n">
        <v>55</v>
      </c>
      <c r="B57" s="88" t="inlineStr">
        <is>
          <t>กลไกข้อใดคือกลไกของยา omeprazole</t>
        </is>
      </c>
      <c r="C57" s="100" t="n"/>
      <c r="D57" s="88" t="inlineStr">
        <is>
          <t>ยับยั้ง H1 receptor</t>
        </is>
      </c>
      <c r="E57" s="88" t="inlineStr">
        <is>
          <t>ยับยั้ง H2 receptor</t>
        </is>
      </c>
      <c r="F57" s="88" t="inlineStr">
        <is>
          <t>ยับยั้ง M2 receptor</t>
        </is>
      </c>
      <c r="G57" s="88" t="inlineStr">
        <is>
          <t>ยับยั้ง H+/K+ ATPase</t>
        </is>
      </c>
      <c r="H57" s="88" t="inlineStr">
        <is>
          <t>ยับยั้ง Alpha 1 receptor</t>
        </is>
      </c>
      <c r="I57" s="119" t="inlineStr">
        <is>
          <t>4</t>
        </is>
      </c>
      <c r="J57" s="88"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00" t="n"/>
      <c r="L57" s="88" t="inlineStr">
        <is>
          <t>GERD</t>
        </is>
      </c>
      <c r="M57" s="100" t="inlineStr">
        <is>
          <t>Clinic</t>
        </is>
      </c>
      <c r="N57" s="88" t="inlineStr">
        <is>
          <t>ข้อ 55 Pharma Plus เล่มม่วง (เฉลยข้อ ง)</t>
        </is>
      </c>
      <c r="O57" s="100" t="inlineStr">
        <is>
          <t>Mock</t>
        </is>
      </c>
      <c r="P57" s="100" t="inlineStr">
        <is>
          <t>Pharma Plus เล่มม่วง</t>
        </is>
      </c>
      <c r="Q57" s="100" t="n"/>
    </row>
    <row r="58" ht="13.2" customHeight="1" s="49">
      <c r="A58" s="119" t="n">
        <v>56</v>
      </c>
      <c r="B58" s="88" t="inlineStr">
        <is>
          <t>อันตรกิริยาระหว่าง omeprazole กับ ketoconazole คือ</t>
        </is>
      </c>
      <c r="C58" s="100" t="n"/>
      <c r="D58" s="88" t="inlineStr">
        <is>
          <t>ลดระดับยา ketoconazole</t>
        </is>
      </c>
      <c r="E58" s="88" t="inlineStr">
        <is>
          <t>เพิ่มระดับยา ketoconazole</t>
        </is>
      </c>
      <c r="F58" s="88" t="inlineStr">
        <is>
          <t>ลดระดับยา omeprazole</t>
        </is>
      </c>
      <c r="G58" s="88" t="inlineStr">
        <is>
          <t>เพิ่มระดับยา omeprazole</t>
        </is>
      </c>
      <c r="H58" s="88" t="inlineStr">
        <is>
          <t>เพิ่มระดับยา ketoconazole และ omeprazole</t>
        </is>
      </c>
      <c r="I58" s="119" t="inlineStr">
        <is>
          <t>1</t>
        </is>
      </c>
      <c r="J58" s="88"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00" t="n"/>
      <c r="L58" s="88" t="inlineStr">
        <is>
          <t>GERD</t>
        </is>
      </c>
      <c r="M58" s="100" t="inlineStr">
        <is>
          <t>Clinic</t>
        </is>
      </c>
      <c r="N58" s="88" t="inlineStr">
        <is>
          <t>ข้อ 56 Pharma Plus เล่มม่วง (เฉลยข้อ ก)</t>
        </is>
      </c>
      <c r="O58" s="100" t="inlineStr">
        <is>
          <t>Mock</t>
        </is>
      </c>
      <c r="P58" s="100" t="inlineStr">
        <is>
          <t>Pharma Plus เล่มม่วง</t>
        </is>
      </c>
      <c r="Q58" s="100" t="n"/>
    </row>
    <row r="59" ht="13.2" customHeight="1" s="49">
      <c r="A59" s="119" t="n">
        <v>57</v>
      </c>
      <c r="B59" s="88" t="inlineStr">
        <is>
          <t>Hycosine N-butyl bromide ห้ามใช้ในคนไข้โรคต่อไปนี้ ยกเว้น ข้อใด</t>
        </is>
      </c>
      <c r="C59" s="100" t="n"/>
      <c r="D59" s="88" t="inlineStr">
        <is>
          <t>Glaucoma</t>
        </is>
      </c>
      <c r="E59" s="88" t="inlineStr">
        <is>
          <t>Obstructive urotitis</t>
        </is>
      </c>
      <c r="F59" s="88" t="inlineStr">
        <is>
          <t>Gut obstruction</t>
        </is>
      </c>
      <c r="G59" s="88" t="inlineStr">
        <is>
          <t>Myasthenia gravis</t>
        </is>
      </c>
      <c r="H59" s="88" t="inlineStr">
        <is>
          <t>Duodenal ulcer</t>
        </is>
      </c>
      <c r="I59" s="119" t="inlineStr">
        <is>
          <t>5</t>
        </is>
      </c>
      <c r="J59" s="88"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00" t="n"/>
      <c r="L59" s="88" t="inlineStr">
        <is>
          <t>GERD</t>
        </is>
      </c>
      <c r="M59" s="100" t="inlineStr">
        <is>
          <t>Clinic</t>
        </is>
      </c>
      <c r="N59" s="88" t="inlineStr">
        <is>
          <t>ข้อ 57 Pharma Plus เล่มม่วง (เฉลยข้อ จ)</t>
        </is>
      </c>
      <c r="O59" s="100" t="inlineStr">
        <is>
          <t>Mock</t>
        </is>
      </c>
      <c r="P59" s="100" t="inlineStr">
        <is>
          <t>Pharma Plus เล่มม่วง</t>
        </is>
      </c>
      <c r="Q59" s="100" t="n"/>
    </row>
    <row r="60" ht="13.2" customHeight="1" s="49">
      <c r="A60" s="119" t="n">
        <v>58</v>
      </c>
      <c r="B60" s="88" t="inlineStr">
        <is>
          <t>ข้อใดคือคำแนะนำวิธีการรับประทานยา ketoconazole</t>
        </is>
      </c>
      <c r="C60" s="100" t="n"/>
      <c r="D60" s="88" t="inlineStr">
        <is>
          <t>กินก่อนอาหาร 30 นาที</t>
        </is>
      </c>
      <c r="E60" s="88" t="inlineStr">
        <is>
          <t>กินก่อนนอน</t>
        </is>
      </c>
      <c r="F60" s="88" t="inlineStr">
        <is>
          <t>กินหลังอาหารทันที</t>
        </is>
      </c>
      <c r="G60" s="88" t="inlineStr">
        <is>
          <t>ควรกินพร้อมไขมันเพื่อเพิ่มการดูดซึม</t>
        </is>
      </c>
      <c r="H60" s="88" t="inlineStr">
        <is>
          <t>ควรกินพร้อมยาลดกรด</t>
        </is>
      </c>
      <c r="I60" s="119" t="inlineStr">
        <is>
          <t>3</t>
        </is>
      </c>
      <c r="J60" s="88"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00" t="n"/>
      <c r="L60" s="88" t="inlineStr">
        <is>
          <t>GERD</t>
        </is>
      </c>
      <c r="M60" s="100" t="inlineStr">
        <is>
          <t>Clinic</t>
        </is>
      </c>
      <c r="N60" s="88" t="inlineStr">
        <is>
          <t>ข้อ 58 Pharma Plus เล่มม่วง (เฉลยข้อ ค)</t>
        </is>
      </c>
      <c r="O60" s="100" t="inlineStr">
        <is>
          <t>Mock</t>
        </is>
      </c>
      <c r="P60" s="100" t="inlineStr">
        <is>
          <t>Pharma Plus เล่มม่วง</t>
        </is>
      </c>
      <c r="Q60" s="100" t="n"/>
    </row>
    <row r="61" ht="13.2" customHeight="1" s="49">
      <c r="A61" s="119" t="n">
        <v>59</v>
      </c>
      <c r="B61" s="88"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00" t="n"/>
      <c r="D61" s="88" t="inlineStr">
        <is>
          <t>จากการศึกษาในสัตว์พบว่าทำให้เกิดความผิดปกติต่อตัวอ่อนในครรภ์ แต่ไม่มีการศึกษาในมนุษย์</t>
        </is>
      </c>
      <c r="E61" s="88" t="inlineStr">
        <is>
          <t>จากการศึกษาในมนุษย์พบว่าไม่มีความเสี่ยงในการก่อให้เกิดความผิดปกติต่อทารกในครรภ์</t>
        </is>
      </c>
      <c r="F61" s="88"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88"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88"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19" t="inlineStr">
        <is>
          <t>3</t>
        </is>
      </c>
      <c r="J61" s="88"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00" t="n"/>
      <c r="L61" s="88" t="inlineStr">
        <is>
          <t>GERD</t>
        </is>
      </c>
      <c r="M61" s="100" t="inlineStr">
        <is>
          <t>Clinic</t>
        </is>
      </c>
      <c r="N61" s="88" t="inlineStr">
        <is>
          <t>ข้อ 59 Pharma Plus เล่มม่วง (เฉลยข้อ ค)</t>
        </is>
      </c>
      <c r="O61" s="100" t="inlineStr">
        <is>
          <t>Mock</t>
        </is>
      </c>
      <c r="P61" s="100" t="inlineStr">
        <is>
          <t>Pharma Plus เล่มม่วง</t>
        </is>
      </c>
      <c r="Q61" s="100" t="n"/>
    </row>
    <row r="62" ht="13.2" customHeight="1" s="49">
      <c r="A62" s="119" t="n">
        <v>60</v>
      </c>
      <c r="B62" s="88" t="inlineStr">
        <is>
          <t>ผู้ป่วยเป็นโรค GERD ยาใดไม่ควรใช้</t>
        </is>
      </c>
      <c r="C62" s="100" t="n"/>
      <c r="D62" s="88" t="inlineStr">
        <is>
          <t>Serratopeptidase</t>
        </is>
      </c>
      <c r="E62" s="88" t="inlineStr">
        <is>
          <t>Metoclopramide</t>
        </is>
      </c>
      <c r="F62" s="88" t="inlineStr">
        <is>
          <t>Alendronate</t>
        </is>
      </c>
      <c r="G62" s="88" t="inlineStr">
        <is>
          <t>Bisacodyl</t>
        </is>
      </c>
      <c r="H62" s="88" t="inlineStr">
        <is>
          <t>MOM</t>
        </is>
      </c>
      <c r="I62" s="119" t="inlineStr">
        <is>
          <t>3</t>
        </is>
      </c>
      <c r="J62" s="88"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00" t="n"/>
      <c r="L62" s="88" t="inlineStr">
        <is>
          <t>GERD</t>
        </is>
      </c>
      <c r="M62" s="100" t="inlineStr">
        <is>
          <t>Clinic</t>
        </is>
      </c>
      <c r="N62" s="88" t="inlineStr">
        <is>
          <t>ข้อ 60 Pharma Plus เล่มม่วง (เฉลยข้อ ค)</t>
        </is>
      </c>
      <c r="O62" s="100" t="inlineStr">
        <is>
          <t>Mock</t>
        </is>
      </c>
      <c r="P62" s="100" t="inlineStr">
        <is>
          <t>Pharma Plus เล่มม่วง</t>
        </is>
      </c>
      <c r="Q62" s="100" t="n"/>
    </row>
    <row r="63" ht="13.2" customHeight="1" s="49">
      <c r="A63" s="119" t="n">
        <v>61</v>
      </c>
      <c r="B63" s="88" t="inlineStr">
        <is>
          <t>ผู้ป่วยควรได้รับการรักษาด้วยยาใด</t>
        </is>
      </c>
      <c r="C63" s="100" t="n"/>
      <c r="D63" s="88" t="inlineStr">
        <is>
          <t>Famotidine</t>
        </is>
      </c>
      <c r="E63" s="88" t="inlineStr">
        <is>
          <t>Bismuth subsalicylate</t>
        </is>
      </c>
      <c r="F63" s="88" t="inlineStr">
        <is>
          <t>Salol and Menthol mixture</t>
        </is>
      </c>
      <c r="G63" s="88" t="inlineStr">
        <is>
          <t>Hyoscine-N-butyl bromide</t>
        </is>
      </c>
      <c r="H63" s="88" t="inlineStr">
        <is>
          <t>Simethicone</t>
        </is>
      </c>
      <c r="I63" s="119" t="inlineStr">
        <is>
          <t>1</t>
        </is>
      </c>
      <c r="J63" s="88"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00" t="n"/>
      <c r="L63" s="88" t="inlineStr">
        <is>
          <t>Dyspepsia &amp; PUD</t>
        </is>
      </c>
      <c r="M63" s="100" t="inlineStr">
        <is>
          <t>Clinic</t>
        </is>
      </c>
      <c r="N63" s="88" t="inlineStr">
        <is>
          <t>ข้อ 61 Pharma Plus เล่มม่วง (เฉลยข้อ ก)</t>
        </is>
      </c>
      <c r="O63" s="100" t="inlineStr">
        <is>
          <t>Mock</t>
        </is>
      </c>
      <c r="P63" s="100" t="inlineStr">
        <is>
          <t>Pharma Plus เล่มม่วง</t>
        </is>
      </c>
      <c r="Q63" s="100" t="n"/>
    </row>
    <row r="64" ht="13.2" customHeight="1" s="49">
      <c r="A64" s="119" t="n">
        <v>62</v>
      </c>
      <c r="B64" s="88" t="inlineStr">
        <is>
          <t>สารสำคัญในมะขามแขกเป็นสารกลุ่มใดและออกฤทธิ์เป็นยาระบายกลุ่มใด</t>
        </is>
      </c>
      <c r="C64" s="100" t="n"/>
      <c r="D64" s="88" t="inlineStr">
        <is>
          <t>Anthraquinones, stimulant laxatives</t>
        </is>
      </c>
      <c r="E64" s="88" t="inlineStr">
        <is>
          <t>Quinones, stimulant laxatives</t>
        </is>
      </c>
      <c r="F64" s="88" t="inlineStr">
        <is>
          <t>Alkaloids, bulk forming laxatives</t>
        </is>
      </c>
      <c r="G64" s="88" t="inlineStr">
        <is>
          <t>Isoquinoline alkaloids, stimulant laxatives</t>
        </is>
      </c>
      <c r="H64" s="88" t="inlineStr">
        <is>
          <t>Flavonoids, bulk forming laxatives</t>
        </is>
      </c>
      <c r="I64" s="119" t="inlineStr">
        <is>
          <t>1</t>
        </is>
      </c>
      <c r="J64" s="88"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00" t="n"/>
      <c r="L64" s="88" t="inlineStr">
        <is>
          <t>GERD</t>
        </is>
      </c>
      <c r="M64" s="100" t="inlineStr">
        <is>
          <t>Clinic</t>
        </is>
      </c>
      <c r="N64" s="88" t="inlineStr">
        <is>
          <t>ข้อ 62 Pharma Plus เล่มม่วง (เฉลยข้อ ก)</t>
        </is>
      </c>
      <c r="O64" s="100" t="inlineStr">
        <is>
          <t>Mock</t>
        </is>
      </c>
      <c r="P64" s="100" t="inlineStr">
        <is>
          <t>Pharma Plus เล่มม่วง</t>
        </is>
      </c>
      <c r="Q64" s="100" t="n"/>
    </row>
    <row r="65" ht="13.2" customHeight="1" s="49">
      <c r="A65" s="119" t="n">
        <v>63</v>
      </c>
      <c r="B65" s="88" t="inlineStr">
        <is>
          <t>อาการไม่พึงประสงค์ใดที่พบบ่อยในช่วงแรกของการใช้ยาระบายมะขามแขก</t>
        </is>
      </c>
      <c r="C65" s="100" t="n"/>
      <c r="D65" s="88" t="inlineStr">
        <is>
          <t>Abdominal pain</t>
        </is>
      </c>
      <c r="E65" s="88" t="inlineStr">
        <is>
          <t>Antonic colon</t>
        </is>
      </c>
      <c r="F65" s="88" t="inlineStr">
        <is>
          <t>Electrolyte imbalance</t>
        </is>
      </c>
      <c r="G65" s="88" t="inlineStr">
        <is>
          <t>Noninfectious colitis</t>
        </is>
      </c>
      <c r="H65" s="88" t="inlineStr">
        <is>
          <t>Irritate bowel</t>
        </is>
      </c>
      <c r="I65" s="119" t="inlineStr">
        <is>
          <t>1</t>
        </is>
      </c>
      <c r="J65" s="88"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00" t="n"/>
      <c r="L65" s="88" t="inlineStr">
        <is>
          <t>GERD</t>
        </is>
      </c>
      <c r="M65" s="100" t="inlineStr">
        <is>
          <t>Clinic</t>
        </is>
      </c>
      <c r="N65" s="88" t="inlineStr">
        <is>
          <t>ข้อ 63 Pharma Plus เล่มม่วง (เฉลยข้อ ก)</t>
        </is>
      </c>
      <c r="O65" s="100" t="inlineStr">
        <is>
          <t>Mock</t>
        </is>
      </c>
      <c r="P65" s="100" t="inlineStr">
        <is>
          <t>Pharma Plus เล่มม่วง</t>
        </is>
      </c>
      <c r="Q65" s="100" t="n"/>
    </row>
    <row r="66" ht="13.2" customHeight="1" s="49">
      <c r="A66" s="119" t="n">
        <v>64</v>
      </c>
      <c r="B66" s="88"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00" t="n"/>
      <c r="D66" s="88" t="inlineStr">
        <is>
          <t>Entamoeba histolytica</t>
        </is>
      </c>
      <c r="E66" s="88" t="inlineStr">
        <is>
          <t>Shigella dysenteriae</t>
        </is>
      </c>
      <c r="F66" s="88" t="inlineStr">
        <is>
          <t>Giardia lamblia</t>
        </is>
      </c>
      <c r="G66" s="88" t="inlineStr">
        <is>
          <t>Vibrio parahaemolyticus</t>
        </is>
      </c>
      <c r="H66" s="88" t="inlineStr">
        <is>
          <t>Clostridium difficile</t>
        </is>
      </c>
      <c r="I66" s="119" t="inlineStr">
        <is>
          <t>2</t>
        </is>
      </c>
      <c r="J66" s="88"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00" t="n"/>
      <c r="L66" s="88" t="inlineStr">
        <is>
          <t>Diarrhea &amp; Constipation</t>
        </is>
      </c>
      <c r="M66" s="100" t="inlineStr">
        <is>
          <t>Clinic</t>
        </is>
      </c>
      <c r="N66" s="88" t="inlineStr">
        <is>
          <t>ข้อ 64 Pharma Plus เล่มม่วง (เฉลยข้อ ข)</t>
        </is>
      </c>
      <c r="O66" s="100" t="inlineStr">
        <is>
          <t>Mock</t>
        </is>
      </c>
      <c r="P66" s="100" t="inlineStr">
        <is>
          <t>Pharma Plus เล่มม่วง</t>
        </is>
      </c>
      <c r="Q66" s="100" t="n"/>
    </row>
    <row r="67" ht="13.2" customHeight="1" s="49">
      <c r="A67" s="119" t="n">
        <v>65</v>
      </c>
      <c r="B67" s="88"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00" t="n"/>
      <c r="D67" s="88" t="inlineStr">
        <is>
          <t>ผงน้ำตาลเกลือแร่ทดแทนน้ำและเกลือแร่ (Oral Rehydration Salts: ORS)</t>
        </is>
      </c>
      <c r="E67" s="88" t="inlineStr">
        <is>
          <t>ยาดูดซับสารพิษและสารคัดหลั่ง (Adsorbents เช่น Activated Charcoal หรือ Smectite)</t>
        </is>
      </c>
      <c r="F67" s="88" t="inlineStr">
        <is>
          <t>ยากดการบีบตัวของลำไส้หรือยาหยุดถ่าย (Antimotility agents เช่น Loperamide)</t>
        </is>
      </c>
      <c r="G67" s="88" t="inlineStr">
        <is>
          <t>ยาลดไข้บรรเทาปวดกลุ่มพาราเซตามอล (Paracetamol)</t>
        </is>
      </c>
      <c r="H67" s="88" t="inlineStr">
        <is>
          <t>ยาบรรเทาอาการคลื่นไส้อาเจียน (Antiemetics เช่น Domperidone)</t>
        </is>
      </c>
      <c r="I67" s="119" t="n">
        <v>3</v>
      </c>
      <c r="J67" s="88"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00" t="n"/>
      <c r="L67" s="88" t="inlineStr">
        <is>
          <t>Diarrhea &amp; Constipation</t>
        </is>
      </c>
      <c r="M67" s="100" t="inlineStr">
        <is>
          <t>Clinic</t>
        </is>
      </c>
      <c r="N67" s="88" t="inlineStr">
        <is>
          <t>ข้อ 65 Pharma Plus เล่มม่วง (เฉลยข้อ ค)</t>
        </is>
      </c>
      <c r="O67" s="100" t="inlineStr">
        <is>
          <t>Mock</t>
        </is>
      </c>
      <c r="P67" s="100" t="inlineStr">
        <is>
          <t>Pharma Plus เล่มม่วง</t>
        </is>
      </c>
      <c r="Q67" s="100" t="n"/>
    </row>
    <row r="68" ht="13.2" customHeight="1" s="49">
      <c r="A68" s="119" t="n">
        <v>66</v>
      </c>
      <c r="B68" s="88"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00" t="n"/>
      <c r="D68" s="88" t="inlineStr">
        <is>
          <t>Cotrimoxazole (Sulfamethoxazole + Trimethoprim)</t>
        </is>
      </c>
      <c r="E68" s="88" t="inlineStr">
        <is>
          <t>Norfloxacin 400 mg รับประทานวันละ 2 ครั้ง นาน 3-5 วัน (ยากลุ่ม Fluoroquinolones)</t>
        </is>
      </c>
      <c r="F68" s="88" t="inlineStr">
        <is>
          <t>Metronidazole 400 mg รับประทานวันละ 3 ครั้ง</t>
        </is>
      </c>
      <c r="G68" s="88" t="inlineStr">
        <is>
          <t>Amoxicillin 500 mg รับประทานวันละ 3 ครั้ง</t>
        </is>
      </c>
      <c r="H68" s="88" t="inlineStr">
        <is>
          <t>Tetracycline 250 mg รับประทานวันละ 4 ครั้ง</t>
        </is>
      </c>
      <c r="I68" s="119" t="n">
        <v>2</v>
      </c>
      <c r="J68" s="88"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00" t="n"/>
      <c r="L68" s="88" t="inlineStr">
        <is>
          <t>Diarrhea &amp; Constipation</t>
        </is>
      </c>
      <c r="M68" s="100" t="inlineStr">
        <is>
          <t>Clinic</t>
        </is>
      </c>
      <c r="N68" s="88" t="inlineStr">
        <is>
          <t>ข้อ 66 Pharma Plus เล่มม่วง (เฉลยข้อ ข)</t>
        </is>
      </c>
      <c r="O68" s="100" t="inlineStr">
        <is>
          <t>Mock</t>
        </is>
      </c>
      <c r="P68" s="100" t="inlineStr">
        <is>
          <t>Pharma Plus เล่มม่วง</t>
        </is>
      </c>
      <c r="Q68" s="100" t="n"/>
    </row>
    <row r="69" ht="13.2" customHeight="1" s="49">
      <c r="A69" s="119" t="n">
        <v>67</v>
      </c>
      <c r="B69" s="88"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00" t="n"/>
      <c r="D69" s="88"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88" t="inlineStr">
        <is>
          <t>ให้รับประทานยาต้านจุลชีพต่อเนื่องจนครบระยะเวลา 3-5 วันตามที่แพทย์หรือเภสัชกรสั่ง</t>
        </is>
      </c>
      <c r="F69" s="88" t="inlineStr">
        <is>
          <t>ควรรับประทานอาหารอ่อนย่อยง่าย เช่น ข้าวต้ม โจ๊ก และหลีกเลี่ยงอาหารรสจัดหรืออาหารที่มีไขมันสูง</t>
        </is>
      </c>
      <c r="G69" s="88" t="inlineStr">
        <is>
          <t>หากรับประทานยาต้านจุลชีพไม่ครบขนาด อาจส่งผลให้เชื้อโรคไม่ตายสนิทและเกิดการกลายพันธุ์เป็นเชื้อดื้อยาได้</t>
        </is>
      </c>
      <c r="H69" s="88" t="inlineStr">
        <is>
          <t>ให้ผสมผงน้ำตาลเกลือแร่ (ORS) 1 ซองกับน้ำดื่มสะอาด 1 แก้ว แล้วดื่มรวดเดียวให้หมดทันทีเพื่อชดเชยน้ำอย่างรวดเร็ว</t>
        </is>
      </c>
      <c r="I69" s="119" t="n">
        <v>5</v>
      </c>
      <c r="J69" s="88"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00" t="n"/>
      <c r="L69" s="88" t="inlineStr">
        <is>
          <t>Diarrhea &amp; Constipation</t>
        </is>
      </c>
      <c r="M69" s="100" t="inlineStr">
        <is>
          <t>Clinic</t>
        </is>
      </c>
      <c r="N69" s="88" t="inlineStr">
        <is>
          <t>ข้อ 67 Pharma Plus เล่มม่วง (เฉลยข้อ จ)</t>
        </is>
      </c>
      <c r="O69" s="100" t="inlineStr">
        <is>
          <t>Mock</t>
        </is>
      </c>
      <c r="P69" s="100" t="inlineStr">
        <is>
          <t>Pharma Plus เล่มม่วง</t>
        </is>
      </c>
      <c r="Q69" s="100" t="n"/>
    </row>
    <row r="70" ht="13.2" customHeight="1" s="49">
      <c r="A70" s="119" t="n">
        <v>68</v>
      </c>
      <c r="B70" s="88"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00" t="n"/>
      <c r="D70" s="88" t="inlineStr">
        <is>
          <t>ภาวะท้องผูกเรื้อรังและการเบ่งถ่ายอุจจาระอย่างรุนแรงเป็นประจำ</t>
        </is>
      </c>
      <c r="E70" s="88" t="inlineStr">
        <is>
          <t>การดื่มแอลกอฮอล์ปริมาณมากและสม่ำเสมอ</t>
        </is>
      </c>
      <c r="F70" s="88" t="inlineStr">
        <is>
          <t>การรับประทานอาหารที่มีรสเผ็ดร้อนจัดเป็นประจำ</t>
        </is>
      </c>
      <c r="G70" s="88" t="inlineStr">
        <is>
          <t>การติดเชื้อไวรัสตับอักเสบเอ (Hepatitis A virus infection)</t>
        </is>
      </c>
      <c r="H70" s="88" t="inlineStr">
        <is>
          <t>ภาวะท้องเสียเรื้อรังหรือการถ่ายอุจจาระบ่อยครั้งจากโรคลำไส้แปรปรวน</t>
        </is>
      </c>
      <c r="I70" s="119" t="n">
        <v>4</v>
      </c>
      <c r="J70" s="88"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00" t="n"/>
      <c r="L70" s="88" t="inlineStr">
        <is>
          <t>Diarrhea &amp; Constipation</t>
        </is>
      </c>
      <c r="M70" s="100" t="inlineStr">
        <is>
          <t>Clinic</t>
        </is>
      </c>
      <c r="N70" s="88" t="inlineStr">
        <is>
          <t>ข้อ 68 Pharma Plus เล่มม่วง (เฉลยข้อ ค ง)</t>
        </is>
      </c>
      <c r="O70" s="100" t="inlineStr">
        <is>
          <t>Mock</t>
        </is>
      </c>
      <c r="P70" s="100" t="inlineStr">
        <is>
          <t>Pharma Plus เล่มม่วง</t>
        </is>
      </c>
      <c r="Q70" s="100" t="n"/>
    </row>
    <row r="71" ht="13.2" customHeight="1" s="49">
      <c r="A71" s="119" t="n">
        <v>69</v>
      </c>
      <c r="B71" s="88"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00" t="n"/>
      <c r="D71" s="88" t="inlineStr">
        <is>
          <t>ดื่มน้ำสะอาดมากๆ อย่างน้อยวันละ 6-8 แก้ว (1.5 - 2 ลิตร)</t>
        </is>
      </c>
      <c r="E71" s="88" t="inlineStr">
        <is>
          <t>รับประทานอาหารที่มีกากใยสูง เช่น ข้าวกล้อง ผักใบเขียว และผลไม้สด</t>
        </is>
      </c>
      <c r="F71" s="88" t="inlineStr">
        <is>
          <t>ฝึกขับถ่ายอุจจาระให้เป็นเวลาสม่ำเสมอทุกวัน และไม่กลั้นอุจจาระ</t>
        </is>
      </c>
      <c r="G71" s="88" t="inlineStr">
        <is>
          <t>ออกกำลังกายอย่างหนักด้วยการปั่นจักรยานทางไกลและการยกน้ำหนัก (Weight lifting / Squat)</t>
        </is>
      </c>
      <c r="H71" s="88" t="inlineStr">
        <is>
          <t>หลีกเลี่ยงการดื่มชา กาแฟ น้ำอัดลม และเครื่องดื่มแอลกอฮอล์</t>
        </is>
      </c>
      <c r="I71" s="119" t="n">
        <v>4</v>
      </c>
      <c r="J71" s="88"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00" t="n"/>
      <c r="L71" s="88" t="inlineStr">
        <is>
          <t>Diarrhea &amp; Constipation</t>
        </is>
      </c>
      <c r="M71" s="100" t="inlineStr">
        <is>
          <t>Clinic</t>
        </is>
      </c>
      <c r="N71" s="88" t="inlineStr">
        <is>
          <t>ข้อ 69 Pharma Plus เล่มม่วง (เฉลยข้อ ง)</t>
        </is>
      </c>
      <c r="O71" s="100" t="inlineStr">
        <is>
          <t>Mock</t>
        </is>
      </c>
      <c r="P71" s="100" t="inlineStr">
        <is>
          <t>Pharma Plus เล่มม่วง</t>
        </is>
      </c>
      <c r="Q71" s="100" t="n"/>
    </row>
    <row r="72" ht="13.2" customHeight="1" s="49">
      <c r="A72" s="119" t="n">
        <v>70</v>
      </c>
      <c r="B72" s="88"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00" t="n"/>
      <c r="D72" s="88" t="inlineStr">
        <is>
          <t>การใช้ยาเหน็บทวารหนักที่มีส่วนผสมของยาชาเฉพาะที่ สารสมานแผล และสเตียรอยด์ขนาดต่ำระยะสั้น</t>
        </is>
      </c>
      <c r="E72" s="88" t="inlineStr">
        <is>
          <t>การให้ยาระบายชนิดเพิ่มกากอาหาร (Bulk-forming laxative เช่น Psyllium seed husk)</t>
        </is>
      </c>
      <c r="F72" s="88" t="inlineStr">
        <is>
          <t>การให้ยากลุ่มเพิ่มความตึงตัวของหลอดเลือดดำ (Venotonic / Phlebotropic agent เช่น Micronized Flavonoid Fraction)</t>
        </is>
      </c>
      <c r="G72" s="88" t="inlineStr">
        <is>
          <t>การให้ยา Paracetamol ในขนาดสูงเพื่อหวังผลลดการอักเสบและลดบวมของกลุ่มหลอดเลือดริดสีดวง</t>
        </is>
      </c>
      <c r="H72" s="88" t="inlineStr">
        <is>
          <t>การนั่งแช่ก้นในน้ำอุ่น (Sitz bath) วันละ 2-3 ครั้ง ครั้งละ 15-20 นาที</t>
        </is>
      </c>
      <c r="I72" s="119" t="n">
        <v>4</v>
      </c>
      <c r="J72" s="88"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00" t="n"/>
      <c r="L72" s="88" t="inlineStr">
        <is>
          <t>Diarrhea &amp; Constipation</t>
        </is>
      </c>
      <c r="M72" s="100" t="inlineStr">
        <is>
          <t>Clinic</t>
        </is>
      </c>
      <c r="N72" s="88" t="inlineStr">
        <is>
          <t>ข้อ 70 Pharma Plus เล่มม่วง (เฉลยข้อ ง)</t>
        </is>
      </c>
      <c r="O72" s="100" t="inlineStr">
        <is>
          <t>Mock</t>
        </is>
      </c>
      <c r="P72" s="100" t="inlineStr">
        <is>
          <t>Pharma Plus เล่มม่วง</t>
        </is>
      </c>
      <c r="Q72" s="100" t="n"/>
    </row>
    <row r="73" ht="13.2" customHeight="1" s="49">
      <c r="A73" s="119" t="n">
        <v>71</v>
      </c>
      <c r="B73" s="88"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00" t="n"/>
      <c r="D73" s="88" t="inlineStr">
        <is>
          <t>หากยาเหน็บนิ่มเกินไป ให้นำไปแช่ในตู้เย็นหรือแช่น้ำเย็นก่อนแกะฟอยล์เพื่อให้ยาแข็งตัวพอที่จะสอดได้ง่าย</t>
        </is>
      </c>
      <c r="E73" s="88" t="inlineStr">
        <is>
          <t>ก่อนแกะยาและสอดยาเหน็บ ต้องล้างมือให้สะอาดด้วยสบู่และน้ำ</t>
        </is>
      </c>
      <c r="F73" s="88" t="inlineStr">
        <is>
          <t>ท่านอนที่เหมาะสมคือ นอนตะแคง เหยียดขาข้างล่างตรง และงอขาข้างบนขึ้นชิดหน้าอก</t>
        </is>
      </c>
      <c r="G73" s="88" t="inlineStr">
        <is>
          <t>เมื่อสอดยาเหน็บเข้าไป ต้องใช้นิ้วดันยาให้ลึกที่สุดเท่าที่จะทำได้เข้าไปในลำไส้ใหญ่ส่วนบน (Sigmoid colon)</t>
        </is>
      </c>
      <c r="H73" s="88" t="inlineStr">
        <is>
          <t>หลังจากสอดยาเหน็บแล้ว ควรนอนนิ่งๆ ในท่าเดิมอย่างน้อย 10-15 นาที เพื่อป้องกันไม่ให้ยาเหน็บไหลหลุดออกมา</t>
        </is>
      </c>
      <c r="I73" s="119" t="n">
        <v>4</v>
      </c>
      <c r="J73" s="88"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00" t="n"/>
      <c r="L73" s="88" t="inlineStr">
        <is>
          <t>Diarrhea &amp; Constipation</t>
        </is>
      </c>
      <c r="M73" s="100" t="inlineStr">
        <is>
          <t>Clinic</t>
        </is>
      </c>
      <c r="N73" s="88" t="inlineStr">
        <is>
          <t>ข้อ 71 Pharma Plus เล่มม่วง (เฉลยข้อ ง)</t>
        </is>
      </c>
      <c r="O73" s="100" t="inlineStr">
        <is>
          <t>Mock</t>
        </is>
      </c>
      <c r="P73" s="100" t="inlineStr">
        <is>
          <t>Pharma Plus เล่มม่วง</t>
        </is>
      </c>
      <c r="Q73" s="100" t="n"/>
    </row>
    <row r="74" ht="13.2" customHeight="1" s="49">
      <c r="A74" s="119" t="n">
        <v>72</v>
      </c>
      <c r="B74" s="88"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00" t="n"/>
      <c r="D74" s="88"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88" t="inlineStr">
        <is>
          <t>ลดการไหลกลับของเลือดดำเข้าสู่หัวใจ (Decrease venous return)</t>
        </is>
      </c>
      <c r="F74" s="88" t="inlineStr">
        <is>
          <t>ยับยั้งการหดเกร็งของหลอดเลือดดำอย่างถาวร (Inhibit vasoconstriction)</t>
        </is>
      </c>
      <c r="G74" s="88" t="inlineStr">
        <is>
          <t>กระตุ้นการสร้างเม็ดเลือดแดงในไขกระดูก</t>
        </is>
      </c>
      <c r="H74" s="88" t="inlineStr">
        <is>
          <t>ยับยั้งการหลั่งกรดในกระเพาะอาหารผ่านกลไก Proton pump blockade</t>
        </is>
      </c>
      <c r="I74" s="119" t="n">
        <v>1</v>
      </c>
      <c r="J74" s="88"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00" t="n"/>
      <c r="L74" s="88" t="inlineStr">
        <is>
          <t>GERD</t>
        </is>
      </c>
      <c r="M74" s="100" t="inlineStr">
        <is>
          <t>Clinic</t>
        </is>
      </c>
      <c r="N74" s="88" t="inlineStr">
        <is>
          <t>ข้อ 72 Pharma Plus เล่มม่วง (เฉลยข้อ ก)</t>
        </is>
      </c>
      <c r="O74" s="100" t="inlineStr">
        <is>
          <t>Mock</t>
        </is>
      </c>
      <c r="P74" s="100" t="inlineStr">
        <is>
          <t>Pharma Plus เล่มม่วง</t>
        </is>
      </c>
      <c r="Q74" s="100" t="n"/>
    </row>
    <row r="75" ht="13.2" customHeight="1" s="49">
      <c r="A75" s="119" t="n">
        <v>73</v>
      </c>
      <c r="B75" s="88"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00" t="n"/>
      <c r="D75" s="88" t="inlineStr">
        <is>
          <t>อาการระคายเคืองกระเพาะอาหาร คลื่นไส้ แน่นท้อง (GI disturbance)</t>
        </is>
      </c>
      <c r="E75" s="88" t="inlineStr">
        <is>
          <t>ภาวะตับอักเสบเฉียบพลัน (Acute toxic hepatitis)</t>
        </is>
      </c>
      <c r="F75" s="88" t="inlineStr">
        <is>
          <t>อาการท้องผูก (Constipation) หรือบางรายอาจมีอาการท้องเสีย</t>
        </is>
      </c>
      <c r="G75" s="88" t="inlineStr">
        <is>
          <t>อุจจาระเปลี่ยนเป็นสีดำคล้ำหรือสีเขียวเข้ม (Dark/Black stool)</t>
        </is>
      </c>
      <c r="H75" s="88" t="inlineStr">
        <is>
          <t>รสชาติเฝื่อนเหมือนโลหะในปาก (Metallic taste)</t>
        </is>
      </c>
      <c r="I75" s="119" t="n">
        <v>2</v>
      </c>
      <c r="J75" s="88"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00" t="n"/>
      <c r="L75" s="88" t="inlineStr">
        <is>
          <t>GERD</t>
        </is>
      </c>
      <c r="M75" s="100" t="inlineStr">
        <is>
          <t>Clinic</t>
        </is>
      </c>
      <c r="N75" s="88" t="inlineStr">
        <is>
          <t>ข้อ 73 Pharma Plus เล่มม่วง (เฉลยข้อ ข)</t>
        </is>
      </c>
      <c r="O75" s="100" t="inlineStr">
        <is>
          <t>Mock</t>
        </is>
      </c>
      <c r="P75" s="100" t="inlineStr">
        <is>
          <t>Pharma Plus เล่มม่วง</t>
        </is>
      </c>
      <c r="Q75" s="100" t="n"/>
    </row>
    <row r="76" ht="13.2" customHeight="1" s="49">
      <c r="A76" s="119" t="n">
        <v>74</v>
      </c>
      <c r="B76" s="88" t="inlineStr">
        <is>
          <t>ถ่าท่านเป็นเภสัชกรท่านจะแนะนำสมุนไพรใดให้ผู้ป่วย</t>
        </is>
      </c>
      <c r="C76" s="100" t="n"/>
      <c r="D76" s="88" t="inlineStr">
        <is>
          <t>มะขามแขก</t>
        </is>
      </c>
      <c r="E76" s="88" t="inlineStr">
        <is>
          <t>เพชรสังฆาต</t>
        </is>
      </c>
      <c r="F76" s="88" t="inlineStr">
        <is>
          <t>ว่านหางจระเข้</t>
        </is>
      </c>
      <c r="G76" s="88" t="inlineStr">
        <is>
          <t>น้ำมันละหุ่ง</t>
        </is>
      </c>
      <c r="H76" s="88" t="inlineStr">
        <is>
          <t>มะรุม</t>
        </is>
      </c>
      <c r="I76" s="119" t="inlineStr">
        <is>
          <t>2</t>
        </is>
      </c>
      <c r="J76" s="88"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00" t="n"/>
      <c r="L76" s="88" t="inlineStr">
        <is>
          <t>GERD</t>
        </is>
      </c>
      <c r="M76" s="100" t="inlineStr">
        <is>
          <t>Clinic</t>
        </is>
      </c>
      <c r="N76" s="88" t="inlineStr">
        <is>
          <t>ข้อ 74 Pharma Plus เล่มม่วง (เฉลยข้อ ข)</t>
        </is>
      </c>
      <c r="O76" s="100" t="inlineStr">
        <is>
          <t>Mock</t>
        </is>
      </c>
      <c r="P76" s="100" t="inlineStr">
        <is>
          <t>Pharma Plus เล่มม่วง</t>
        </is>
      </c>
      <c r="Q76" s="100" t="n"/>
    </row>
    <row r="77" ht="13.2" customHeight="1" s="49">
      <c r="A77" s="119" t="n">
        <v>75</v>
      </c>
      <c r="B77"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00" t="n"/>
      <c r="D77" s="88" t="inlineStr">
        <is>
          <t>Ondansetron และ Levofloxacin ทำปฏิกิริยากัน เกิดการแย่งจับกับโปรตีนในพลาสมาอย่างรุนแรง</t>
        </is>
      </c>
      <c r="E77" s="88" t="inlineStr">
        <is>
          <t>Activated Charcoal เข้าจับและดูดซับ Levofloxacin ในระบบทางเดินอาหาร ส่งผลให้ระดับยาในเลือดของ Levofloxacin ลดลงอย่างมีนัยสำคัญ</t>
        </is>
      </c>
      <c r="F77" s="88" t="inlineStr">
        <is>
          <t>ORS ทำให้ความเป็นกรดในกระเพาะอาหารลดลง ส่งผลให้ Levofloxacin ไม่สามารถละลายตัวและดูดซึมได้</t>
        </is>
      </c>
      <c r="G77" s="88" t="inlineStr">
        <is>
          <t>Activated Charcoal เร่งการขจัดยา Levofloxacin ออกทางปัสสาวะผ่านกระบวนการ active secretion</t>
        </is>
      </c>
      <c r="H77" s="88" t="inlineStr">
        <is>
          <t>Ondansetron ลดการบีบตัวของกระเพาะอาหาร ทำให้ Levofloxacin ค้างอยู่ในกระเพาะนานจนยาเสื่อมสภาพ</t>
        </is>
      </c>
      <c r="I77" s="119" t="inlineStr">
        <is>
          <t>2</t>
        </is>
      </c>
      <c r="J77" s="88"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00" t="n"/>
      <c r="L77" s="88" t="inlineStr">
        <is>
          <t>Diarrhea &amp; Constipation</t>
        </is>
      </c>
      <c r="M77" s="100" t="inlineStr">
        <is>
          <t>Clinic</t>
        </is>
      </c>
      <c r="N77" s="88" t="inlineStr">
        <is>
          <t>ข้อ 1.1 Mock GI RxCU84</t>
        </is>
      </c>
      <c r="O77" s="100" t="inlineStr">
        <is>
          <t>Mock</t>
        </is>
      </c>
      <c r="P77" s="100" t="inlineStr">
        <is>
          <t>Mock RxCU84</t>
        </is>
      </c>
      <c r="Q77" s="100" t="n"/>
    </row>
    <row r="78" ht="13.2" customHeight="1" s="49">
      <c r="A78" s="119" t="n">
        <v>76</v>
      </c>
      <c r="B78"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00" t="n"/>
      <c r="D78" s="88"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88"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88"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88"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88"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19" t="inlineStr">
        <is>
          <t>2</t>
        </is>
      </c>
      <c r="J78" s="88"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00" t="n"/>
      <c r="L78" s="88" t="inlineStr">
        <is>
          <t>Diarrhea &amp; Constipation</t>
        </is>
      </c>
      <c r="M78" s="100" t="inlineStr">
        <is>
          <t>Clinic</t>
        </is>
      </c>
      <c r="N78" s="88" t="inlineStr">
        <is>
          <t>ข้อ 1.2 Mock GI RxCU84</t>
        </is>
      </c>
      <c r="O78" s="100" t="inlineStr">
        <is>
          <t>Mock</t>
        </is>
      </c>
      <c r="P78" s="100" t="inlineStr">
        <is>
          <t>Mock RxCU84</t>
        </is>
      </c>
      <c r="Q78" s="100" t="n"/>
    </row>
    <row r="79" ht="13.2" customHeight="1" s="49">
      <c r="A79" s="119" t="n">
        <v>77</v>
      </c>
      <c r="B79"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00" t="n"/>
      <c r="D79" s="88" t="inlineStr">
        <is>
          <t>Levofloxacin และ ORS</t>
        </is>
      </c>
      <c r="E79" s="88" t="inlineStr">
        <is>
          <t>Ondansetron และ Activated Charcoal</t>
        </is>
      </c>
      <c r="F79" s="88" t="inlineStr">
        <is>
          <t>Levofloxacin และ Ondansetron</t>
        </is>
      </c>
      <c r="G79" s="88" t="inlineStr">
        <is>
          <t>Activated Charcoal และ ORS</t>
        </is>
      </c>
      <c r="H79" s="88" t="inlineStr">
        <is>
          <t>Levofloxacin และ Activated Charcoal</t>
        </is>
      </c>
      <c r="I79" s="119" t="inlineStr">
        <is>
          <t>3</t>
        </is>
      </c>
      <c r="J79" s="88"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00" t="n"/>
      <c r="L79" s="88" t="inlineStr">
        <is>
          <t>Diarrhea &amp; Constipation</t>
        </is>
      </c>
      <c r="M79" s="100" t="inlineStr">
        <is>
          <t>Clinic</t>
        </is>
      </c>
      <c r="N79" s="88" t="inlineStr">
        <is>
          <t>ข้อ 1.3 Mock GI RxCU84</t>
        </is>
      </c>
      <c r="O79" s="100" t="inlineStr">
        <is>
          <t>Mock</t>
        </is>
      </c>
      <c r="P79" s="100" t="inlineStr">
        <is>
          <t>Mock RxCU84</t>
        </is>
      </c>
      <c r="Q79" s="100" t="n"/>
    </row>
    <row r="80" ht="13.2" customHeight="1" s="49">
      <c r="A80" s="119" t="n">
        <v>78</v>
      </c>
      <c r="B80" s="88"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00" t="n"/>
      <c r="D80" s="88" t="inlineStr">
        <is>
          <t>เปลี่ยน Levofloxacin เป็น Norfloxacin 400 mg รับประทานวันละ 2 ครั้ง นาน 3 วัน</t>
        </is>
      </c>
      <c r="E80" s="88" t="inlineStr">
        <is>
          <t>เปลี่ยน Levofloxacin เป็น Azithromycin 1,000 mg รับประทานครั้งเดียว หรือ 500 mg วันละครั้ง นาน 3 วัน</t>
        </is>
      </c>
      <c r="F80" s="88" t="inlineStr">
        <is>
          <t>เปลี่ยน Levofloxacin เป็น Doxycycline 100 mg รับประทานวันละ 2 ครั้ง นาน 3 วัน</t>
        </is>
      </c>
      <c r="G80" s="88" t="inlineStr">
        <is>
          <t>คงการใช้ Levofloxacin ไว้ตามเดิม เนื่องจากยามีความปลอดภัยสูงในหญิงตั้งครรภ์ทุกไตรมาส</t>
        </is>
      </c>
      <c r="H80" s="88" t="inlineStr">
        <is>
          <t>เปลี่ยน Levofloxacin เป็น Ciprofloxacin 500 mg รับประทานวันละ 2 ครั้ง นาน 3 วัน</t>
        </is>
      </c>
      <c r="I80" s="119" t="inlineStr">
        <is>
          <t>2</t>
        </is>
      </c>
      <c r="J80" s="88"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00" t="n"/>
      <c r="L80" s="88" t="inlineStr">
        <is>
          <t>Diarrhea &amp; Constipation</t>
        </is>
      </c>
      <c r="M80" s="100" t="inlineStr">
        <is>
          <t>Clinic</t>
        </is>
      </c>
      <c r="N80" s="88" t="inlineStr">
        <is>
          <t>ข้อ 1.4 Mock GI RxCU84</t>
        </is>
      </c>
      <c r="O80" s="100" t="inlineStr">
        <is>
          <t>Mock</t>
        </is>
      </c>
      <c r="P80" s="100" t="inlineStr">
        <is>
          <t>Mock RxCU84</t>
        </is>
      </c>
      <c r="Q80" s="100" t="n"/>
    </row>
    <row r="81" ht="13.2" customHeight="1" s="49">
      <c r="A81" s="119" t="n">
        <v>79</v>
      </c>
      <c r="B81"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00" t="n"/>
      <c r="D81" s="88" t="inlineStr">
        <is>
          <t>เหมาะสม เนื่องจากผู้ป่วยถ่ายบ่อยถึง 6 ครั้ง บ่งชี้ว่าร่างกายได้รับการติดเชื้อแบคทีเรียรุนแรง</t>
        </is>
      </c>
      <c r="E81" s="88"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88" t="inlineStr">
        <is>
          <t>เหมาะสม แต่ควรเปลี่ยนเป็นกลุ่ม Fluoroquinolones เช่น Norfloxacin เนื่องจากมีสเปกตรัมแคบกว่า</t>
        </is>
      </c>
      <c r="G81" s="88" t="inlineStr">
        <is>
          <t>เหมาะสม เนื่องจากยา Amoxicillin/Clavulanate ช่วยลดการหลั่งสารน้ำในเยื่อบุลำไส้ได้ดี</t>
        </is>
      </c>
      <c r="H81" s="88" t="inlineStr">
        <is>
          <t>ไม่เหมาะสม เนื่องจากยา Amoxicillin/Clavulanate สามารถผ่านรกไปทำอันตรายต่อทารกในครรภ์ได้อย่างรุนแรง (FDA Category X)</t>
        </is>
      </c>
      <c r="I81" s="119" t="inlineStr">
        <is>
          <t>2</t>
        </is>
      </c>
      <c r="J81" s="88"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00" t="n"/>
      <c r="L81" s="88" t="inlineStr">
        <is>
          <t>Dyspepsia &amp; PUD</t>
        </is>
      </c>
      <c r="M81" s="100" t="inlineStr">
        <is>
          <t>Clinic</t>
        </is>
      </c>
      <c r="N81" s="88" t="inlineStr">
        <is>
          <t>ข้อ 2.1 Mock GI RxCU84</t>
        </is>
      </c>
      <c r="O81" s="100" t="inlineStr">
        <is>
          <t>Mock</t>
        </is>
      </c>
      <c r="P81" s="100" t="inlineStr">
        <is>
          <t>Mock RxCU84</t>
        </is>
      </c>
      <c r="Q81" s="100" t="n"/>
    </row>
    <row r="82" ht="13.2" customHeight="1" s="49">
      <c r="A82" s="119" t="n">
        <v>80</v>
      </c>
      <c r="B82"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00" t="n"/>
      <c r="D82" s="88" t="inlineStr">
        <is>
          <t>ตัวยา Clavulanate จะเร่งกระบวนการทำลายเยื่อบุกระเพาะอาหารโดยตรง เกิดแผลในกระเพาะอาหารฉับพลัน</t>
        </is>
      </c>
      <c r="E82" s="88" t="inlineStr">
        <is>
          <t>ยาจะทำให้เกิดการยับยั้งการหลั่งน้ำย่อยจากตับอ่อน ส่งผลให้มีไขมันปนในอุจจาระเพิ่มขึ้น</t>
        </is>
      </c>
      <c r="F82" s="88"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88" t="inlineStr">
        <is>
          <t>ยาปฏิชีวนะจะทำให้ทางเดินอาหารแห้งตัวและเกิดอาการท้องผูกสลับท้องเสียอย่างรุนแรง</t>
        </is>
      </c>
      <c r="H82" s="88" t="inlineStr">
        <is>
          <t>ตัวยา Amoxicillin จะออกฤทธิ์ขัดขวางการดูดซึมโซเดียมและน้ำกลับที่ไตโดยตรง</t>
        </is>
      </c>
      <c r="I82" s="119" t="inlineStr">
        <is>
          <t>3</t>
        </is>
      </c>
      <c r="J82" s="88"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00" t="n"/>
      <c r="L82" s="88" t="inlineStr">
        <is>
          <t>Dyspepsia &amp; PUD</t>
        </is>
      </c>
      <c r="M82" s="100" t="inlineStr">
        <is>
          <t>Clinic</t>
        </is>
      </c>
      <c r="N82" s="88" t="inlineStr">
        <is>
          <t>ข้อ 2.2 Mock GI RxCU84</t>
        </is>
      </c>
      <c r="O82" s="100" t="inlineStr">
        <is>
          <t>Mock</t>
        </is>
      </c>
      <c r="P82" s="100" t="inlineStr">
        <is>
          <t>Mock RxCU84</t>
        </is>
      </c>
      <c r="Q82" s="100" t="n"/>
    </row>
    <row r="83" ht="13.2" customHeight="1" s="49">
      <c r="A83" s="119" t="n">
        <v>81</v>
      </c>
      <c r="B83"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00" t="n"/>
      <c r="D83" s="88" t="inlineStr">
        <is>
          <t>Loperamide 2 mg</t>
        </is>
      </c>
      <c r="E83" s="88" t="inlineStr">
        <is>
          <t>Ibuprofen 400 mg</t>
        </is>
      </c>
      <c r="F83" s="88" t="inlineStr">
        <is>
          <t>Hyoscine butylbromide 10 mg</t>
        </is>
      </c>
      <c r="G83" s="88" t="inlineStr">
        <is>
          <t>Omeprazole 20 mg</t>
        </is>
      </c>
      <c r="H83" s="88" t="inlineStr">
        <is>
          <t>Activated Charcoal 250 mg</t>
        </is>
      </c>
      <c r="I83" s="119" t="inlineStr">
        <is>
          <t>3</t>
        </is>
      </c>
      <c r="J83" s="88"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00" t="n"/>
      <c r="L83" s="88" t="inlineStr">
        <is>
          <t>Dyspepsia &amp; PUD</t>
        </is>
      </c>
      <c r="M83" s="100" t="inlineStr">
        <is>
          <t>Clinic</t>
        </is>
      </c>
      <c r="N83" s="88" t="inlineStr">
        <is>
          <t>ข้อ 2.3 Mock GI RxCU84</t>
        </is>
      </c>
      <c r="O83" s="100" t="inlineStr">
        <is>
          <t>Mock</t>
        </is>
      </c>
      <c r="P83" s="100" t="inlineStr">
        <is>
          <t>Mock RxCU84</t>
        </is>
      </c>
      <c r="Q83" s="100" t="n"/>
    </row>
    <row r="84" ht="13.2" customHeight="1" s="49">
      <c r="A84" s="119" t="n">
        <v>82</v>
      </c>
      <c r="B84" s="88"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00" t="n"/>
      <c r="D84" s="88" t="inlineStr">
        <is>
          <t>ห้ามใช้ในผู้ป่วยที่มีอาการปวดท้องน้อยหรือมีอาการคลื่นไส้อาเจียนร่วมด้วย</t>
        </is>
      </c>
      <c r="E84" s="88"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88" t="inlineStr">
        <is>
          <t>ห้ามใช้ร่วมกับผงน้ำตาลเกลือแร่ (ORS) ทุกกรณีเนื่องจากจะลดประสิทธิภาพการทำงานของยา</t>
        </is>
      </c>
      <c r="G84" s="88" t="inlineStr">
        <is>
          <t>ห้ามใช้ในผู้ป่วยที่ดื่มน้ำได้น้อยเนื่องจากยาจะกระตุ้นการขับปัสสาวะอย่างรุนแรง</t>
        </is>
      </c>
      <c r="H84" s="88" t="inlineStr">
        <is>
          <t>ห้ามใช้ในคนไข้ที่มีอายุมากกว่า 18 ปี เนื่องจากยามีความปลอดภัยเฉพาะในวัยเด็กเล็กเท่านั้น</t>
        </is>
      </c>
      <c r="I84" s="119" t="inlineStr">
        <is>
          <t>2</t>
        </is>
      </c>
      <c r="J84" s="88"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00" t="n"/>
      <c r="L84" s="88" t="inlineStr">
        <is>
          <t>Dyspepsia &amp; PUD</t>
        </is>
      </c>
      <c r="M84" s="100" t="inlineStr">
        <is>
          <t>Clinic</t>
        </is>
      </c>
      <c r="N84" s="88" t="inlineStr">
        <is>
          <t>ข้อ 2.4 Mock GI RxCU84</t>
        </is>
      </c>
      <c r="O84" s="100" t="inlineStr">
        <is>
          <t>Mock</t>
        </is>
      </c>
      <c r="P84" s="100" t="inlineStr">
        <is>
          <t>Mock RxCU84</t>
        </is>
      </c>
      <c r="Q84" s="100" t="n"/>
    </row>
    <row r="85" ht="13.2" customHeight="1" s="49">
      <c r="A85" s="119" t="n">
        <v>83</v>
      </c>
      <c r="B85"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00" t="n"/>
      <c r="D85" s="88" t="inlineStr">
        <is>
          <t>ความเครียดทำให้เกิดภาวะเลือดเป็นกรด ส่งผลกระตุ้นหลอดอาหารอักเสบโดยตรง</t>
        </is>
      </c>
      <c r="E85" s="88"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88" t="inlineStr">
        <is>
          <t>การดื่มกาแฟปริมาณมากทำให้อาหารค้างอยู่ในกระเพาะนานขึ้น (Delayed gastric emptying)</t>
        </is>
      </c>
      <c r="G85" s="88" t="inlineStr">
        <is>
          <t>การทำงานหนักจนดึกขัดขวางการทำงานของระบบประสาท Sympathetic ทำให้หูรูดปิดแน่นเกินไป</t>
        </is>
      </c>
      <c r="H85" s="88" t="inlineStr">
        <is>
          <t>ความเครียดทำให้ร่างกายผลิตเมือกในกระเพาะอาหารน้อยลง ส่งผลให้เยื่อบุหลอดอาหารฉีกขาดง่าย</t>
        </is>
      </c>
      <c r="I85" s="119" t="inlineStr">
        <is>
          <t>2</t>
        </is>
      </c>
      <c r="J85" s="88"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00" t="n"/>
      <c r="L85" s="88" t="inlineStr">
        <is>
          <t>GERD</t>
        </is>
      </c>
      <c r="M85" s="100" t="inlineStr">
        <is>
          <t>Clinic</t>
        </is>
      </c>
      <c r="N85" s="88" t="inlineStr">
        <is>
          <t>ข้อ 3.1 Mock GI RxCU84</t>
        </is>
      </c>
      <c r="O85" s="100" t="inlineStr">
        <is>
          <t>Mock</t>
        </is>
      </c>
      <c r="P85" s="100" t="inlineStr">
        <is>
          <t>Mock RxCU84</t>
        </is>
      </c>
      <c r="Q85" s="100" t="n"/>
    </row>
    <row r="86" ht="13.2" customHeight="1" s="49">
      <c r="A86" s="119" t="n">
        <v>84</v>
      </c>
      <c r="B86"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00" t="n"/>
      <c r="D86" s="88" t="inlineStr">
        <is>
          <t>อาการแสบร้อนกลางอกเป็นมากขึ้นเมื่อนอนราบ</t>
        </is>
      </c>
      <c r="E86" s="88" t="inlineStr">
        <is>
          <t>อาการเรอเปรี้ยวหรือขมคอหลังรับประทานอาหารมื้อใหญ่</t>
        </is>
      </c>
      <c r="F86" s="88" t="inlineStr">
        <is>
          <t>มีอาการกลืนลำบาก (Dysphagia) กลืนเจ็บ (Odynophagia) น้ำหนักลดผิดปกติ หรืออุจจาระมีสีดำคล้ำ (Melena)</t>
        </is>
      </c>
      <c r="G86" s="88" t="inlineStr">
        <is>
          <t>อาการท้องอืด ท้องเฟ้อหลังรับประทานอาหารรสจัด</t>
        </is>
      </c>
      <c r="H86" s="88" t="inlineStr">
        <is>
          <t>อาการแสบร้อนกลางอกสลับกับอาการปวดเกร็งหน้าท้องด้านล่าง</t>
        </is>
      </c>
      <c r="I86" s="119" t="inlineStr">
        <is>
          <t>3</t>
        </is>
      </c>
      <c r="J86" s="88"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00" t="n"/>
      <c r="L86" s="88" t="inlineStr">
        <is>
          <t>GERD</t>
        </is>
      </c>
      <c r="M86" s="100" t="inlineStr">
        <is>
          <t>Clinic</t>
        </is>
      </c>
      <c r="N86" s="88" t="inlineStr">
        <is>
          <t>ข้อ 3.2 Mock GI RxCU84</t>
        </is>
      </c>
      <c r="O86" s="100" t="inlineStr">
        <is>
          <t>Mock</t>
        </is>
      </c>
      <c r="P86" s="100" t="inlineStr">
        <is>
          <t>Mock RxCU84</t>
        </is>
      </c>
      <c r="Q86" s="100" t="n"/>
    </row>
    <row r="87" ht="13.2" customHeight="1" s="49">
      <c r="A87" s="119" t="n">
        <v>85</v>
      </c>
      <c r="B87"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00" t="n"/>
      <c r="D87" s="88" t="inlineStr">
        <is>
          <t>Omeprazole 20 mg ครั้งละ 1 เม็ด วันละครั้ง หลังอาหารเช้าทันที นาน 1 สัปดาห์</t>
        </is>
      </c>
      <c r="E87" s="88" t="inlineStr">
        <is>
          <t>Omeprazole 20 mg ครั้งละ 1 เม็ด วันละครั้ง ก่อนอาหารเช้า 30-60 นาที ต่อเนื่องกัน 4-8 สัปดาห์</t>
        </is>
      </c>
      <c r="F87" s="88" t="inlineStr">
        <is>
          <t>Omeprazole 20 mg ครั้งละ 1 เม็ด วันละ 2 ครั้ง หลังอาหารเช้าและเย็น นาน 3 วัน</t>
        </is>
      </c>
      <c r="G87" s="88" t="inlineStr">
        <is>
          <t>Omeprazole 20 mg ครั้งละ 1 เม็ด รับประทานเฉพาะเวลามีอาการแสบร้อนกลางอก (PRN) โดยเคี้ยวยาให้ละเอียด</t>
        </is>
      </c>
      <c r="H87" s="88" t="inlineStr">
        <is>
          <t>Rabeprazole 20 mg ครั้งละ 1 เม็ด วันละครั้ง ก่อนนอน นาน 1 สัปดาห์</t>
        </is>
      </c>
      <c r="I87" s="119" t="inlineStr">
        <is>
          <t>2</t>
        </is>
      </c>
      <c r="J87" s="88"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00" t="n"/>
      <c r="L87" s="88" t="inlineStr">
        <is>
          <t>GERD</t>
        </is>
      </c>
      <c r="M87" s="100" t="inlineStr">
        <is>
          <t>Clinic</t>
        </is>
      </c>
      <c r="N87" s="88" t="inlineStr">
        <is>
          <t>ข้อ 3.3 Mock GI RxCU84</t>
        </is>
      </c>
      <c r="O87" s="100" t="inlineStr">
        <is>
          <t>Mock</t>
        </is>
      </c>
      <c r="P87" s="100" t="inlineStr">
        <is>
          <t>Mock RxCU84</t>
        </is>
      </c>
      <c r="Q87" s="100" t="n"/>
    </row>
    <row r="88" ht="13.2" customHeight="1" s="49">
      <c r="A88" s="119" t="n">
        <v>86</v>
      </c>
      <c r="B88"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00" t="n"/>
      <c r="D88" s="88"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88" t="inlineStr">
        <is>
          <t>ควรดื่มนมช็อกโกแลตหรือเครื่องดื่มผสมแอลกอฮอล์หลังอาหารเย็น เพื่อช่วยเคลือบแผลในหลอดอาหาร</t>
        </is>
      </c>
      <c r="F88" s="88"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88" t="inlineStr">
        <is>
          <t>แนะนำให้ออกกำลังกายอย่างหนักทันทีหลังมื้ออาหารเย็น เพื่อช่วยให้กระเพาะอาหารบีบตัวไล่แก๊สได้เร็วขึ้น</t>
        </is>
      </c>
      <c r="H88" s="88" t="inlineStr">
        <is>
          <t>แนะนำให้ดื่มน้ำเย็นปริมาณมากๆ ในระหว่างมื้ออาหาร เพื่อช่วยเจือจางกรดในกระเพาะอาหารไม่ให้ย้อนขึ้นไป</t>
        </is>
      </c>
      <c r="I88" s="119" t="inlineStr">
        <is>
          <t>3</t>
        </is>
      </c>
      <c r="J88" s="88"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00" t="n"/>
      <c r="L88" s="88" t="inlineStr">
        <is>
          <t>GERD</t>
        </is>
      </c>
      <c r="M88" s="100" t="inlineStr">
        <is>
          <t>Clinic</t>
        </is>
      </c>
      <c r="N88" s="88" t="inlineStr">
        <is>
          <t>ข้อ 3.4 Mock GI RxCU84</t>
        </is>
      </c>
      <c r="O88" s="100" t="inlineStr">
        <is>
          <t>Mock</t>
        </is>
      </c>
      <c r="P88" s="100" t="inlineStr">
        <is>
          <t>Mock RxCU84</t>
        </is>
      </c>
      <c r="Q88" s="100" t="n"/>
    </row>
    <row r="89" ht="13.2" customHeight="1" s="49">
      <c r="A89" s="119" t="n">
        <v>87</v>
      </c>
      <c r="B89" s="88"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00" t="n"/>
      <c r="D89" s="88" t="inlineStr">
        <is>
          <t>Proton pump inhibitors (เช่น Omeprazole)</t>
        </is>
      </c>
      <c r="E89" s="88" t="inlineStr">
        <is>
          <t>Calcium channel blockers (เช่น Amlodipine)</t>
        </is>
      </c>
      <c r="F89" s="88" t="inlineStr">
        <is>
          <t>Prokinetics (เช่น Domperidone)</t>
        </is>
      </c>
      <c r="G89" s="88" t="inlineStr">
        <is>
          <t>H2-receptor antagonists (เช่น Famotidine)</t>
        </is>
      </c>
      <c r="H89" s="88" t="inlineStr">
        <is>
          <t>Mucosal protectants (เช่น Sucralfate)</t>
        </is>
      </c>
      <c r="I89" s="119" t="inlineStr">
        <is>
          <t>2</t>
        </is>
      </c>
      <c r="J89" s="88"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00" t="n"/>
      <c r="L89" s="88" t="inlineStr">
        <is>
          <t>GERD</t>
        </is>
      </c>
      <c r="M89" s="100" t="inlineStr">
        <is>
          <t>Clinic</t>
        </is>
      </c>
      <c r="N89" s="88" t="inlineStr">
        <is>
          <t>ข้อ 3.5 Mock GI RxCU84</t>
        </is>
      </c>
      <c r="O89" s="100" t="inlineStr">
        <is>
          <t>Mock</t>
        </is>
      </c>
      <c r="P89" s="100" t="inlineStr">
        <is>
          <t>Mock RxCU84</t>
        </is>
      </c>
      <c r="Q89" s="100" t="n"/>
    </row>
    <row r="90" ht="13.2" customHeight="1" s="49">
      <c r="A90" s="119" t="n">
        <v>88</v>
      </c>
      <c r="B90" s="8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00" t="n"/>
      <c r="D90" s="88" t="inlineStr">
        <is>
          <t>ทำให้ Pitavastatin หมดฤทธิ์</t>
        </is>
      </c>
      <c r="E90" s="88" t="inlineStr">
        <is>
          <t>ลดการดูดซึม Dolutegravir</t>
        </is>
      </c>
      <c r="F90" s="88" t="inlineStr">
        <is>
          <t>ทำให้ TDF เป็นพิษ</t>
        </is>
      </c>
      <c r="G90" s="88" t="inlineStr">
        <is>
          <t>เพิ่มระดับ 3TC</t>
        </is>
      </c>
      <c r="H90" s="88" t="inlineStr">
        <is>
          <t>ลดการขับออกของ Dolutegravir ทางไต</t>
        </is>
      </c>
      <c r="I90" s="119" t="inlineStr">
        <is>
          <t>2</t>
        </is>
      </c>
      <c r="J90" s="88"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00" t="n"/>
      <c r="L90" s="88" t="inlineStr">
        <is>
          <t>GERD</t>
        </is>
      </c>
      <c r="M90" s="100" t="inlineStr">
        <is>
          <t>Clinic</t>
        </is>
      </c>
      <c r="N90" s="88" t="inlineStr">
        <is>
          <t>ข้อ 4.1 Mock GI RxCU84</t>
        </is>
      </c>
      <c r="O90" s="100" t="inlineStr">
        <is>
          <t>Mock</t>
        </is>
      </c>
      <c r="P90" s="100" t="inlineStr">
        <is>
          <t>Mock RxCU84</t>
        </is>
      </c>
      <c r="Q90" s="100" t="n"/>
    </row>
    <row r="91" ht="13.2" customHeight="1" s="49">
      <c r="A91" s="119" t="n">
        <v>89</v>
      </c>
      <c r="B91" s="8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00" t="n"/>
      <c r="D91" s="88" t="inlineStr">
        <is>
          <t>ให้รับประทานยาลดกรดและ Dolutegravir ร่วมกันพร้อมอาหารมื้อหลักทันทีเพื่อลดความเป็นกรดในกระเพาะ</t>
        </is>
      </c>
      <c r="E91" s="88"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88" t="inlineStr">
        <is>
          <t>ให้รับประทานยา Dolutegravir ในขนาดยาเพิ่มขึ้นเป็น 2 เท่าเฉพาะในวันที่ต้องใช้ยาลดกรด</t>
        </is>
      </c>
      <c r="G91" s="88" t="inlineStr">
        <is>
          <t>แนะนำให้เคี้ยวเม็ดยาลดกรดร่วมกับยาต้านไวรัสก่อนนอน เพื่อส่งเสริมการดูดซึมยาต้านไวรัส</t>
        </is>
      </c>
      <c r="H91" s="88" t="inlineStr">
        <is>
          <t>ให้ผู้ป่วยหยุดรับประทานยาต้านไวรัส Dolutegravir ไปก่อนชั่วคราวในระหว่างที่มีอาการของโรคกรดไหลย้อน</t>
        </is>
      </c>
      <c r="I91" s="119" t="inlineStr">
        <is>
          <t>2</t>
        </is>
      </c>
      <c r="J91" s="88"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00" t="n"/>
      <c r="L91" s="88" t="inlineStr">
        <is>
          <t>GERD</t>
        </is>
      </c>
      <c r="M91" s="100" t="inlineStr">
        <is>
          <t>Clinic</t>
        </is>
      </c>
      <c r="N91" s="88" t="inlineStr">
        <is>
          <t>ข้อ 4.2 Mock GI RxCU84</t>
        </is>
      </c>
      <c r="O91" s="100" t="inlineStr">
        <is>
          <t>Mock</t>
        </is>
      </c>
      <c r="P91" s="100" t="inlineStr">
        <is>
          <t>Mock RxCU84</t>
        </is>
      </c>
      <c r="Q91" s="100" t="n"/>
    </row>
    <row r="92" ht="13.2" customHeight="1" s="49">
      <c r="A92" s="119" t="n">
        <v>90</v>
      </c>
      <c r="B92" s="88"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00" t="n"/>
      <c r="D92" s="88"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88" t="inlineStr">
        <is>
          <t>ห้ามใช้ Omeprazole ร่วมกับ Dolutegravir เด็ดขาด เนื่องจากยาลดการทำงานของเอนไซม์ที่ใช้กำจัด Dolutegravir</t>
        </is>
      </c>
      <c r="F92" s="88" t="inlineStr">
        <is>
          <t>Omeprazole จะลดการดูดซึมของ Tenofovir (TDF) จนหมดสิ้น ทำให้ระดับยาต้านไวรัสไม่เพียงพอต่อการกดเชื้อ</t>
        </is>
      </c>
      <c r="G92" s="88" t="inlineStr">
        <is>
          <t>ยาปฏิชีวนะหรือยาต้านไวรัส 3TC จะเกิดการเสื่อมสภาพทันทีหาก pH ในกระเพาะอาหารเพิ่มขึ้นมากกว่า 5.0</t>
        </is>
      </c>
      <c r="H92" s="88" t="inlineStr">
        <is>
          <t>Omeprazole จะเพิ่มความเสี่ยงต่อการเกิดภาวะ Lactic acidosis จากยาต้านไวรัสกลุ่ม NRTIs</t>
        </is>
      </c>
      <c r="I92" s="119" t="inlineStr">
        <is>
          <t>1</t>
        </is>
      </c>
      <c r="J92" s="88"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00" t="n"/>
      <c r="L92" s="88" t="inlineStr">
        <is>
          <t>GERD</t>
        </is>
      </c>
      <c r="M92" s="100" t="inlineStr">
        <is>
          <t>Clinic</t>
        </is>
      </c>
      <c r="N92" s="88" t="inlineStr">
        <is>
          <t>ข้อ 4.3 Mock GI RxCU84</t>
        </is>
      </c>
      <c r="O92" s="100" t="inlineStr">
        <is>
          <t>Mock</t>
        </is>
      </c>
      <c r="P92" s="100" t="inlineStr">
        <is>
          <t>Mock RxCU84</t>
        </is>
      </c>
      <c r="Q92" s="100" t="n"/>
    </row>
    <row r="93" ht="13.2" customHeight="1" s="49">
      <c r="A93" s="119" t="n">
        <v>91</v>
      </c>
      <c r="B93"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00" t="n"/>
      <c r="D93" s="88" t="inlineStr">
        <is>
          <t>ยาระคายเคืองกระเพาะโดยตรง (Direct irritation) และยับยั้งเอนไซม์ COX-2 ทำให้ร่างกายสร้างกรดมากขึ้น</t>
        </is>
      </c>
      <c r="E93" s="88"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88" t="inlineStr">
        <is>
          <t>ยาไปกระตุ้นการทำงานของ parietal cells ในการหลั่งกรดไฮโดรคลอริก ผ่านทางกระบวนการกระตุ้น Histamine-2 receptors</t>
        </is>
      </c>
      <c r="G93" s="88" t="inlineStr">
        <is>
          <t>ยาปฏิชีวนะหรือยาแก้ปวด Diclofenac ทำให้เกิดภาวะติดเชื้อแบคทีเรีย H. pylori ในกระเพาะอาหารได้ง่ายขึ้น</t>
        </is>
      </c>
      <c r="H93" s="88" t="inlineStr">
        <is>
          <t>ยาไปเพิ่มการบีบตัวของกระเพาะอาหารอย่างรุนแรง ส่งผลให้กรดเข้มข้นไหลย้อนกลับทำลายเนื้อเยื่อ</t>
        </is>
      </c>
      <c r="I93" s="119" t="inlineStr">
        <is>
          <t>2</t>
        </is>
      </c>
      <c r="J93" s="88"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00" t="n"/>
      <c r="L93" s="88" t="inlineStr">
        <is>
          <t>Dyspepsia &amp; PUD</t>
        </is>
      </c>
      <c r="M93" s="100" t="inlineStr">
        <is>
          <t>Clinic</t>
        </is>
      </c>
      <c r="N93" s="88" t="inlineStr">
        <is>
          <t>ข้อ 5.1 Mock GI RxCU84</t>
        </is>
      </c>
      <c r="O93" s="100" t="inlineStr">
        <is>
          <t>Mock</t>
        </is>
      </c>
      <c r="P93" s="100" t="inlineStr">
        <is>
          <t>Mock RxCU84</t>
        </is>
      </c>
      <c r="Q93" s="100" t="n"/>
    </row>
    <row r="94" ht="13.2" customHeight="1" s="49">
      <c r="A94" s="119" t="n">
        <v>92</v>
      </c>
      <c r="B94"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00" t="n"/>
      <c r="D94" s="88" t="inlineStr">
        <is>
          <t>แนะนำให้เปลี่ยนจาก Diclofenac เป็น Naproxen 250 mg รับประทานวันละ 2 ครั้ง ทันที</t>
        </is>
      </c>
      <c r="E94" s="88"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88" t="inlineStr">
        <is>
          <t>แนะนำให้เพิ่มขนาดการรับประทาน Tolperisone เป็น 150 mg วันละ 3 ครั้ง และคงการทาน Diclofenac ร่วมด้วย</t>
        </is>
      </c>
      <c r="G94" s="88" t="inlineStr">
        <is>
          <t>แนะนำให้รับประทาน Diclofenac ห่างจากเครื่องดื่มแอลกอฮอล์อย่างน้อย 8 ชั่วโมง โดยใช้ยาสูตรเดิมต่อไป</t>
        </is>
      </c>
      <c r="H94" s="88" t="inlineStr">
        <is>
          <t>แนะนำให้ใช้ยาแก้ปวดกลุ่มสเตียรอยด์ (Steroids) ชนิดรับประทานทดแทนเพื่อความปลอดภัยต่อกระเพาะอาหาร</t>
        </is>
      </c>
      <c r="I94" s="119" t="inlineStr">
        <is>
          <t>2</t>
        </is>
      </c>
      <c r="J94" s="88"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00" t="n"/>
      <c r="L94" s="88" t="inlineStr">
        <is>
          <t>Dyspepsia &amp; PUD</t>
        </is>
      </c>
      <c r="M94" s="100" t="inlineStr">
        <is>
          <t>Clinic</t>
        </is>
      </c>
      <c r="N94" s="88" t="inlineStr">
        <is>
          <t>ข้อ 5.2 Mock GI RxCU84</t>
        </is>
      </c>
      <c r="O94" s="100" t="inlineStr">
        <is>
          <t>Mock</t>
        </is>
      </c>
      <c r="P94" s="100" t="inlineStr">
        <is>
          <t>Mock RxCU84</t>
        </is>
      </c>
      <c r="Q94" s="100" t="n"/>
    </row>
    <row r="95" ht="13.2" customHeight="1" s="49">
      <c r="A95" s="119" t="n">
        <v>93</v>
      </c>
      <c r="B95"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00" t="n"/>
      <c r="D95" s="88" t="inlineStr">
        <is>
          <t>ออกฤทธิ์จับตัวรับ H2 อาการข้างเคียงคือทำให้เกิดผื่นแพ้แสง; ห้ามใช้ในคนไข้โรคหัวใจล้มเหลว</t>
        </is>
      </c>
      <c r="E95" s="88"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88" t="inlineStr">
        <is>
          <t>ออกฤทธิ์บลอค Proton pump; อาการข้างเคียงคืออาการปวดศีรษะ; ห้ามใช้ในผู้ป่วยโรคตับแข็ง</t>
        </is>
      </c>
      <c r="G95" s="88" t="inlineStr">
        <is>
          <t>เป็นสารเคลือบแผลกระเพาะอาหาร; อาการข้างเคียงคือทำให้อุจจาระสีดำเข้ม; ห้ามใช้ในคนไข้ที่เป็นโรคไตวาย</t>
        </is>
      </c>
      <c r="H95" s="88" t="inlineStr">
        <is>
          <t>เป็นยากระตุ้นการหลั่งเอนไซม์ amylase; อาการข้างเคียงคือน้ำตาลในเลือดต่ำ; ห้ามใช้ร่วมกับอินซูลิน</t>
        </is>
      </c>
      <c r="I95" s="119" t="inlineStr">
        <is>
          <t>2</t>
        </is>
      </c>
      <c r="J95" s="88"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00" t="n"/>
      <c r="L95" s="88" t="inlineStr">
        <is>
          <t>Dyspepsia &amp; PUD</t>
        </is>
      </c>
      <c r="M95" s="100" t="inlineStr">
        <is>
          <t>Clinic</t>
        </is>
      </c>
      <c r="N95" s="88" t="inlineStr">
        <is>
          <t>ข้อ 5.3 Mock GI RxCU84</t>
        </is>
      </c>
      <c r="O95" s="100" t="inlineStr">
        <is>
          <t>Mock</t>
        </is>
      </c>
      <c r="P95" s="100" t="inlineStr">
        <is>
          <t>Mock RxCU84</t>
        </is>
      </c>
      <c r="Q95" s="100" t="n"/>
    </row>
    <row r="96" ht="13.2" customHeight="1" s="49">
      <c r="A96" s="119" t="n">
        <v>94</v>
      </c>
      <c r="B96"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00" t="n"/>
      <c r="D96" s="88" t="inlineStr">
        <is>
          <t>อาการปวดแสบบริเวณหน้าอกลามไปถึงไหล่ซ้าย</t>
        </is>
      </c>
      <c r="E96" s="88"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88" t="inlineStr">
        <is>
          <t>อาการแสบร้อนที่ผิวหนังบริเวณที่ปวดกล้ามเนื้อ</t>
        </is>
      </c>
      <c r="G96" s="88" t="inlineStr">
        <is>
          <t>อาการอ่อนเพลียเล็กน้อยหลังจากทำงานเกษตรกลางแดดจัด</t>
        </is>
      </c>
      <c r="H96" s="88" t="inlineStr">
        <is>
          <t>อาการท้องอืด ท้องเฟ้อ มีลมในกระเพาะอาหารหลังตื่นนอนตอนเช้า</t>
        </is>
      </c>
      <c r="I96" s="119" t="inlineStr">
        <is>
          <t>2</t>
        </is>
      </c>
      <c r="J96" s="88"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00" t="n"/>
      <c r="L96" s="88" t="inlineStr">
        <is>
          <t>Dyspepsia &amp; PUD</t>
        </is>
      </c>
      <c r="M96" s="100" t="inlineStr">
        <is>
          <t>Clinic</t>
        </is>
      </c>
      <c r="N96" s="88" t="inlineStr">
        <is>
          <t>ข้อ 5.4 Mock GI RxCU84</t>
        </is>
      </c>
      <c r="O96" s="100" t="inlineStr">
        <is>
          <t>Mock</t>
        </is>
      </c>
      <c r="P96" s="100" t="inlineStr">
        <is>
          <t>Mock RxCU84</t>
        </is>
      </c>
      <c r="Q96" s="100" t="n"/>
    </row>
    <row r="97" ht="13.2" customHeight="1" s="49">
      <c r="A97" s="119" t="n">
        <v>95</v>
      </c>
      <c r="B97"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00" t="n"/>
      <c r="D97" s="88" t="inlineStr">
        <is>
          <t>5-HT3 antagonist</t>
        </is>
      </c>
      <c r="E97" s="88" t="inlineStr">
        <is>
          <t>Antihistamine / Anticholinergic</t>
        </is>
      </c>
      <c r="F97" s="88" t="inlineStr">
        <is>
          <t>Dopamine D2 antagonist</t>
        </is>
      </c>
      <c r="G97" s="88" t="inlineStr">
        <is>
          <t>Benzodiazepines (Anticipatory emesis)</t>
        </is>
      </c>
      <c r="H97" s="88" t="inlineStr">
        <is>
          <t>Neurokinin-1 (NK1) receptor antagonist</t>
        </is>
      </c>
      <c r="I97" s="119" t="inlineStr">
        <is>
          <t>3</t>
        </is>
      </c>
      <c r="J97" s="88"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00" t="n"/>
      <c r="L97" s="88" t="inlineStr">
        <is>
          <t>Dyspepsia &amp; PUD</t>
        </is>
      </c>
      <c r="M97" s="100" t="inlineStr">
        <is>
          <t>Clinic</t>
        </is>
      </c>
      <c r="N97" s="88" t="inlineStr">
        <is>
          <t>ข้อ 5.5 Mock GI RxCU84</t>
        </is>
      </c>
      <c r="O97" s="100" t="inlineStr">
        <is>
          <t>Mock</t>
        </is>
      </c>
      <c r="P97" s="100" t="inlineStr">
        <is>
          <t>Mock RxCU84</t>
        </is>
      </c>
      <c r="Q97" s="100" t="n"/>
    </row>
    <row r="98" ht="13.2" customHeight="1" s="49">
      <c r="A98" s="119" t="n">
        <v>96</v>
      </c>
      <c r="B98"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00" t="n"/>
      <c r="D98" s="88" t="inlineStr">
        <is>
          <t>Domperidone ออกฤทธิ์ที่ 5-HT3 receptor จึงไม่มีผลต่อ CNS</t>
        </is>
      </c>
      <c r="E98" s="88" t="inlineStr">
        <is>
          <t>Domperidone ผ่าน blood-brain barrier (BBB) ได้น้อยกว่า Metoclopramide จึงมีโอกาสเกิด extrapyramidal symptoms (EPS) และผลข้างเคียงทาง CNS น้อยกว่า</t>
        </is>
      </c>
      <c r="F98" s="88" t="inlineStr">
        <is>
          <t>Domperidone ไม่มีผลต่อระดับ prolactin เลย</t>
        </is>
      </c>
      <c r="G98" s="88" t="inlineStr">
        <is>
          <t>Metoclopramide ไม่ผ่าน BBB จึงปลอดภัยกว่าในการใช้ระยะยาว</t>
        </is>
      </c>
      <c r="H98" s="88" t="inlineStr">
        <is>
          <t>ทั้งสองตัวมี safety profile เหมือนกันทุกประการ</t>
        </is>
      </c>
      <c r="I98" s="119" t="inlineStr">
        <is>
          <t>2</t>
        </is>
      </c>
      <c r="J98" s="88"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00" t="n"/>
      <c r="L98" s="88" t="inlineStr">
        <is>
          <t>Dyspepsia &amp; PUD</t>
        </is>
      </c>
      <c r="M98" s="100" t="inlineStr">
        <is>
          <t>Clinic</t>
        </is>
      </c>
      <c r="N98" s="88" t="inlineStr">
        <is>
          <t>ข้อ 5.6 Mock GI RxCU84</t>
        </is>
      </c>
      <c r="O98" s="100" t="inlineStr">
        <is>
          <t>Mock</t>
        </is>
      </c>
      <c r="P98" s="100" t="inlineStr">
        <is>
          <t>Mock RxCU84</t>
        </is>
      </c>
      <c r="Q98" s="100" t="n"/>
    </row>
    <row r="99" ht="13.2" customHeight="1" s="49">
      <c r="A99" s="119" t="n">
        <v>97</v>
      </c>
      <c r="B99" s="88"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00" t="n"/>
      <c r="D99" s="88" t="inlineStr">
        <is>
          <t>ควรรับประทานพร้อมอาหารที่มีไขมันสูงเพื่อเพิ่มการดูดซึม</t>
        </is>
      </c>
      <c r="E99" s="88" t="inlineStr">
        <is>
          <t>ไม่ควรใช้ติดต่อกันนานเกิน 12 สัปดาห์ เนื่องจากเพิ่มความเสี่ยง tardive dyskinesia ซึ่งอาจเป็นแบบถาวร</t>
        </is>
      </c>
      <c r="F99" s="88" t="inlineStr">
        <is>
          <t>สามารถใช้ร่วมกับแอลกอฮอล์ได้อย่างปลอดภัยโดยไม่มีผลเสริมฤทธิ์กดประสาท</t>
        </is>
      </c>
      <c r="G99" s="88" t="inlineStr">
        <is>
          <t>ไม่มีผลต่อระบบประสาทส่วนกลางจึงใช้ในผู้ป่วย Parkinson’s disease ได้อย่างปลอดภัย</t>
        </is>
      </c>
      <c r="H99" s="88" t="inlineStr">
        <is>
          <t>ไม่จำเป็นต้องปรับขนาดยาในผู้ป่วยที่มีการทำงานของไตบกพร่อง</t>
        </is>
      </c>
      <c r="I99" s="119" t="inlineStr">
        <is>
          <t>2</t>
        </is>
      </c>
      <c r="J99" s="88"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00" t="n"/>
      <c r="L99" s="88" t="inlineStr">
        <is>
          <t>Dyspepsia &amp; PUD</t>
        </is>
      </c>
      <c r="M99" s="100" t="inlineStr">
        <is>
          <t>Clinic</t>
        </is>
      </c>
      <c r="N99" s="88" t="inlineStr">
        <is>
          <t>ข้อ 5.7 Mock GI RxCU84</t>
        </is>
      </c>
      <c r="O99" s="100" t="inlineStr">
        <is>
          <t>Mock</t>
        </is>
      </c>
      <c r="P99" s="100" t="inlineStr">
        <is>
          <t>Mock RxCU84</t>
        </is>
      </c>
      <c r="Q99" s="100" t="n"/>
    </row>
    <row r="100" ht="13.2" customHeight="1" s="49">
      <c r="A100" s="119" t="n">
        <v>98</v>
      </c>
      <c r="B100" s="88"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00" t="n"/>
      <c r="D100" s="88" t="inlineStr">
        <is>
          <t>รับประทาน 1 เม็ด วันละครั้ง ต่อเนื่อง 1 เดือน</t>
        </is>
      </c>
      <c r="E100" s="88" t="inlineStr">
        <is>
          <t>รับประทาน 1 เม็ด วันละ 2 ครั้ง ต่อเนื่อง 14 วัน</t>
        </is>
      </c>
      <c r="F100" s="88"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88" t="inlineStr">
        <is>
          <t>รับประทานครั้งละ 3 เม็ด วันละ 3 ครั้ง (วันละ 9 เม็ด) ต่อเนื่อง 14 วัน</t>
        </is>
      </c>
      <c r="H100" s="88" t="inlineStr">
        <is>
          <t>รับประทาน 1 เม็ด วันละ 3 ครั้ง เฉพาะเวลาที่มีอาการปวดเบ่ง</t>
        </is>
      </c>
      <c r="I100" s="119" t="n">
        <v>3</v>
      </c>
      <c r="J100" s="88"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00" t="n"/>
      <c r="L100" s="88" t="inlineStr">
        <is>
          <t>Nausea and vomiting</t>
        </is>
      </c>
      <c r="M100" s="100" t="inlineStr">
        <is>
          <t>Clinic</t>
        </is>
      </c>
      <c r="N100" s="88" t="inlineStr">
        <is>
          <t>ข้อ 6.1 Mock GI RxCU84</t>
        </is>
      </c>
      <c r="O100" s="100" t="inlineStr">
        <is>
          <t>Mock</t>
        </is>
      </c>
      <c r="P100" s="100" t="inlineStr">
        <is>
          <t>Mock RxCU84</t>
        </is>
      </c>
      <c r="Q100" s="100" t="n"/>
    </row>
    <row r="101" ht="13.2" customHeight="1" s="49">
      <c r="A101" s="119" t="n">
        <v>99</v>
      </c>
      <c r="B101" s="88"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00" t="n"/>
      <c r="D101" s="88"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88"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88" t="inlineStr">
        <is>
          <t>สามารถใช้ยาเหน็บสูตรนี้แทนการปรับพฤติกรรมและการรับประทานอาหารที่มีกากใยได้สมบูรณ์</t>
        </is>
      </c>
      <c r="G101" s="88" t="inlineStr">
        <is>
          <t>ควรใช้ยาเหน็บสูตรผสมสเตียรอยด์ต่อเนื่องเป็นประจำทุกวันอย่างน้อย 6 เดือนเพื่อความปลอดภัยสูงสุด</t>
        </is>
      </c>
      <c r="H101" s="88" t="inlineStr">
        <is>
          <t>ยาเหน็บสูตรนี้มีข้อบ่งใช้เฉพาะเมื่อมีการติดเชื้อแบคทีเรียรุนแรงในทวารหนักเท่านั้น</t>
        </is>
      </c>
      <c r="I101" s="119" t="n">
        <v>2</v>
      </c>
      <c r="J101" s="88"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00" t="n"/>
      <c r="L101" s="88" t="inlineStr">
        <is>
          <t>Nausea and vomiting</t>
        </is>
      </c>
      <c r="M101" s="100" t="inlineStr">
        <is>
          <t>Clinic</t>
        </is>
      </c>
      <c r="N101" s="88" t="inlineStr">
        <is>
          <t>ข้อ 6.2 Mock GI RxCU84</t>
        </is>
      </c>
      <c r="O101" s="100" t="inlineStr">
        <is>
          <t>Mock</t>
        </is>
      </c>
      <c r="P101" s="100" t="inlineStr">
        <is>
          <t>Mock RxCU84</t>
        </is>
      </c>
      <c r="Q101" s="100" t="n"/>
    </row>
    <row r="102" ht="13.2" customHeight="1" s="49">
      <c r="A102" s="119" t="n">
        <v>100</v>
      </c>
      <c r="B102" s="88"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00" t="n"/>
      <c r="D102" s="88" t="inlineStr">
        <is>
          <t>Ibuprofen เป็นยาที่ปลอดภัยที่สุด / ควรหลีกเลี่ยง Paracetamol</t>
        </is>
      </c>
      <c r="E102" s="88" t="inlineStr">
        <is>
          <t>Paracetamol เป็นยาที่เหมาะสมและปลอดภัยที่สุด / ควรหลีกเลี่ยง NSAIDs (เช่น Ibuprofen, Diclofenac, Naproxen) และ Aspirin</t>
        </is>
      </c>
      <c r="F102" s="88" t="inlineStr">
        <is>
          <t>Aspirin 300 mg เป็นยาทางเลือกแรก / ควรหลีกเลี่ยง Psyllium husk</t>
        </is>
      </c>
      <c r="G102" s="88" t="inlineStr">
        <is>
          <t>Naproxen เป็นยาที่เหมาะสมที่สุด / ควรหลีกเลี่ยงการนั่งแช่น้ำอุ่น (Sitz bath)</t>
        </is>
      </c>
      <c r="H102" s="88" t="inlineStr">
        <is>
          <t>Tramadol เป็นยาทางเลือกแรก / ควรหลีกเลี่ยง Paracetamol</t>
        </is>
      </c>
      <c r="I102" s="119" t="n">
        <v>2</v>
      </c>
      <c r="J102" s="88"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00" t="n"/>
      <c r="L102" s="88" t="inlineStr">
        <is>
          <t>Nausea and vomiting</t>
        </is>
      </c>
      <c r="M102" s="100" t="inlineStr">
        <is>
          <t>Clinic</t>
        </is>
      </c>
      <c r="N102" s="88" t="inlineStr">
        <is>
          <t>ข้อ 6.5 Mock GI RxCU84</t>
        </is>
      </c>
      <c r="O102" s="100" t="inlineStr">
        <is>
          <t>Mock</t>
        </is>
      </c>
      <c r="P102" s="100" t="inlineStr">
        <is>
          <t>Mock RxCU84</t>
        </is>
      </c>
      <c r="Q102" s="100" t="n"/>
    </row>
    <row r="103" ht="13.2" customHeight="1" s="49">
      <c r="A103" s="119" t="n">
        <v>101</v>
      </c>
      <c r="B103"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00" t="n"/>
      <c r="D103" s="88"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88" t="inlineStr">
        <is>
          <t>ผู้สูงอายุไม่มีความเสี่ยงพิเศษใดๆ เพิ่มเติมจาก D2 antagonist</t>
        </is>
      </c>
      <c r="F103" s="88" t="inlineStr">
        <is>
          <t>ควรเพิ่มขนาด Metoclopramide เป็น 2 เท่าในผู้สูงอายุเพื่อผลการรักษาที่ดีขึ้น</t>
        </is>
      </c>
      <c r="G103" s="88" t="inlineStr">
        <is>
          <t>Metoclopramide ปลอดภัยกว่าในผู้สูงอายุเมื่อเทียบกับผู้ป่วยอายุน้อย</t>
        </is>
      </c>
      <c r="H103" s="88" t="inlineStr">
        <is>
          <t>ไม่จำเป็นต้องคำนึงถึงการทำงานของไตในการให้ Metoclopramide ในผู้สูงอายุ</t>
        </is>
      </c>
      <c r="I103" s="119" t="inlineStr">
        <is>
          <t>1</t>
        </is>
      </c>
      <c r="J103" s="88"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00" t="n"/>
      <c r="L103" s="88" t="inlineStr">
        <is>
          <t>Nausea and vomiting</t>
        </is>
      </c>
      <c r="M103" s="100" t="inlineStr">
        <is>
          <t>Clinic</t>
        </is>
      </c>
      <c r="N103" s="88" t="inlineStr">
        <is>
          <t>ข้อ 6.6 Mock GI RxCU84</t>
        </is>
      </c>
      <c r="O103" s="100" t="inlineStr">
        <is>
          <t>Mock</t>
        </is>
      </c>
      <c r="P103" s="100" t="inlineStr">
        <is>
          <t>Mock RxCU84</t>
        </is>
      </c>
      <c r="Q103" s="100" t="n"/>
    </row>
    <row r="104" ht="13.2" customHeight="1" s="49">
      <c r="A104" s="119" t="n">
        <v>102</v>
      </c>
      <c r="B104" s="88"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00" t="n"/>
      <c r="D104" s="88" t="inlineStr">
        <is>
          <t>เป็น acute emesis เพิ่มขนาด 5-HT3 antagonist</t>
        </is>
      </c>
      <c r="E104" s="88" t="inlineStr">
        <is>
          <t>เป็น delayed emesis เพิ่ม NK-1 antagonist</t>
        </is>
      </c>
      <c r="F104" s="88" t="inlineStr">
        <is>
          <t>เป็น Anticipatory emesis พิจารณาให้ Benzodiazepine (เช่น Lorazepam)</t>
        </is>
      </c>
      <c r="G104" s="88" t="inlineStr">
        <is>
          <t>เป็นผลจาก motion sickness ระหว่างเดินทางมาโรงพยาบาล ให้ Dimenhydrinate</t>
        </is>
      </c>
      <c r="H104" s="88" t="inlineStr">
        <is>
          <t>ไม่ต้องรักษาเพราะเป็นอาการทางจิตใจที่ไม่เกี่ยวกับเภสัชวิทยา</t>
        </is>
      </c>
      <c r="I104" s="119" t="inlineStr">
        <is>
          <t>3</t>
        </is>
      </c>
      <c r="J104" s="88"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00" t="n"/>
      <c r="L104" s="88" t="inlineStr">
        <is>
          <t>Nausea and vomiting</t>
        </is>
      </c>
      <c r="M104" s="100" t="inlineStr">
        <is>
          <t>Clinic</t>
        </is>
      </c>
      <c r="N104" s="88" t="inlineStr">
        <is>
          <t>ข้อ 6.7 Mock GI RxCU84</t>
        </is>
      </c>
      <c r="O104" s="100" t="inlineStr">
        <is>
          <t>Mock</t>
        </is>
      </c>
      <c r="P104" s="100" t="inlineStr">
        <is>
          <t>Mock RxCU84</t>
        </is>
      </c>
      <c r="Q104" s="100" t="n"/>
    </row>
    <row r="105" ht="13.2" customHeight="1" s="49">
      <c r="A105" s="119" t="n">
        <v>103</v>
      </c>
      <c r="B105"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00" t="n"/>
      <c r="D105" s="88" t="inlineStr">
        <is>
          <t>Grade I</t>
        </is>
      </c>
      <c r="E105" s="88" t="inlineStr">
        <is>
          <t>Grade II</t>
        </is>
      </c>
      <c r="F105" s="88" t="inlineStr">
        <is>
          <t>Grade III</t>
        </is>
      </c>
      <c r="G105" s="88" t="inlineStr">
        <is>
          <t>Grade IV</t>
        </is>
      </c>
      <c r="H105" s="88" t="inlineStr">
        <is>
          <t>External hemorrhoid (ไม่ใช้ระบบ grade I–IV)</t>
        </is>
      </c>
      <c r="I105" s="119" t="inlineStr">
        <is>
          <t>3</t>
        </is>
      </c>
      <c r="J105" s="88"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00" t="n"/>
      <c r="L105" s="88" t="inlineStr">
        <is>
          <t>Diarrhea &amp; Constipation</t>
        </is>
      </c>
      <c r="M105" s="100" t="inlineStr">
        <is>
          <t>Clinic</t>
        </is>
      </c>
      <c r="N105" s="88" t="inlineStr">
        <is>
          <t>ข้อ 7.1 Mock GI RxCU84</t>
        </is>
      </c>
      <c r="O105" s="100" t="inlineStr">
        <is>
          <t>Mock</t>
        </is>
      </c>
      <c r="P105" s="100" t="inlineStr">
        <is>
          <t>Mock RxCU84</t>
        </is>
      </c>
      <c r="Q105" s="100" t="n"/>
    </row>
    <row r="106" ht="13.2" customHeight="1" s="49">
      <c r="A106" s="119" t="n">
        <v>104</v>
      </c>
      <c r="B106"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00" t="n"/>
      <c r="D106" s="88" t="inlineStr">
        <is>
          <t>ส่งต่อทำ colonoscopy ทันทีทุกกรณีเพราะมีเลือดออก</t>
        </is>
      </c>
      <c r="E106" s="88" t="inlineStr">
        <is>
          <t>ประเมินแล้วไม่มี red flag ชัดเจน จึงเริ่มดูแลแบบ conservative ที่ร้านยาได้ พร้อมแนะนำสัญญาณอันตรายที่ต้องกลับมาพบแพทย์์</t>
        </is>
      </c>
      <c r="F106" s="88" t="inlineStr">
        <is>
          <t>จ่ายยาปฏิชีวนะชนิดรับประทานเพื่อกันติดเชื้อ</t>
        </is>
      </c>
      <c r="G106" s="88" t="inlineStr">
        <is>
          <t>แนะนำผ่าตัดริดสีดวงทันที</t>
        </is>
      </c>
      <c r="H106" s="88" t="inlineStr">
        <is>
          <t>หยุดสังเกตอาการเองที่บ้านนาน 3 เดือน โดยไม่ให้คำแนะนำหรือ warning signs ใด ๆ</t>
        </is>
      </c>
      <c r="I106" s="119" t="inlineStr">
        <is>
          <t>2</t>
        </is>
      </c>
      <c r="J106" s="88"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00" t="n"/>
      <c r="L106" s="88" t="inlineStr">
        <is>
          <t>Diarrhea &amp; Constipation</t>
        </is>
      </c>
      <c r="M106" s="100" t="inlineStr">
        <is>
          <t>Clinic</t>
        </is>
      </c>
      <c r="N106" s="88" t="inlineStr">
        <is>
          <t>ข้อ 7.2 Mock GI RxCU84</t>
        </is>
      </c>
      <c r="O106" s="100" t="inlineStr">
        <is>
          <t>Mock</t>
        </is>
      </c>
      <c r="P106" s="100" t="inlineStr">
        <is>
          <t>Mock RxCU84</t>
        </is>
      </c>
      <c r="Q106" s="100" t="n"/>
    </row>
    <row r="107" ht="13.2" customHeight="1" s="49">
      <c r="A107" s="119" t="n">
        <v>105</v>
      </c>
      <c r="B107"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00" t="n"/>
      <c r="D107" s="88" t="inlineStr">
        <is>
          <t>Rubber band ligation</t>
        </is>
      </c>
      <c r="E107" s="88" t="inlineStr">
        <is>
          <t>Topical hydrocortisone + lidocaine suppository</t>
        </is>
      </c>
      <c r="F107" s="88" t="inlineStr">
        <is>
          <t>Dietary &amp; behavioral modification (เพิ่มใยอาหาร + ดื่มน้ำ + ปรับพฤติกรรมขับถ่าย)</t>
        </is>
      </c>
      <c r="G107" s="88" t="inlineStr">
        <is>
          <t>Hemorrhoidectomy</t>
        </is>
      </c>
      <c r="H107" s="88" t="inlineStr">
        <is>
          <t>จ่ายยาปฏิชีวนะชนิดรับประทานเพื่อป้องกันการติดเชื้อ</t>
        </is>
      </c>
      <c r="I107" s="119" t="inlineStr">
        <is>
          <t>3</t>
        </is>
      </c>
      <c r="J107" s="88"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00" t="n"/>
      <c r="L107" s="88" t="inlineStr">
        <is>
          <t>Diarrhea &amp; Constipation</t>
        </is>
      </c>
      <c r="M107" s="100" t="inlineStr">
        <is>
          <t>Clinic</t>
        </is>
      </c>
      <c r="N107" s="88" t="inlineStr">
        <is>
          <t>ข้อ 7.3 Mock GI RxCU84</t>
        </is>
      </c>
      <c r="O107" s="100" t="inlineStr">
        <is>
          <t>Mock</t>
        </is>
      </c>
      <c r="P107" s="100" t="inlineStr">
        <is>
          <t>Mock RxCU84</t>
        </is>
      </c>
      <c r="Q107" s="100" t="n"/>
    </row>
    <row r="108" ht="13.2" customHeight="1" s="49">
      <c r="A108" s="119" t="n">
        <v>106</v>
      </c>
      <c r="B108"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00" t="n"/>
      <c r="D108" s="88" t="inlineStr">
        <is>
          <t>Senna + แนะนำใช้เฉพาะเวลาปวด</t>
        </is>
      </c>
      <c r="E108" s="88" t="inlineStr">
        <is>
          <t>Psyllium (bulk-forming) + แนะนำดื่มน้ำตามให้พอ และใช้ต่อเนื่อง ≥ 6 สัปดาห์</t>
        </is>
      </c>
      <c r="F108" s="88" t="inlineStr">
        <is>
          <t>Bisacodyl + แนะนำใช้ก่อนนอนทุกคืนถาวร</t>
        </is>
      </c>
      <c r="G108" s="88" t="inlineStr">
        <is>
          <t>Glycerin suppository + แนะนำสวนทุกเช้า</t>
        </is>
      </c>
      <c r="H108" s="88" t="inlineStr">
        <is>
          <t>Lactulose + แนะนำใช้เฉพาะเมื่อมีอาการปวดเท่านั้น</t>
        </is>
      </c>
      <c r="I108" s="119" t="inlineStr">
        <is>
          <t>2</t>
        </is>
      </c>
      <c r="J108" s="88"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00" t="n"/>
      <c r="L108" s="88" t="inlineStr">
        <is>
          <t>Diarrhea &amp; Constipation</t>
        </is>
      </c>
      <c r="M108" s="100" t="inlineStr">
        <is>
          <t>Clinic</t>
        </is>
      </c>
      <c r="N108" s="88" t="inlineStr">
        <is>
          <t>ข้อ 7.4 Mock GI RxCU84</t>
        </is>
      </c>
      <c r="O108" s="100" t="inlineStr">
        <is>
          <t>Mock</t>
        </is>
      </c>
      <c r="P108" s="100" t="inlineStr">
        <is>
          <t>Mock RxCU84</t>
        </is>
      </c>
      <c r="Q108" s="100" t="n"/>
    </row>
    <row r="109" ht="13.2" customHeight="1" s="49">
      <c r="A109" s="119" t="n">
        <v>107</v>
      </c>
      <c r="B109"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00" t="n"/>
      <c r="D109" s="88" t="inlineStr">
        <is>
          <t>1 เม็ด วันละครั้ง ต่อเนื่อง</t>
        </is>
      </c>
      <c r="E109" s="88" t="inlineStr">
        <is>
          <t>2 เม็ด/วัน ตลอด</t>
        </is>
      </c>
      <c r="F109" s="88" t="inlineStr">
        <is>
          <t>6 เม็ด/วัน นาน 4 วัน ตามด้วย 4 เม็ด/วัน อีก 3 วัน</t>
        </is>
      </c>
      <c r="G109" s="88" t="inlineStr">
        <is>
          <t>2 เม็ด วันละ 3 ครั้ง นาน 14 วัน</t>
        </is>
      </c>
      <c r="H109" s="88" t="inlineStr">
        <is>
          <t>3 เม็ด/วัน นาน 7 วัน แล้วหยุด</t>
        </is>
      </c>
      <c r="I109" s="119" t="inlineStr">
        <is>
          <t>3</t>
        </is>
      </c>
      <c r="J109" s="88"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00" t="n"/>
      <c r="L109" s="88" t="inlineStr">
        <is>
          <t>Diarrhea &amp; Constipation</t>
        </is>
      </c>
      <c r="M109" s="100" t="inlineStr">
        <is>
          <t>Clinic</t>
        </is>
      </c>
      <c r="N109" s="88" t="inlineStr">
        <is>
          <t>ข้อ 7.5 Mock GI RxCU84</t>
        </is>
      </c>
      <c r="O109" s="100" t="inlineStr">
        <is>
          <t>Mock</t>
        </is>
      </c>
      <c r="P109" s="100" t="inlineStr">
        <is>
          <t>Mock RxCU84</t>
        </is>
      </c>
      <c r="Q109" s="100" t="n"/>
    </row>
    <row r="110" ht="13.2" customHeight="1" s="49">
      <c r="A110" s="119" t="n">
        <v>108</v>
      </c>
      <c r="B110"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00" t="n"/>
      <c r="D110" s="88" t="inlineStr">
        <is>
          <t>รักษาริดสีดวงให้หายขาดและป้องกันการเป็นซ้ำได้</t>
        </is>
      </c>
      <c r="E110" s="88"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88" t="inlineStr">
        <is>
          <t>ใช้แทนการปรับอาหารได้ เพราะเป็น first-line</t>
        </is>
      </c>
      <c r="G110" s="88" t="inlineStr">
        <is>
          <t>ยิ่งใช้นานยิ่งดี ไม่มีผลข้างเคียง</t>
        </is>
      </c>
      <c r="H110" s="88" t="inlineStr">
        <is>
          <t>ใช้ได้เฉพาะเมื่อมีการติดเชื้อแบคทีเรียที่ทวารหนักเท่านั้น</t>
        </is>
      </c>
      <c r="I110" s="119" t="inlineStr">
        <is>
          <t>2</t>
        </is>
      </c>
      <c r="J110" s="88"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00" t="n"/>
      <c r="L110" s="88" t="inlineStr">
        <is>
          <t>Diarrhea &amp; Constipation</t>
        </is>
      </c>
      <c r="M110" s="100" t="inlineStr">
        <is>
          <t>Clinic</t>
        </is>
      </c>
      <c r="N110" s="88" t="inlineStr">
        <is>
          <t>ข้อ 7.6 Mock GI RxCU84</t>
        </is>
      </c>
      <c r="O110" s="100" t="inlineStr">
        <is>
          <t>Mock</t>
        </is>
      </c>
      <c r="P110" s="100" t="inlineStr">
        <is>
          <t>Mock RxCU84</t>
        </is>
      </c>
      <c r="Q110" s="100" t="n"/>
    </row>
    <row r="111" ht="13.2" customHeight="1" s="49">
      <c r="A111" s="119" t="n">
        <v>109</v>
      </c>
      <c r="B111" s="88"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00" t="n"/>
      <c r="D111" s="88" t="inlineStr">
        <is>
          <t>Ibuprofen เหมาะสม / หลีกเลี่ยง paracetamol</t>
        </is>
      </c>
      <c r="E111" s="88" t="inlineStr">
        <is>
          <t>Paracetamol เหมาะสม / หลีกเลี่ยง NSAIDs (เช่น ibuprofen, diclofenac) และ aspirin</t>
        </is>
      </c>
      <c r="F111" s="88" t="inlineStr">
        <is>
          <t>Aspirin เหมาะสม / หลีกเลี่ยง psyllium</t>
        </is>
      </c>
      <c r="G111" s="88" t="inlineStr">
        <is>
          <t>Naproxen เหมาะสม / หลีกเลี่ยง sitz bath</t>
        </is>
      </c>
      <c r="H111" s="88" t="inlineStr">
        <is>
          <t>Tramadol เป็นทางเลือกแรก / หลีกเลี่ยง paracetamol และ sitz bath</t>
        </is>
      </c>
      <c r="I111" s="119" t="inlineStr">
        <is>
          <t>2</t>
        </is>
      </c>
      <c r="J111" s="88"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00" t="n"/>
      <c r="L111" s="88" t="inlineStr">
        <is>
          <t>Diarrhea &amp; Constipation</t>
        </is>
      </c>
      <c r="M111" s="100" t="inlineStr">
        <is>
          <t>Clinic</t>
        </is>
      </c>
      <c r="N111" s="88" t="inlineStr">
        <is>
          <t>ข้อ 7.7 Mock GI RxCU84</t>
        </is>
      </c>
      <c r="O111" s="100" t="inlineStr">
        <is>
          <t>Mock</t>
        </is>
      </c>
      <c r="P111" s="100" t="inlineStr">
        <is>
          <t>Mock RxCU84</t>
        </is>
      </c>
      <c r="Q111" s="100" t="n"/>
    </row>
    <row r="112" ht="13.2" customHeight="1" s="49">
      <c r="A112" s="119" t="n">
        <v>110</v>
      </c>
      <c r="B112" s="88" t="inlineStr">
        <is>
          <t>ตามแนวทางเวชปฏิบัติการดูแลรักษาผู้ป่วยที่มีอาการ Dyspepsia และ Peptic Ulcer Disease ของประเทศไทย ข้อใดต่อไปนี้ 'ไม่ใช่' ปัจจัยเสี่ยงโดยตรงที่นำไปสู่การเกิดแผลในทางเดินอาหาร (Peptic Ulcer Disease)</t>
        </is>
      </c>
      <c r="C112" s="100" t="n"/>
      <c r="D112" s="88" t="inlineStr">
        <is>
          <t>การใช้ยากลุ่ม Non-steroidal Anti-inflammatory Drugs (NSAIDs เช่น Naproxen, Diclofenac) ต่อเนื่องเป็นเวลานาน</t>
        </is>
      </c>
      <c r="E112" s="88" t="inlineStr">
        <is>
          <t>ผู้ป่วยสูงอายุ (อายุมากกว่า 60-65 ปี)</t>
        </is>
      </c>
      <c r="F112" s="88" t="inlineStr">
        <is>
          <t>ภาวะโรคอ้วนเพียงอย่างเดียวโดยไม่มีโรคร่วมอื่น (Isolated Obesity)</t>
        </is>
      </c>
      <c r="G112" s="88" t="inlineStr">
        <is>
          <t>การใช้ยา Low-dose Aspirin ต่อเนื่องเพื่อป้องกันโรคหลอดเลือด</t>
        </is>
      </c>
      <c r="H112" s="88" t="inlineStr">
        <is>
          <t>การติดเชื้อแบคทีเรีย Helicobacter pylori ในกระเพาะอาหาร</t>
        </is>
      </c>
      <c r="I112" s="119" t="n">
        <v>3</v>
      </c>
      <c r="J112" s="88" t="inlineStr">
        <is>
          <t>✅ คำตอบที่ถูกต้อง: ข้อ ค. ภาวะโรคอ้วนเพียงอย่างเดียวโดยไม่มีโรคร่วมอื่น (Isolated Obesity)
💡 Background:
ปัจจัยเสี่ยงหลักในการเกิดโรคแผลในทางเดินอาหาร (Peptic Ulcer Disease: PUD):
1. การติดเชื้อ Helicobacter pylori (เป็นสาเหตุหลัก &gt; 80% ของ Duodenal ulcer และ &gt; 60% ของ Gastric ulcer)
2. การใช้ยา NSAIDs และ Aspirin (ยับยั้ง COX-1 ทำให้ลดการสร้าง Prostaglandins ที่ปกป้องเยื่อบุกระเพาะ)
3. ปัจจัยเสี่ยงร่วม: ผู้สูงอายุ (&gt; 60-65 ปี), มีประวัติแผลในกระเพาะ/เลือดออกมาก่อน, การใช้ยาร่วมกับ Corticosteroids หรือ Anticoagulants/Antiplatelets, การสูบบุหรี่จัด และความเครียดวิกฤต (Physiological stress ulcers)
🎯 ทำไมข้อนี้ถึงถูก:
ภาวะโรคอ้วน (Obesity) สัมพันธ์กับโรคกรดไหลย้อน (GERD) จากแรงดันในช่องท้องที่สูงขึ้น แต่ ไม่ใช่ปัจจัยเสี่ยงโดยตรงในการก่อให้เกิดแผลในกระเพาะอาหาร (PUD)
🔍 ข้ออื่นเป็นปัจจัยเสี่ยงหลักของ PUD:
• ข้อ ก. และ ง. NSAIDs และ Aspirin ยับยั้ง Mucosal prostaglandin โดยตรง
• ข้อ ข. ผู้สูงอายุมีความทนทานของเยื่อบุกระเพาะอาหารลดลงและมักใช้ยาหลายขนาน
• ข้อ จ. H. pylori เป็นเชื้อก่อโรคหลักที่ทำลายเยื่อบุทางเดินอาหาร
📖 Guideline อ้างอิง:
แนวทางเวชปฏิบัติการดูแลรักษาผู้ป่วยที่มีอาการ Dyspepsia และ Peptic Ulcer Disease พ.ศ. 2561 (สมาคมแพทย์ระบบทางเดินอาหารแห่งประเทศไทย) &amp; ACG Clinical Guidelines
📌 จุดจำก่อนสอบ:
• 2 สาเหตุหลักของ PUD = H. pylori infection &amp; NSAIDs/Aspirin use
• โรคอ้วน สัมพันธ์กับ GERD (ไม่ใช่สาเหตุหลักของ PUD)</t>
        </is>
      </c>
      <c r="K112" s="100" t="n"/>
      <c r="L112" s="88" t="inlineStr">
        <is>
          <t>Dyspepsia &amp; PUD</t>
        </is>
      </c>
      <c r="M112" s="100" t="inlineStr">
        <is>
          <t>Clinic</t>
        </is>
      </c>
      <c r="N112" s="88" t="inlineStr">
        <is>
          <t>PLE_CC1_2567_Key ข้อ 8</t>
        </is>
      </c>
      <c r="O112" s="100" t="inlineStr">
        <is>
          <t>ข้อสอบจริง</t>
        </is>
      </c>
      <c r="P112" s="100" t="inlineStr">
        <is>
          <t>ปี 2567</t>
        </is>
      </c>
      <c r="Q112" s="100" t="n"/>
    </row>
    <row r="113" ht="13.2" customHeight="1" s="49">
      <c r="A113" s="119" t="n">
        <v>111</v>
      </c>
      <c r="B113" s="88"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100" t="n"/>
      <c r="D113" s="88" t="inlineStr">
        <is>
          <t>Cellulose acetate</t>
        </is>
      </c>
      <c r="E113" s="88" t="inlineStr">
        <is>
          <t>Phthalate</t>
        </is>
      </c>
      <c r="F113" s="88" t="inlineStr">
        <is>
          <t>Shellac</t>
        </is>
      </c>
      <c r="G113" s="88" t="inlineStr">
        <is>
          <t>ethyl cellulose</t>
        </is>
      </c>
      <c r="H113" s="88"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119" t="inlineStr">
        <is>
          <t>1</t>
        </is>
      </c>
      <c r="J113" s="88"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00" t="n"/>
      <c r="L113" s="88" t="inlineStr">
        <is>
          <t>Dyspepsia &amp; PUD</t>
        </is>
      </c>
      <c r="M113" s="100" t="inlineStr">
        <is>
          <t>Clinic</t>
        </is>
      </c>
      <c r="N113" s="88" t="inlineStr">
        <is>
          <t>PLE_CC1_2567_Key ข้อ 91</t>
        </is>
      </c>
      <c r="O113" s="100" t="inlineStr">
        <is>
          <t>ข้อสอบจริง</t>
        </is>
      </c>
      <c r="P113" s="100" t="inlineStr">
        <is>
          <t>ปี 2567</t>
        </is>
      </c>
      <c r="Q113" s="100" t="n"/>
    </row>
    <row r="114" ht="13.2" customHeight="1" s="49">
      <c r="A114" s="119" t="n">
        <v>112</v>
      </c>
      <c r="B114" s="88"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100" t="n"/>
      <c r="D114" s="88" t="inlineStr">
        <is>
          <t>Peptic Ulcer / GERD</t>
        </is>
      </c>
      <c r="E114" s="88" t="inlineStr">
        <is>
          <t>Metoclopramide 10 mg TID before meals</t>
        </is>
      </c>
      <c r="F114" s="88" t="inlineStr">
        <is>
          <t>Omeprazole 20 mg OD</t>
        </is>
      </c>
      <c r="G114" s="88" t="inlineStr">
        <is>
          <t>Esomeprazole 20 mg OD</t>
        </is>
      </c>
      <c r="H114" s="88" t="inlineStr">
        <is>
          <t>Domperidone 10 mg TID</t>
        </is>
      </c>
      <c r="I114" s="119" t="inlineStr">
        <is>
          <t>1</t>
        </is>
      </c>
      <c r="J114"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00" t="n"/>
      <c r="L114" s="88" t="inlineStr">
        <is>
          <t>GERD</t>
        </is>
      </c>
      <c r="M114" s="100" t="inlineStr">
        <is>
          <t>Clinic</t>
        </is>
      </c>
      <c r="N114" s="88" t="inlineStr">
        <is>
          <t>PLE_CC1_2567_Key ข้อ 99</t>
        </is>
      </c>
      <c r="O114" s="100" t="inlineStr">
        <is>
          <t>ข้อสอบจริง</t>
        </is>
      </c>
      <c r="P114" s="100" t="inlineStr">
        <is>
          <t>ปี 2567</t>
        </is>
      </c>
      <c r="Q114" s="100" t="n"/>
    </row>
    <row r="115" ht="13.2" customHeight="1" s="49">
      <c r="A115" s="119" t="n">
        <v>113</v>
      </c>
      <c r="B115" s="88" t="inlineStr">
        <is>
          <t>ข้อใดไม่ใช่ปัจจัยที่นำไปสู่การเกิด peptic ulcer disease ในผู้ป่วยรายนี้ ตามแนวเวชปฏิบัติ dyspepsia ไทย 2561 [📷 มีรูปภาพประกอบ: image8.png]</t>
        </is>
      </c>
      <c r="C115" s="100" t="n"/>
      <c r="D115" s="88" t="inlineStr">
        <is>
          <t>Dolutegravir</t>
        </is>
      </c>
      <c r="E115" s="88" t="inlineStr">
        <is>
          <t>Lopinavir/Ritonavir</t>
        </is>
      </c>
      <c r="F115" s="88" t="inlineStr">
        <is>
          <t>Etravirine</t>
        </is>
      </c>
      <c r="G115" s="88" t="inlineStr">
        <is>
          <t>Emtricitabine</t>
        </is>
      </c>
      <c r="H115" s="88" t="inlineStr">
        <is>
          <t>Enfuvirtide (INSTI)</t>
        </is>
      </c>
      <c r="I115" s="119" t="inlineStr">
        <is>
          <t>1</t>
        </is>
      </c>
      <c r="J115" s="88"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00" t="n"/>
      <c r="L115" s="88" t="inlineStr">
        <is>
          <t>Dyspepsia &amp; PUD</t>
        </is>
      </c>
      <c r="M115" s="100" t="inlineStr">
        <is>
          <t>Clinic</t>
        </is>
      </c>
      <c r="N115" s="88" t="inlineStr">
        <is>
          <t>PLE_CC1_2567_Set1_Key ข้อ 8</t>
        </is>
      </c>
      <c r="O115" s="100" t="inlineStr">
        <is>
          <t>ข้อสอบจริง</t>
        </is>
      </c>
      <c r="P115" s="100" t="inlineStr">
        <is>
          <t>ปี 2567</t>
        </is>
      </c>
      <c r="Q115" s="100" t="n"/>
    </row>
    <row r="116" ht="13.2" customHeight="1" s="49">
      <c r="A116" s="119" t="n">
        <v>114</v>
      </c>
      <c r="B116" s="88"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100" t="n"/>
      <c r="D116" s="88" t="inlineStr">
        <is>
          <t>Cellulose acetate</t>
        </is>
      </c>
      <c r="E116" s="88" t="inlineStr">
        <is>
          <t>Phthalate</t>
        </is>
      </c>
      <c r="F116" s="88" t="inlineStr">
        <is>
          <t>Shellac</t>
        </is>
      </c>
      <c r="G116" s="88" t="inlineStr">
        <is>
          <t>ethyl cellulose</t>
        </is>
      </c>
      <c r="H116" s="88"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119" t="inlineStr">
        <is>
          <t>1</t>
        </is>
      </c>
      <c r="J116" s="88"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00" t="n"/>
      <c r="L116" s="88" t="inlineStr">
        <is>
          <t>Dyspepsia &amp; PUD</t>
        </is>
      </c>
      <c r="M116" s="100" t="inlineStr">
        <is>
          <t>Clinic</t>
        </is>
      </c>
      <c r="N116" s="88" t="inlineStr">
        <is>
          <t>PLE_CC1_2567_Set1_Key ข้อ 91</t>
        </is>
      </c>
      <c r="O116" s="100" t="inlineStr">
        <is>
          <t>ข้อสอบจริง</t>
        </is>
      </c>
      <c r="P116" s="100" t="inlineStr">
        <is>
          <t>ปี 2567</t>
        </is>
      </c>
      <c r="Q116" s="100" t="n"/>
    </row>
    <row r="117" ht="13.2" customHeight="1" s="49">
      <c r="A117" s="119" t="n">
        <v>115</v>
      </c>
      <c r="B117" s="88" t="inlineStr">
        <is>
          <t>ใช้Nicotin gum แล้วรู้สึก… (อาการคล้ายๆพวกGERD) จะ แนะนำอย่างไร ตัวเลือก</t>
        </is>
      </c>
      <c r="C117" s="100" t="n"/>
      <c r="D117" s="88" t="inlineStr">
        <is>
          <t>Peptic Ulcer / GERD</t>
        </is>
      </c>
      <c r="E117" s="88" t="inlineStr">
        <is>
          <t>Amoxicillin 1000 mg BID</t>
        </is>
      </c>
      <c r="F117" s="88" t="inlineStr">
        <is>
          <t>Clarithromycin 500 mg BID</t>
        </is>
      </c>
      <c r="G117" s="88" t="inlineStr">
        <is>
          <t>Hyoscine butylbromide 10 mg TID</t>
        </is>
      </c>
      <c r="H117" s="88" t="inlineStr">
        <is>
          <t>Aluminium hydroxide/Magnesium hydroxide suspension</t>
        </is>
      </c>
      <c r="I117" s="119" t="inlineStr">
        <is>
          <t>1</t>
        </is>
      </c>
      <c r="J117"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00" t="n"/>
      <c r="L117" s="88" t="inlineStr">
        <is>
          <t>GERD</t>
        </is>
      </c>
      <c r="M117" s="100" t="inlineStr">
        <is>
          <t>Clinic</t>
        </is>
      </c>
      <c r="N117" s="88" t="inlineStr">
        <is>
          <t>PLE-CC1 ปี 2566 Day 1 ข้อ 47</t>
        </is>
      </c>
      <c r="O117" s="100" t="inlineStr">
        <is>
          <t>ข้อสอบจริง</t>
        </is>
      </c>
      <c r="P117" s="100" t="inlineStr">
        <is>
          <t>ปี 2566</t>
        </is>
      </c>
      <c r="Q117" s="100" t="n"/>
    </row>
    <row r="118" ht="13.2" customHeight="1" s="49">
      <c r="A118" s="119" t="n">
        <v>116</v>
      </c>
      <c r="B118" s="88" t="inlineStr">
        <is>
          <t>อาการที่บ่งบอกว่าเป็นGERD แน่ ตัวเลือก</t>
        </is>
      </c>
      <c r="C118" s="100" t="n"/>
      <c r="D118" s="88" t="inlineStr">
        <is>
          <t>Peptic Ulcer / GERD</t>
        </is>
      </c>
      <c r="E118" s="88" t="inlineStr">
        <is>
          <t>Aluminium hydroxide/Magnesium hydroxide suspension</t>
        </is>
      </c>
      <c r="F118" s="88" t="inlineStr">
        <is>
          <t>Metoclopramide 10 mg TID before meals</t>
        </is>
      </c>
      <c r="G118" s="88" t="inlineStr">
        <is>
          <t>Omeprazole 20 mg OD</t>
        </is>
      </c>
      <c r="H118" s="88" t="inlineStr">
        <is>
          <t>Esomeprazole 20 mg OD</t>
        </is>
      </c>
      <c r="I118" s="119" t="inlineStr">
        <is>
          <t>1</t>
        </is>
      </c>
      <c r="J118"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00" t="n"/>
      <c r="L118" s="88" t="inlineStr">
        <is>
          <t>GERD</t>
        </is>
      </c>
      <c r="M118" s="100" t="inlineStr">
        <is>
          <t>Clinic</t>
        </is>
      </c>
      <c r="N118" s="88" t="inlineStr">
        <is>
          <t>PLE-CC1 ปี 2566 Day 1 ข้อ 51</t>
        </is>
      </c>
      <c r="O118" s="100" t="inlineStr">
        <is>
          <t>ข้อสอบจริง</t>
        </is>
      </c>
      <c r="P118" s="100" t="inlineStr">
        <is>
          <t>ปี 2566</t>
        </is>
      </c>
      <c r="Q118" s="100" t="n"/>
    </row>
    <row r="119" ht="13.2" customHeight="1" s="49">
      <c r="A119" s="119" t="n">
        <v>117</v>
      </c>
      <c r="B119" s="88" t="inlineStr">
        <is>
          <t>Dyspepsia ให้ยาอะไร ตัวเลือก</t>
        </is>
      </c>
      <c r="C119" s="100" t="n"/>
      <c r="D119" s="88" t="inlineStr">
        <is>
          <t>Peptic Ulcer / GERD</t>
        </is>
      </c>
      <c r="E119" s="88" t="inlineStr">
        <is>
          <t>Esomeprazole 20 mg OD</t>
        </is>
      </c>
      <c r="F119" s="88" t="inlineStr">
        <is>
          <t>Domperidone 10 mg TID</t>
        </is>
      </c>
      <c r="G119" s="88" t="inlineStr">
        <is>
          <t>Dimenhydrinate 50 mg TID</t>
        </is>
      </c>
      <c r="H119" s="88" t="inlineStr">
        <is>
          <t>Loperamide 2 mg PRN</t>
        </is>
      </c>
      <c r="I119" s="119" t="inlineStr">
        <is>
          <t>1</t>
        </is>
      </c>
      <c r="J119"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00" t="n"/>
      <c r="L119" s="88" t="inlineStr">
        <is>
          <t>GERD</t>
        </is>
      </c>
      <c r="M119" s="100" t="inlineStr">
        <is>
          <t>Clinic</t>
        </is>
      </c>
      <c r="N119" s="88" t="inlineStr">
        <is>
          <t>PLE-CC1 ปี 2566 Day 1 ข้อ 53</t>
        </is>
      </c>
      <c r="O119" s="100" t="inlineStr">
        <is>
          <t>ข้อสอบจริง</t>
        </is>
      </c>
      <c r="P119" s="100" t="inlineStr">
        <is>
          <t>ปี 2566</t>
        </is>
      </c>
      <c r="Q119" s="100" t="n"/>
    </row>
    <row r="120" ht="13.2" customHeight="1" s="49">
      <c r="A120" s="119" t="n">
        <v>118</v>
      </c>
      <c r="B120" s="88" t="inlineStr">
        <is>
          <t>receptor ที่เกี่ยวข้องโดยตรงกับการคลื่นไส้อาเจียน. ตัวเลือก</t>
        </is>
      </c>
      <c r="C120" s="100" t="n"/>
      <c r="D120" s="88" t="inlineStr">
        <is>
          <t>5-HT3 receptor (Serotonin receptor type 3)</t>
        </is>
      </c>
      <c r="E120" s="88" t="inlineStr">
        <is>
          <t>D2 receptor (Dopamine D2)</t>
        </is>
      </c>
      <c r="F120" s="88" t="inlineStr">
        <is>
          <t>NK1 receptor (Neurokinin-1)</t>
        </is>
      </c>
      <c r="G120" s="88" t="inlineStr">
        <is>
          <t>H1 receptor (Histamine H1)</t>
        </is>
      </c>
      <c r="H120" s="88" t="inlineStr">
        <is>
          <t>M1 receptor (Muscarinic M1)</t>
        </is>
      </c>
      <c r="I120" s="119" t="inlineStr">
        <is>
          <t>1</t>
        </is>
      </c>
      <c r="J120" s="88"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100" t="n"/>
      <c r="L120" s="88" t="inlineStr">
        <is>
          <t>Nausea and vomiting</t>
        </is>
      </c>
      <c r="M120" s="100" t="inlineStr">
        <is>
          <t>Clinic</t>
        </is>
      </c>
      <c r="N120" s="88" t="inlineStr">
        <is>
          <t>PLE-CC1 ปี 2566 Day 2 ข้อ 4</t>
        </is>
      </c>
      <c r="O120" s="100" t="inlineStr">
        <is>
          <t>ข้อสอบจริง</t>
        </is>
      </c>
      <c r="P120" s="100" t="inlineStr">
        <is>
          <t>ปี 2566</t>
        </is>
      </c>
      <c r="Q120" s="100" t="n"/>
    </row>
    <row r="121" ht="13.2" customHeight="1" s="49">
      <c r="A121" s="119" t="n">
        <v>119</v>
      </c>
      <c r="B121" s="88" t="inlineStr">
        <is>
          <t>ยาต้านอาเจียนที่ทำให้เกิดQT prolongation ตัวเลือก</t>
        </is>
      </c>
      <c r="C121" s="100" t="n"/>
      <c r="D121" s="88" t="inlineStr">
        <is>
          <t>Domperidone</t>
        </is>
      </c>
      <c r="E121" s="88" t="inlineStr">
        <is>
          <t>Ondansetron (ขนาดสูง IV)</t>
        </is>
      </c>
      <c r="F121" s="88" t="inlineStr">
        <is>
          <t>Metoclopramide</t>
        </is>
      </c>
      <c r="G121" s="88" t="inlineStr">
        <is>
          <t>Droperidol</t>
        </is>
      </c>
      <c r="H121" s="88" t="inlineStr">
        <is>
          <t>Promethazine</t>
        </is>
      </c>
      <c r="I121" s="119" t="inlineStr">
        <is>
          <t>1</t>
        </is>
      </c>
      <c r="J121" s="88"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100" t="n"/>
      <c r="L121" s="88" t="inlineStr">
        <is>
          <t>Nausea and vomiting</t>
        </is>
      </c>
      <c r="M121" s="100" t="inlineStr">
        <is>
          <t>Clinic</t>
        </is>
      </c>
      <c r="N121" s="88" t="inlineStr">
        <is>
          <t>PLE-CC1 ปี 2566 Day 2 ข้อ 63</t>
        </is>
      </c>
      <c r="O121" s="100" t="inlineStr">
        <is>
          <t>ข้อสอบจริง</t>
        </is>
      </c>
      <c r="P121" s="100" t="inlineStr">
        <is>
          <t>ปี 2566</t>
        </is>
      </c>
      <c r="Q121" s="100" t="n"/>
    </row>
    <row r="122" ht="13.2" customHeight="1" s="49">
      <c r="A122" s="119" t="n">
        <v>120</v>
      </c>
      <c r="B122" s="88" t="inlineStr">
        <is>
          <t>ยาต้านอาเจียนที่เป็นมาตรฐาน ที่จะบริหารก่อนการให้ยาเคมียำบัด ตัวเลือก</t>
        </is>
      </c>
      <c r="C122" s="100" t="n"/>
      <c r="D122" s="88" t="inlineStr">
        <is>
          <t>Ondansetron 8 mg IV 30 นาทีก่อนให้เคมีบำบัด</t>
        </is>
      </c>
      <c r="E122" s="88" t="inlineStr">
        <is>
          <t>Hyoscine butylbromide 10 mg ก่อนให้เคมีบำบัด</t>
        </is>
      </c>
      <c r="F122" s="88" t="inlineStr">
        <is>
          <t>Aluminium hydroxide/Magnesium hydroxide suspension</t>
        </is>
      </c>
      <c r="G122" s="88" t="inlineStr">
        <is>
          <t>Metoclopramide 10 mg TID before meals</t>
        </is>
      </c>
      <c r="H122" s="88" t="inlineStr">
        <is>
          <t>Omeprazole 20 mg OD</t>
        </is>
      </c>
      <c r="I122" s="119" t="inlineStr">
        <is>
          <t>1</t>
        </is>
      </c>
      <c r="J122" s="88"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100" t="n"/>
      <c r="L122" s="88" t="inlineStr">
        <is>
          <t>Nausea and vomiting</t>
        </is>
      </c>
      <c r="M122" s="100" t="inlineStr">
        <is>
          <t>Clinic</t>
        </is>
      </c>
      <c r="N122" s="88" t="inlineStr">
        <is>
          <t>PLE-CC1 ปี 2566 Day 2 ข้อ 93</t>
        </is>
      </c>
      <c r="O122" s="100" t="inlineStr">
        <is>
          <t>ข้อสอบจริง</t>
        </is>
      </c>
      <c r="P122" s="100" t="inlineStr">
        <is>
          <t>ปี 2566</t>
        </is>
      </c>
      <c r="Q122" s="100" t="n"/>
    </row>
    <row r="123" ht="13.2" customHeight="1" s="49">
      <c r="A123" s="119" t="n">
        <v>121</v>
      </c>
      <c r="B123" s="88" t="inlineStr">
        <is>
          <t>Gastroesophageal reflux disease (GERD)</t>
        </is>
      </c>
      <c r="C123" s="100" t="n"/>
      <c r="D123" s="88" t="inlineStr">
        <is>
          <t>Peptic Ulcer / GERD</t>
        </is>
      </c>
      <c r="E123" s="88" t="inlineStr">
        <is>
          <t>Omeprazole 20 mg OD</t>
        </is>
      </c>
      <c r="F123" s="88" t="inlineStr">
        <is>
          <t>Esomeprazole 20 mg OD</t>
        </is>
      </c>
      <c r="G123" s="88" t="inlineStr">
        <is>
          <t>Domperidone 10 mg TID</t>
        </is>
      </c>
      <c r="H123" s="88" t="inlineStr">
        <is>
          <t>Dimenhydrinate 50 mg TID</t>
        </is>
      </c>
      <c r="I123" s="119" t="inlineStr">
        <is>
          <t>1</t>
        </is>
      </c>
      <c r="J123"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20 mg OD): Omeprazole เป็นยา PPI ขนานแรกในการยับยั้งกรดสำหรับรักษา GERD ซึ่งเป็นชื่อทางเภสัชภัณฑ์ของการรักษา ไม่ใช่ชื่อเรียกโรค Gastroesophageal reflux disease
• ข้อ ค. (Esomeprazole 20 mg OD): Esomeprazole เป็นยา PPI ประสิทธิภาพสูงในการสมานแผลหลอดอาหารจากกรดไหลย้อน จัดเป็นตัวเลือกยาในการรักษา ไม่ใช่ตัวโรค GERD
• ข้อ ง. (Domperidone 10 mg TID): Domperidone เป็นยา prokinetic เพิ่มแรงดันหูรูดหลอดอาหารและเพิ่ม gastric emptying จัดเป็นยาเสริมอาการทางเดินอาหาร ไม่ใช่ชื่อกลุ่มโรค
• ข้อ จ. (Dimenhydrinate 50 mg TID): Dimenhydrinate เป็น H1-antihistamine สำหรับต้านอาการเมารถเมาเรือ ไม่มีบทบาทในการรักษาภาวะกรดไหลย้อน (GERD)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3" s="100" t="n"/>
      <c r="L123" s="88" t="inlineStr">
        <is>
          <t>GERD</t>
        </is>
      </c>
      <c r="M123" s="100" t="inlineStr">
        <is>
          <t>Clinic</t>
        </is>
      </c>
      <c r="N123" s="88" t="inlineStr">
        <is>
          <t>PLE_CC1_2565_Day1_Key ข้อ 7</t>
        </is>
      </c>
      <c r="O123" s="100" t="inlineStr">
        <is>
          <t>ข้อสอบจริง</t>
        </is>
      </c>
      <c r="P123" s="100" t="inlineStr">
        <is>
          <t>ปี 2565</t>
        </is>
      </c>
      <c r="Q123" s="100" t="n"/>
    </row>
    <row r="124" ht="13.2" customHeight="1" s="49">
      <c r="A124" s="119" t="n">
        <v>122</v>
      </c>
      <c r="B124" s="88" t="inlineStr">
        <is>
          <t>“แผ-นพับยาแสดงอาการข$างเคียงของยาดังนี้ salivation, urinary incontinence, sweating, diarrhea, Tremor” จากข$อความดังกล-าว หมายถึงยาใด</t>
        </is>
      </c>
      <c r="C124" s="100" t="n"/>
      <c r="D124" s="88" t="inlineStr">
        <is>
          <t>Timolol eye drop</t>
        </is>
      </c>
      <c r="E124" s="88" t="inlineStr">
        <is>
          <t>Diclofenac eye drop</t>
        </is>
      </c>
      <c r="F124" s="88" t="inlineStr">
        <is>
          <t>Pilocarpine eye drop</t>
        </is>
      </c>
      <c r="G124" s="88" t="inlineStr">
        <is>
          <t>Brinzolamide eye drop</t>
        </is>
      </c>
      <c r="H124" s="88" t="inlineStr">
        <is>
          <t>Chloramphenicol eye ointment</t>
        </is>
      </c>
      <c r="I124" s="119" t="inlineStr">
        <is>
          <t>1</t>
        </is>
      </c>
      <c r="J124" s="88" t="inlineStr">
        <is>
          <t>✅ คำตอบที่ถูกต้อง: ข้อ ก. Timolol eye drop
💡 Background:
อาการข้างเคียง Cholinergic (SLUDGE: Salivation, Lacrimation, Urination, Defecation/Diarrhea, GI cramps, Emesis) เกิดจากการกระตุ้น Muscarinic receptor ยาที่มีคุณสมบัติ Cholinergic agonist ในทางตา ได้แก่ Pilocarpine ซึ่งกระตุ้น M3 receptor ใน ciliary muscle และ iris
🎯 ทำไมข้อนี้ถึงถูก:
ข้อ ก. (Timolol eye drop) เป็นคำตอบที่ถูกต้องและสอดคล้องกับหลักวิชาการและแนวทางเวชปฏิบัติในการรักษา
🔍 ข้ออื่นผิดเพราะอะไร:
• ข้อ ก. (Timolol): Beta-blocker ผลข้างเคียงหลัก bradycardia, bronchospasm ไม่ใช่ Cholinergic
• ข้อ ข. (Diclofenac eye drop): NSAIDs ทาง local ไม่มี systemic Cholinergic effects
• ข้อ ง. (Brinzolamide): Carbonic anhydrase inhibitor ผลข้างเคียงหลักคือ metallic taste
• ข้อ จ. (Chloramphenicol ointment): ยาปฏิชีวนะ local ไม่มี Cholinergic effects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Pilocarpine = Cholinergic agonist → SLUDGE; ใช้รักษา Glaucoma (miotics); Timolol = Beta-blocker</t>
        </is>
      </c>
      <c r="K124" s="100" t="n"/>
      <c r="L124" s="88" t="inlineStr">
        <is>
          <t>Diarrhea &amp; Constipation</t>
        </is>
      </c>
      <c r="M124" s="100" t="inlineStr">
        <is>
          <t>Clinic</t>
        </is>
      </c>
      <c r="N124" s="88" t="inlineStr">
        <is>
          <t>PLE_CC1_2565_Day2_Key ข้อ 41</t>
        </is>
      </c>
      <c r="O124" s="100" t="inlineStr">
        <is>
          <t>ข้อสอบจริง</t>
        </is>
      </c>
      <c r="P124" s="100" t="inlineStr">
        <is>
          <t>ปี 2565</t>
        </is>
      </c>
      <c r="Q124" s="100" t="n"/>
    </row>
    <row r="125" ht="13.2" customHeight="1" s="49">
      <c r="A125" s="119" t="n">
        <v>123</v>
      </c>
      <c r="B125" s="88" t="inlineStr">
        <is>
          <t>ยาต$านอาเจียนในข$อใดที่สามารถกินกับยายับยั้งการกลั่งกรดได$</t>
        </is>
      </c>
      <c r="C125" s="100" t="n"/>
      <c r="D125" s="88" t="inlineStr">
        <is>
          <t>Metoclopramide สามารถรับประทานร่วมกับ antacids หรือยาลดกรดได้</t>
        </is>
      </c>
      <c r="E125" s="88" t="inlineStr">
        <is>
          <t>Domperidone ไม่ควรใช้ร่วมกับ antacids หรือยายับยั้งการหลั่งกรด เพราะลดการดูดซึมยา</t>
        </is>
      </c>
      <c r="F125" s="88" t="inlineStr">
        <is>
          <t>Lactulose 15 mL OD</t>
        </is>
      </c>
      <c r="G125" s="88" t="inlineStr">
        <is>
          <t>Amoxicillin 1000 mg BID</t>
        </is>
      </c>
      <c r="H125" s="88" t="inlineStr">
        <is>
          <t>Clarithromycin 500 mg BID</t>
        </is>
      </c>
      <c r="I125" s="119" t="n">
        <v>2</v>
      </c>
      <c r="J125" s="88" t="inlineStr">
        <is>
          <t>✅ คำตอบที่ถูกต้อง: ข้อ ข. Domperidone ไม่ควรใช้ร่วมกับ antacids หรือยายับยั้งการหลั่งกรด
💡 Background:
Domperidone เป็นยา prokinetic ที่ออกฤทธิ์ผ่าน D2 receptor ที่ CTZ และ GI tract การดูดซึมของ Domperidone อาศัย pH กรดในกระเพาะอาหาร (Unionized form ดูดซึมได้ดีใน pH ต่ำ) การใช้ร่วมกับ Antacids หรือ Antisecretory drugs จะเพิ่ม gastric pH ทำให้ดูดซึมลดลง
🎯 ทำไมข้อนี้ถึงถูก:
ตาม Micromedex แนะนำว่า Domperidone ไม่ควรใช้พร้อมกับ antacids หรือ antisecretory agents (H2-blocker, PPI) เพราะจะลดระดับยาในเลือด ลด efficacy ในการควบคุมการอาเจียนและ gastric motility
🔍 ข้ออื่นผิดเพราะอะไร:
• ข้อ ก. ผิด: Subtopic tag ไม่ใช่คำตอบ
• ข้อ ค. (Lactulose): ยาระบาย ไม่เกี่ยวกับ drug interaction ของ Domperidone
• ข้อ ง. (Amoxicillin): ยาปฏิชีวนะ H. pylori ไม่ใช่ antiemetic
• ข้อ จ. (Clarithromycin): ยา H. pylori eradication; มี CYP3A4 inhibition จึงเพิ่มระดับ Domperidone ไม่ลด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Antacid/PPI → ดูดซึม Domperidone ลด; ให้ก่อนอาหาร 15-30 นาที</t>
        </is>
      </c>
      <c r="K125" s="100" t="n"/>
      <c r="L125" s="88" t="inlineStr">
        <is>
          <t>Nausea and vomiting</t>
        </is>
      </c>
      <c r="M125" s="100" t="inlineStr">
        <is>
          <t>Clinic</t>
        </is>
      </c>
      <c r="N125" s="88" t="inlineStr">
        <is>
          <t>PLE_CC1_2565_Day2_Key ข้อ 52</t>
        </is>
      </c>
      <c r="O125" s="100" t="inlineStr">
        <is>
          <t>ข้อสอบจริง</t>
        </is>
      </c>
      <c r="P125" s="100" t="inlineStr">
        <is>
          <t>ปี 2565</t>
        </is>
      </c>
      <c r="Q125" s="100" t="n"/>
    </row>
    <row r="126" ht="13.2" customHeight="1" s="49">
      <c r="A126" s="119" t="n">
        <v>124</v>
      </c>
      <c r="B126" s="88" t="inlineStr">
        <is>
          <t>การเกิดแผลในกระเพาะ ยา Sucralfate เทียบยา A OR 0.30 (0.19-0.63) 95% CI ไม่ทับเลข 1 แปลผลได้ยังไง กลุ่มที่ได้รับ Sucralfate เกิดแผลในกระเพาะอาหารน้อยกว่ากลุ่มที่ได้รับยา A อยู่ 70% อย่างมีนัยสำคัญ (OR &lt; 1 แสดงว่ากลุ่ม expose (Sucralfate) เกิด outcome (แผลในกระเพาะ) น้อยกว่ากลุ่ม non-expose (ยา A), ส่วน 70% มาจาก 1- OR = 1-0.3 = 0.7 พอคูณ 100 เลยได้ 70%, มาดูที่ 95% CI ไม่คร่อม 1 ก็แสดงว่า outcome ที่เกิดในกลุ่ม expose กับ non- expose มันต่างกันอย่างมีนัยสำคัญ) จาก: sheet PharmacoEpidem. หัวข้อ Understanding the Result from pharmacoepidemiology 1</t>
        </is>
      </c>
      <c r="C126" s="100" t="n"/>
      <c r="D126" s="88" t="inlineStr">
        <is>
          <t>Peptic Ulcer / GERD</t>
        </is>
      </c>
      <c r="E126" s="88" t="inlineStr">
        <is>
          <t>Clarithromycin 500 mg BID</t>
        </is>
      </c>
      <c r="F126" s="88" t="inlineStr">
        <is>
          <t>Hyoscine butylbromide 10 mg TID</t>
        </is>
      </c>
      <c r="G126" s="88" t="inlineStr">
        <is>
          <t>Aluminium hydroxide/Magnesium hydroxide suspension</t>
        </is>
      </c>
      <c r="H126" s="88" t="inlineStr">
        <is>
          <t>Metoclopramide 10 mg TID before meals</t>
        </is>
      </c>
      <c r="I126" s="119" t="inlineStr">
        <is>
          <t>1</t>
        </is>
      </c>
      <c r="J126"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(Clarithromycin 500 mg BID): Clarithromycin เป็นยาปฏิชีวนะกลุ่ม macrolide ใช้กำจัดเชื้อ Helicobacter pylori ในกระเพาะอาหาร ไม่ใช่กลุ่มโรคหรือผลการศึกษาทางระบาดวิทยาคลินิก
• ข้อ ค. (Hyoscine butylbromide 10 mg TID): Hyoscine butylbromide เป็นยา antispasmodic บรรเทาการปวดเกร็งช่องท้อง ไม่ใช่การแปลผลทางสถิติหรือกลุ่มโรคทางเดินอาหาร
• ข้อ ง. (Aluminium hydroxide/Magnesium hydroxide suspension): Aluminium/Magnesium hydroxide suspension เป็นยาลดกรดชนิดน้ำสำหรับสะเทินกรดเฉพาะหน้า ไม่ใช่การแปลผลค่า Odds Ratio ในการเกิดแผล
• ข้อ จ. (Metoclopramide 10 mg TID before meals): Metoclopramide เป็น prokinetic เพิ่มการเคลื่อนไหวของกระเพาะอาหารและแก้คลื่นไส้ ไม่ได้มีผลป้องกันการเกิดแผลในกระเพาะอาหารจากงานวิจัย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00" t="n"/>
      <c r="L126" s="88" t="inlineStr">
        <is>
          <t>Dyspepsia &amp; PUD</t>
        </is>
      </c>
      <c r="M126" s="100" t="inlineStr">
        <is>
          <t>Clinic</t>
        </is>
      </c>
      <c r="N126" s="88" t="inlineStr">
        <is>
          <t>PLE_CC1_2564_All_Key ข้อ 43</t>
        </is>
      </c>
      <c r="O126" s="100" t="inlineStr">
        <is>
          <t>ข้อสอบจริง</t>
        </is>
      </c>
      <c r="P126" s="100" t="inlineStr">
        <is>
          <t>ปี 2564</t>
        </is>
      </c>
      <c r="Q126" s="100" t="n"/>
    </row>
    <row r="127" ht="13.2" customHeight="1" s="49">
      <c r="A127" s="119" t="n">
        <v>125</v>
      </c>
      <c r="B127" s="88" t="inlineStr">
        <is>
          <t>ทำ pellet omeprazole ทำไม Omeprazole ตัวยาจะถูกทำลายในสภาวะกรด จึงทำเป็น pelletsเพื่อป้องกันการถูกทำลายจากกรดในกระเพาะอาหาร https://pubmed.ncbi.nlm.nih.gov/2690330/ ..............................................................................................................................................................................................................</t>
        </is>
      </c>
      <c r="C127" s="100" t="n"/>
      <c r="D127" s="88" t="inlineStr">
        <is>
          <t>Peptic Ulcer / GERD</t>
        </is>
      </c>
      <c r="E127" s="88" t="inlineStr">
        <is>
          <t>Metoclopramide 10 mg TID before meals</t>
        </is>
      </c>
      <c r="F127" s="88" t="inlineStr">
        <is>
          <t>Omeprazole 20 mg OD</t>
        </is>
      </c>
      <c r="G127" s="88" t="inlineStr">
        <is>
          <t>Esomeprazole 20 mg OD</t>
        </is>
      </c>
      <c r="H127" s="88" t="inlineStr">
        <is>
          <t>Domperidone 10 mg TID</t>
        </is>
      </c>
      <c r="I127" s="119" t="inlineStr">
        <is>
          <t>1</t>
        </is>
      </c>
      <c r="J127" s="88"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00" t="n"/>
      <c r="L127" s="88" t="inlineStr">
        <is>
          <t>GERD</t>
        </is>
      </c>
      <c r="M127" s="100" t="inlineStr">
        <is>
          <t>Clinic</t>
        </is>
      </c>
      <c r="N127" s="88" t="inlineStr">
        <is>
          <t>PLE_CC1_2564_All_Key ข้อ 106</t>
        </is>
      </c>
      <c r="O127" s="100" t="inlineStr">
        <is>
          <t>ข้อสอบจริง</t>
        </is>
      </c>
      <c r="P127" s="100" t="inlineStr">
        <is>
          <t>ปี 2564</t>
        </is>
      </c>
      <c r="Q127" s="100" t="n"/>
    </row>
    <row r="128" ht="13.2" customHeight="1" s="49">
      <c r="A128" s="119" t="n">
        <v>126</v>
      </c>
      <c r="B128" s="88" t="inlineStr">
        <is>
          <t>สาเหตุขอษน้ำหนักขึ้นและคลื่นไส้อาเสียนเกิดจากอะไร</t>
        </is>
      </c>
      <c r="C128" s="100" t="n"/>
      <c r="D128" s="88" t="inlineStr">
        <is>
          <t>Peptic Ulcer / GERD</t>
        </is>
      </c>
      <c r="E128" s="88" t="inlineStr">
        <is>
          <t>Androgenic effect จาก levonorgestrel</t>
        </is>
      </c>
      <c r="F128" s="88" t="inlineStr">
        <is>
          <t>Estrogenic effect จาก ethinyl estradiol</t>
        </is>
      </c>
      <c r="G128" s="88" t="inlineStr">
        <is>
          <t>Androgenic effect และ estrogenic effect จาก levonorgestrel และ ethinyl estradiol ร่วมกัน</t>
        </is>
      </c>
      <c r="H128" s="88" t="inlineStr">
        <is>
          <t>Senna 2 tabs HS</t>
        </is>
      </c>
      <c r="I128" s="119" t="n">
        <v>3</v>
      </c>
      <c r="J128" s="88"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8" s="100" t="n"/>
      <c r="L128" s="88" t="inlineStr">
        <is>
          <t>Nausea and vomiting</t>
        </is>
      </c>
      <c r="M128" s="100" t="inlineStr">
        <is>
          <t>Clinic</t>
        </is>
      </c>
      <c r="N128" s="88" t="inlineStr">
        <is>
          <t>PLE_CC1_2563_Q ข้อ 70</t>
        </is>
      </c>
      <c r="O128" s="100" t="inlineStr">
        <is>
          <t>ข้อสอบจริง</t>
        </is>
      </c>
      <c r="P128" s="100" t="inlineStr">
        <is>
          <t>ปี 2563</t>
        </is>
      </c>
      <c r="Q128" s="100" t="n"/>
    </row>
    <row r="129" ht="13.2" customHeight="1" s="49">
      <c r="A129" s="119" t="n">
        <v>127</v>
      </c>
      <c r="B129" s="88" t="inlineStr">
        <is>
          <t>ยา PPIs ตัวใดไม่แนะนำให้ใช้ในคนท้องจนถึงคลอด ~ - X L -</t>
        </is>
      </c>
      <c r="C129" s="100" t="n"/>
      <c r="D129" s="88" t="inlineStr">
        <is>
          <t>Omeprazole</t>
        </is>
      </c>
      <c r="E129" s="88" t="inlineStr">
        <is>
          <t>Esomeprazole</t>
        </is>
      </c>
      <c r="F129" s="88" t="inlineStr">
        <is>
          <t>Lansoprazole</t>
        </is>
      </c>
      <c r="G129" s="88" t="inlineStr">
        <is>
          <t>Pantoprazole</t>
        </is>
      </c>
      <c r="H129" s="88" t="inlineStr">
        <is>
          <t>Rabeprazole + ATPase O Omeprazole E Lansoprazde B Rabeprazole B X Pantoprazole B Esomeprazole B หË´มนาÆปทาซËาทืกกรณิ ÂวËนาต้จ²ÆดËรงบ¯นืญ´ต ~</t>
        </is>
      </c>
      <c r="I129" s="119" t="inlineStr">
        <is>
          <t>1</t>
        </is>
      </c>
      <c r="J129" s="88"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00" t="n"/>
      <c r="L129" s="88" t="inlineStr">
        <is>
          <t>GERD</t>
        </is>
      </c>
      <c r="M129" s="100" t="inlineStr">
        <is>
          <t>Clinic</t>
        </is>
      </c>
      <c r="N129" s="88" t="inlineStr">
        <is>
          <t>ข้อ 88 (PLE_CC1_2562_Key.md)</t>
        </is>
      </c>
      <c r="O129" s="100" t="inlineStr">
        <is>
          <t>ข้อสอบจริง</t>
        </is>
      </c>
      <c r="P129" s="100" t="inlineStr">
        <is>
          <t>ปี 2562</t>
        </is>
      </c>
      <c r="Q129" s="100" t="n"/>
    </row>
    <row r="130" ht="13.2" customHeight="1" s="49">
      <c r="A130" s="119" t="n">
        <v>128</v>
      </c>
      <c r="B130" s="88" t="inlineStr">
        <is>
          <t>การให้ความรู้ผู้ป่วยเกี่ยวกับการเกิด GERD เพื่อป้องกันการเกิด จัดเป็นพฤติกรรมแบบใด X sulfone O virvirensaigomeans Ibisoobean casalovesea nu na enginess</t>
        </is>
      </c>
      <c r="C130" s="100" t="n"/>
      <c r="D130" s="88" t="inlineStr">
        <is>
          <t>Health belief model</t>
        </is>
      </c>
      <c r="E130" s="88" t="inlineStr">
        <is>
          <t>Self-efficacy model</t>
        </is>
      </c>
      <c r="F130" s="88" t="inlineStr">
        <is>
          <t>Health Locus of control</t>
        </is>
      </c>
      <c r="G130" s="88" t="inlineStr">
        <is>
          <t>Theory of reason action</t>
        </is>
      </c>
      <c r="H130" s="88" t="inlineStr">
        <is>
          <t>Theory of planned health</t>
        </is>
      </c>
      <c r="I130" s="119" t="inlineStr">
        <is>
          <t>1</t>
        </is>
      </c>
      <c r="J130" s="88"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00" t="n"/>
      <c r="L130" s="88" t="inlineStr">
        <is>
          <t>GERD</t>
        </is>
      </c>
      <c r="M130" s="100" t="inlineStr">
        <is>
          <t>Clinic</t>
        </is>
      </c>
      <c r="N130" s="88" t="inlineStr">
        <is>
          <t>ข้อ 92 (PLE_CC1_2562_Key.md)</t>
        </is>
      </c>
      <c r="O130" s="100" t="inlineStr">
        <is>
          <t>ข้อสอบจริง</t>
        </is>
      </c>
      <c r="P130" s="100" t="inlineStr">
        <is>
          <t>ปี 2562</t>
        </is>
      </c>
      <c r="Q130" s="100" t="n"/>
    </row>
    <row r="131" ht="13.2" customHeight="1" s="49">
      <c r="A131" s="119" t="n">
        <v>129</v>
      </c>
      <c r="B131" s="88" t="inlineStr">
        <is>
          <t>ถ้าผู้ป่วยได้รับ clindamycin capsule แล้วมีเม็ดเลือดขาวสูง ปวดท้องและท้องเสีย อาการดังกล่าวเกิดจากภาวะใด O dicloxa , cloxa X X ~</t>
        </is>
      </c>
      <c r="C131" s="100" t="n"/>
      <c r="D131" s="88" t="inlineStr">
        <is>
          <t>Seizure</t>
        </is>
      </c>
      <c r="E131" s="88" t="inlineStr">
        <is>
          <t>Hemolytic anemia</t>
        </is>
      </c>
      <c r="F131" s="88" t="inlineStr">
        <is>
          <t>Disulfiram like reaction</t>
        </is>
      </c>
      <c r="G131" s="88" t="inlineStr">
        <is>
          <t>Serum sickness syndrome</t>
        </is>
      </c>
      <c r="H131" s="88" t="inlineStr">
        <is>
          <t>Pseudomembranous colitis</t>
        </is>
      </c>
      <c r="I131" s="119" t="inlineStr">
        <is>
          <t>1</t>
        </is>
      </c>
      <c r="J131" s="88"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1" s="100" t="n"/>
      <c r="L131" s="88" t="inlineStr">
        <is>
          <t>GERD</t>
        </is>
      </c>
      <c r="M131" s="100" t="inlineStr">
        <is>
          <t>Clinic</t>
        </is>
      </c>
      <c r="N131" s="88" t="inlineStr">
        <is>
          <t>ข้อ 98 (PLE_CC1_2562_Key.md)</t>
        </is>
      </c>
      <c r="O131" s="100" t="inlineStr">
        <is>
          <t>ข้อสอบจริง</t>
        </is>
      </c>
      <c r="P131" s="100" t="inlineStr">
        <is>
          <t>ปี 2562</t>
        </is>
      </c>
      <c r="Q131" s="100" t="n"/>
    </row>
    <row r="132" ht="13.2" customHeight="1" s="49">
      <c r="A132" s="119" t="n">
        <v>130</v>
      </c>
      <c r="B132" s="88" t="inlineStr">
        <is>
          <t>เกี่ยวกับ GERD and Peptic ulcer ข้อใดต่อไปนี้กล่าวถูกต้องตามหลักวิชาชีพเภสัชกรรม</t>
        </is>
      </c>
      <c r="C132" s="100" t="n"/>
      <c r="D132" s="88" t="inlineStr">
        <is>
          <t>Omeprazole 20 mg OD</t>
        </is>
      </c>
      <c r="E132" s="88" t="inlineStr">
        <is>
          <t>Esomeprazole 20 mg OD</t>
        </is>
      </c>
      <c r="F132" s="88" t="inlineStr">
        <is>
          <t>Domperidone 10 mg TID</t>
        </is>
      </c>
      <c r="G132" s="88" t="inlineStr">
        <is>
          <t>Dimenhydrinate 50 mg TID</t>
        </is>
      </c>
      <c r="H132" s="88" t="inlineStr">
        <is>
          <t>Loperamide 2 mg PRN</t>
        </is>
      </c>
      <c r="I132" s="119" t="inlineStr">
        <is>
          <t>1</t>
        </is>
      </c>
      <c r="J132" s="88"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00" t="n"/>
      <c r="L132" s="88" t="inlineStr">
        <is>
          <t>GERD</t>
        </is>
      </c>
      <c r="M132" s="100" t="inlineStr">
        <is>
          <t>Clinic</t>
        </is>
      </c>
      <c r="N132" s="88" t="inlineStr">
        <is>
          <t>ข้อ 6 (PLE_CC1_2560 22 April Set 1.md)</t>
        </is>
      </c>
      <c r="O132" s="100" t="inlineStr">
        <is>
          <t>ข้อสอบจริง</t>
        </is>
      </c>
      <c r="P132" s="100" t="inlineStr">
        <is>
          <t>ปี 2560</t>
        </is>
      </c>
      <c r="Q132" s="100" t="n"/>
    </row>
    <row r="133" ht="13.2" customHeight="1" s="49">
      <c r="A133" s="119" t="n">
        <v>131</v>
      </c>
      <c r="B133" s="88" t="inlineStr">
        <is>
          <t>ผู้ป่วยรายนี้ได้ NSAIDs เพื่อบรรเทาอาการปวด ต้องได้รับยาใดเพื่อป้องกันโรคกระเพาะเหมาะสมที่สุด</t>
        </is>
      </c>
      <c r="C133" s="100" t="n"/>
      <c r="D133" s="88" t="inlineStr">
        <is>
          <t>Cimetidine</t>
        </is>
      </c>
      <c r="E133" s="88" t="inlineStr">
        <is>
          <t>Omeprazole</t>
        </is>
      </c>
      <c r="F133" s="88" t="inlineStr">
        <is>
          <t>Sucralfate</t>
        </is>
      </c>
      <c r="G133" s="88" t="inlineStr">
        <is>
          <t>Antacid</t>
        </is>
      </c>
      <c r="H133" s="88" t="inlineStr">
        <is>
          <t>Misoprostol ห้ามนำไปทำซ้ำทุกกรณี เว้นแต่จะได้รับอนุญาต</t>
        </is>
      </c>
      <c r="I133" s="119" t="inlineStr">
        <is>
          <t>1</t>
        </is>
      </c>
      <c r="J133" s="88" t="inlineStr">
        <is>
          <t>✅ คำตอบที่ถูกต้อง: ข้อ ก. Cimetidine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Cimetidine การเลือก Cimetidine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(Omeprazole): Omeprazole เป็นยากลุ่ม PPI ที่มีหลักฐานทางคลินิกระดับสูงสุดในการป้องกัน NSAID-induced gastropathy แต่ข้อสอบกำหนดเฉลยตามฐานข้อมูลเดิมเป็น Cimetidine
• ข้อ ค. (Sucralfate): Sucralfate ออกฤทธิ์เคลือบเยื่อบุผิวเฉพาะที่ แต่มีประสิทธิภาพต่ำในการป้องกัน NSAID-induced ulcers เมื่อเทียบกับยากลุ่มยับยั้งการหลั่งกรด
• ข้อ ง. (Antacid): Antacid เป็นยาออกฤทธิ์สะเทินกรดระยะสั้น ไม่สามารถควบคุมความเป็นกรดในกระเพาะได้ตลอดวัน จึงไม่มีประสิทธิผลในการป้องกันแผลจาก NSAIDs ในระยะยาว
• ข้อ จ. (Misoprostol ห้ามนำไปทำซ้ำทุกกรณี เว้นแต่จะได้รับอนุญาต): Misoprostol เป็น prostaglandin E1 analog ที่ป้องกัน NSAID ulcer ได้ดีมาก แต่มีผลข้างเคียงเด่นเรื่องท้องเสีย ปวดเกร็งท้องรุนแรง และห้ามใช้ในสตรีมีครรภ์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33" s="100" t="n"/>
      <c r="L133" s="88" t="inlineStr">
        <is>
          <t>GERD</t>
        </is>
      </c>
      <c r="M133" s="100" t="inlineStr">
        <is>
          <t>Clinic</t>
        </is>
      </c>
      <c r="N133" s="88" t="inlineStr">
        <is>
          <t>ข้อ 66 (PLE_CC1_2558_Key.md)</t>
        </is>
      </c>
      <c r="O133" s="100" t="inlineStr">
        <is>
          <t>ข้อสอบจริง</t>
        </is>
      </c>
      <c r="P133" s="100" t="inlineStr">
        <is>
          <t>ปี 2558</t>
        </is>
      </c>
      <c r="Q133" s="100" t="n"/>
    </row>
    <row r="134" ht="13.2" customHeight="1" s="49">
      <c r="A134" s="119" t="n">
        <v>132</v>
      </c>
      <c r="B134" s="88" t="inlineStr">
        <is>
          <t>ข้อใดคือกลไกของยา Palonosetron ในการรักษาและป้องอาการคลื่นไส้ อาเจียน</t>
        </is>
      </c>
      <c r="C134" s="100" t="n"/>
      <c r="D134" s="88" t="inlineStr">
        <is>
          <t>5-HT3 receptor antagonist</t>
        </is>
      </c>
      <c r="E134" s="88" t="inlineStr">
        <is>
          <t>Dopamine receptor antagonist</t>
        </is>
      </c>
      <c r="F134" s="88" t="inlineStr">
        <is>
          <t>H1 antihistamine</t>
        </is>
      </c>
      <c r="G134" s="88" t="inlineStr">
        <is>
          <t>NK1 receptor antagonist</t>
        </is>
      </c>
      <c r="H134" s="88" t="inlineStr">
        <is>
          <t>Glucocorticoid</t>
        </is>
      </c>
      <c r="I134" s="119" t="inlineStr">
        <is>
          <t>1</t>
        </is>
      </c>
      <c r="J134" s="88"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00" t="n"/>
      <c r="L134" s="88" t="inlineStr">
        <is>
          <t>GERD</t>
        </is>
      </c>
      <c r="M134" s="100" t="inlineStr">
        <is>
          <t>Clinic</t>
        </is>
      </c>
      <c r="N134" s="88" t="inlineStr">
        <is>
          <t>ข้อ 25 (Pharmtutor_2024_Set2.md)</t>
        </is>
      </c>
      <c r="O134" s="100" t="inlineStr">
        <is>
          <t>Mock</t>
        </is>
      </c>
      <c r="P134" s="100" t="inlineStr">
        <is>
          <t>Mock Pharmtutor 2024</t>
        </is>
      </c>
      <c r="Q134" s="100" t="n"/>
    </row>
    <row r="135" ht="13.2" customHeight="1" s="49">
      <c r="A135" s="119" t="n">
        <v>133</v>
      </c>
      <c r="B135" s="88" t="inlineStr">
        <is>
          <t>คำนิยามของ อาการท้องเสียเรื้อรัง (Chronic Diarrhea) คืออะไร</t>
        </is>
      </c>
      <c r="C135" s="100" t="n"/>
      <c r="D135" s="88" t="inlineStr">
        <is>
          <t>มีอาการถ่ายมากกว่า 2 ครั้งต่อ 1 วัน</t>
        </is>
      </c>
      <c r="E135" s="88" t="inlineStr">
        <is>
          <t>มีอาการถ่ายมากกว่า 3 ครั้งต่อ 1 วัน</t>
        </is>
      </c>
      <c r="F135" s="88" t="inlineStr">
        <is>
          <t>มีอาการถ่ายผิดปกติ ติดต่อกันเป็นระยะเวลานานมากกว่า 7 วัน</t>
        </is>
      </c>
      <c r="G135" s="88" t="inlineStr">
        <is>
          <t>มีอาการถ่ายผิดปกติ ติดต่อกันเป็นระยะเวลานานมากกว่า 14 วัน</t>
        </is>
      </c>
      <c r="H135" s="88" t="inlineStr">
        <is>
          <t>ข้อ a และ c ถูก</t>
        </is>
      </c>
      <c r="I135" s="119" t="inlineStr">
        <is>
          <t>1</t>
        </is>
      </c>
      <c r="J135" s="88"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ตามเกณฑ์จากลต้องมีอาการนานเกิน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00" t="n"/>
      <c r="L135" s="88" t="inlineStr">
        <is>
          <t>GERD</t>
        </is>
      </c>
      <c r="M135" s="100" t="inlineStr">
        <is>
          <t>Clinic</t>
        </is>
      </c>
      <c r="N135" s="88" t="inlineStr">
        <is>
          <t>ข้อ 28 (Pharmtutor_2024_Set2.md)</t>
        </is>
      </c>
      <c r="O135" s="100" t="inlineStr">
        <is>
          <t>Mock</t>
        </is>
      </c>
      <c r="P135" s="100" t="inlineStr">
        <is>
          <t>Mock Pharmtutor 2024</t>
        </is>
      </c>
      <c r="Q135" s="100" t="n"/>
    </row>
    <row r="136" ht="13.2" customHeight="1" s="49">
      <c r="A136" s="119" t="n">
        <v>134</v>
      </c>
      <c r="B136" s="88"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6" s="100" t="n"/>
      <c r="D136" s="88" t="inlineStr">
        <is>
          <t>Psyllium-based product</t>
        </is>
      </c>
      <c r="E136" s="88" t="inlineStr">
        <is>
          <t>Bisacodyl</t>
        </is>
      </c>
      <c r="F136" s="88" t="inlineStr">
        <is>
          <t>Lubiprostone</t>
        </is>
      </c>
      <c r="G136" s="88" t="inlineStr">
        <is>
          <t>Tegaserod</t>
        </is>
      </c>
      <c r="H136" s="88" t="inlineStr">
        <is>
          <t>Prucalopride</t>
        </is>
      </c>
      <c r="I136" s="119" t="inlineStr">
        <is>
          <t>1</t>
        </is>
      </c>
      <c r="J136" s="88"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6" s="100" t="n"/>
      <c r="L136" s="88" t="inlineStr">
        <is>
          <t>GERD</t>
        </is>
      </c>
      <c r="M136" s="100" t="inlineStr">
        <is>
          <t>Clinic</t>
        </is>
      </c>
      <c r="N136" s="88" t="inlineStr">
        <is>
          <t>ข้อ 29 (Pharmtutor_2024_Set2.md)</t>
        </is>
      </c>
      <c r="O136" s="100" t="inlineStr">
        <is>
          <t>Mock</t>
        </is>
      </c>
      <c r="P136" s="100" t="inlineStr">
        <is>
          <t>Mock Pharmtutor 2024</t>
        </is>
      </c>
      <c r="Q136" s="100" t="n"/>
    </row>
    <row r="137" ht="13.2" customHeight="1" s="49">
      <c r="A137" s="119" t="n">
        <v>135</v>
      </c>
      <c r="B137" s="88"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37" s="100" t="n"/>
      <c r="D137" s="88" t="inlineStr">
        <is>
          <t>Domperidone 10 mg TID</t>
        </is>
      </c>
      <c r="E137" s="88" t="inlineStr">
        <is>
          <t>Dimenhydrinate 50 mg TID</t>
        </is>
      </c>
      <c r="F137" s="88" t="inlineStr">
        <is>
          <t>Loperamide 2 mg PRN</t>
        </is>
      </c>
      <c r="G137" s="88" t="inlineStr">
        <is>
          <t>Senna 2 tabs HS</t>
        </is>
      </c>
      <c r="H137" s="88" t="inlineStr">
        <is>
          <t>Bisacodyl 5 mg HS</t>
        </is>
      </c>
      <c r="I137" s="119" t="inlineStr">
        <is>
          <t>1</t>
        </is>
      </c>
      <c r="J137" s="88"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7" s="100" t="n"/>
      <c r="L137" s="88" t="inlineStr">
        <is>
          <t>GERD</t>
        </is>
      </c>
      <c r="M137" s="100" t="inlineStr">
        <is>
          <t>Clinic</t>
        </is>
      </c>
      <c r="N137" s="88" t="inlineStr">
        <is>
          <t>ข้อ 47 (PLE_CC1_2557.md)</t>
        </is>
      </c>
      <c r="O137" s="100" t="inlineStr">
        <is>
          <t>ข้อสอบจริง</t>
        </is>
      </c>
      <c r="P137" s="100" t="inlineStr">
        <is>
          <t>ปี 2557</t>
        </is>
      </c>
      <c r="Q137" s="100" t="n"/>
    </row>
    <row r="138" ht="13.2" customHeight="1" s="49">
      <c r="A138" s="119" t="n">
        <v>136</v>
      </c>
      <c r="B138" s="88" t="inlineStr">
        <is>
          <t>??? --------------------------------------------------------------------------------------------------------------------------------- สถานการณ์ที่ 9 : GERD</t>
        </is>
      </c>
      <c r="C138" s="100" t="n"/>
      <c r="D138" s="88" t="inlineStr">
        <is>
          <t>ผู้ป่วยเพศชาย อายุ 24 ปี มีอาการเรอเปรี้ยว ขย่อน กรดไหลย้อน ควรได้รับยาใด</t>
        </is>
      </c>
      <c r="E138" s="88" t="inlineStr">
        <is>
          <t>famotidine</t>
        </is>
      </c>
      <c r="F138" s="88" t="inlineStr">
        <is>
          <t>bismus</t>
        </is>
      </c>
      <c r="G138" s="88" t="inlineStr">
        <is>
          <t>salol</t>
        </is>
      </c>
      <c r="H138" s="88" t="inlineStr">
        <is>
          <t>antacid</t>
        </is>
      </c>
      <c r="I138" s="119" t="inlineStr">
        <is>
          <t>1</t>
        </is>
      </c>
      <c r="J138" s="88"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00" t="n"/>
      <c r="L138" s="88" t="inlineStr">
        <is>
          <t>GERD</t>
        </is>
      </c>
      <c r="M138" s="100" t="inlineStr">
        <is>
          <t>Clinic</t>
        </is>
      </c>
      <c r="N138" s="88" t="inlineStr">
        <is>
          <t>ข้อ 5 (PLE_CC1_2556.md)</t>
        </is>
      </c>
      <c r="O138" s="100" t="inlineStr">
        <is>
          <t>ข้อสอบจริง</t>
        </is>
      </c>
      <c r="P138" s="100" t="inlineStr">
        <is>
          <t>ปี 2556</t>
        </is>
      </c>
      <c r="Q138" s="100" t="n"/>
    </row>
    <row r="139" ht="13.2" customHeight="1" s="49">
      <c r="A139" s="119" t="n">
        <v>137</v>
      </c>
      <c r="B139" s="88" t="inlineStr">
        <is>
          <t>อาการท้องเสียเกิดจากเชื้ออะไร</t>
        </is>
      </c>
      <c r="C139" s="100" t="n"/>
      <c r="D139" s="88" t="inlineStr">
        <is>
          <t>rotavirus</t>
        </is>
      </c>
      <c r="E139" s="88" t="inlineStr">
        <is>
          <t>shigella</t>
        </is>
      </c>
      <c r="F139" s="88" t="inlineStr">
        <is>
          <t>E.coli</t>
        </is>
      </c>
      <c r="G139" s="88" t="inlineStr">
        <is>
          <t>Vibrio parahaemolyticus</t>
        </is>
      </c>
      <c r="H139" s="88" t="inlineStr">
        <is>
          <t>Vibrio cholerae</t>
        </is>
      </c>
      <c r="I139" s="119" t="inlineStr">
        <is>
          <t>1</t>
        </is>
      </c>
      <c r="J139" s="88"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9" s="100" t="n"/>
      <c r="L139" s="88" t="inlineStr">
        <is>
          <t>GERD</t>
        </is>
      </c>
      <c r="M139" s="100" t="inlineStr">
        <is>
          <t>Clinic</t>
        </is>
      </c>
      <c r="N139" s="88" t="inlineStr">
        <is>
          <t>ข้อ 1 (PLE_CC1_2554 SET2.md)</t>
        </is>
      </c>
      <c r="O139" s="100" t="inlineStr">
        <is>
          <t>ข้อสอบจริง</t>
        </is>
      </c>
      <c r="P139" s="100" t="inlineStr">
        <is>
          <t>ปี 2554</t>
        </is>
      </c>
      <c r="Q139" s="100" t="n"/>
    </row>
    <row r="140" ht="13.2" customHeight="1" s="49">
      <c r="A140" s="119" t="n">
        <v>138</v>
      </c>
      <c r="B140" s="88" t="inlineStr">
        <is>
          <t>เกี่ยวกับ โรคกระเพาะอาหาร ข้อใดต่อไปนี้กล่าวถูกต้องตามหลักวิชาชีพเภสัชกรรม</t>
        </is>
      </c>
      <c r="C140" s="100" t="n"/>
      <c r="D140" s="88" t="inlineStr">
        <is>
          <t>Aluminium hydroxide/Magnesium hydroxide suspension</t>
        </is>
      </c>
      <c r="E140" s="88" t="inlineStr">
        <is>
          <t>Metoclopramide 10 mg TID before meals</t>
        </is>
      </c>
      <c r="F140" s="88" t="inlineStr">
        <is>
          <t>Omeprazole 20 mg OD</t>
        </is>
      </c>
      <c r="G140" s="88" t="inlineStr">
        <is>
          <t>Esomeprazole 20 mg OD</t>
        </is>
      </c>
      <c r="H140" s="88" t="inlineStr">
        <is>
          <t>Domperidone 10 mg TID</t>
        </is>
      </c>
      <c r="I140" s="119" t="inlineStr">
        <is>
          <t>1</t>
        </is>
      </c>
      <c r="J140" s="88"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00" t="n"/>
      <c r="L140" s="88" t="inlineStr">
        <is>
          <t>GERD</t>
        </is>
      </c>
      <c r="M140" s="100" t="inlineStr">
        <is>
          <t>Clinic</t>
        </is>
      </c>
      <c r="N140" s="88" t="inlineStr">
        <is>
          <t>ข้อ 4 (PLE_CC1_2533.md)</t>
        </is>
      </c>
      <c r="O140" s="100" t="inlineStr">
        <is>
          <t>ข้อสอบจริง</t>
        </is>
      </c>
      <c r="P140" s="100" t="inlineStr">
        <is>
          <t>ปี 2533</t>
        </is>
      </c>
      <c r="Q140" s="100" t="n"/>
    </row>
    <row r="141" ht="13.2" customHeight="1" s="49">
      <c r="A141" s="119" t="n">
        <v>139</v>
      </c>
      <c r="B141" s="88" t="inlineStr">
        <is>
          <t>ข้อใดไม่ใช่ปัจจัยเสี่ยงของการเกิดแผลในกระเพาะ</t>
        </is>
      </c>
      <c r="C141" s="100" t="n"/>
      <c r="D141" s="88" t="inlineStr">
        <is>
          <t>อายุ &gt; 65 ปี</t>
        </is>
      </c>
      <c r="E141" s="88" t="inlineStr">
        <is>
          <t>มีการใช้ยาในกลุ่ม NSAIDs</t>
        </is>
      </c>
      <c r="F141" s="88" t="inlineStr">
        <is>
          <t>มีพฤติกรรมดื่มกาแฟและสูบบุหรี่เป็นประจำ</t>
        </is>
      </c>
      <c r="G141" s="88" t="inlineStr">
        <is>
          <t>อ้วน</t>
        </is>
      </c>
      <c r="H141" s="88" t="inlineStr">
        <is>
          <t>Osteoarthritis แพทย์์พิจารณาสั่งจ่ายยา Omeprazole ขนาด 40 มิลลิกรัม รับประทานวันละ 1 ครั้ง ก่อนอาหารเช้า</t>
        </is>
      </c>
      <c r="I141" s="119" t="inlineStr">
        <is>
          <t>1</t>
        </is>
      </c>
      <c r="J141" s="88"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00" t="n"/>
      <c r="L141" s="88" t="inlineStr">
        <is>
          <t>GERD</t>
        </is>
      </c>
      <c r="M141" s="100" t="inlineStr">
        <is>
          <t>Clinic</t>
        </is>
      </c>
      <c r="N141" s="88" t="inlineStr">
        <is>
          <t>ข้อ 9 (PLE_CC1_Practice_Exam.md)</t>
        </is>
      </c>
      <c r="O141" s="100" t="inlineStr">
        <is>
          <t>Mock</t>
        </is>
      </c>
      <c r="P141" s="100" t="inlineStr">
        <is>
          <t>Mock สภาเภสัชฯ Practice</t>
        </is>
      </c>
      <c r="Q141" s="100" t="n"/>
    </row>
    <row r="142" ht="13.2" customHeight="1" s="49">
      <c r="A142" s="119" t="n">
        <v>140</v>
      </c>
      <c r="B142" s="88" t="inlineStr">
        <is>
          <t>Domperidone ออกฤทธิ์ต้านการอาเจียนที่ใด</t>
        </is>
      </c>
      <c r="C142" s="100" t="n"/>
      <c r="D142" s="88" t="inlineStr">
        <is>
          <t>Serotonin 5-HT3 ที่ CTZ</t>
        </is>
      </c>
      <c r="E142" s="88" t="inlineStr">
        <is>
          <t>GABA receptor ที่ CTZ</t>
        </is>
      </c>
      <c r="F142" s="88" t="inlineStr">
        <is>
          <t>Nueurokinin-1 receptor ที่ CTZ</t>
        </is>
      </c>
      <c r="G142" s="88" t="inlineStr">
        <is>
          <t>Dopamine D2 receptor ที่ CTZ</t>
        </is>
      </c>
      <c r="H142" s="88" t="inlineStr">
        <is>
          <t>Histamine H1 receptor ที่ CTZ</t>
        </is>
      </c>
      <c r="I142" s="119" t="n">
        <v>4</v>
      </c>
      <c r="J142" s="88"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42" s="100" t="n"/>
      <c r="L142" s="88" t="inlineStr">
        <is>
          <t>GERD</t>
        </is>
      </c>
      <c r="M142" s="100" t="inlineStr">
        <is>
          <t>Clinic</t>
        </is>
      </c>
      <c r="N142" s="88" t="inlineStr">
        <is>
          <t>ข้อ 18 (PLE_CC1_Practice_Exam.md)</t>
        </is>
      </c>
      <c r="O142" s="100" t="inlineStr">
        <is>
          <t>Mock</t>
        </is>
      </c>
      <c r="P142" s="100" t="inlineStr">
        <is>
          <t>Mock สภาเภสัชฯ Practice</t>
        </is>
      </c>
      <c r="Q142" s="100" t="n"/>
    </row>
    <row r="143" ht="13.2" customHeight="1" s="49">
      <c r="A143" s="119" t="n">
        <v>141</v>
      </c>
      <c r="B143" s="88" t="inlineStr">
        <is>
          <t>ข้อใดเป็นสาเหตุของภาวะท้องเสียในผู้ป่วยรายนี้</t>
        </is>
      </c>
      <c r="C143" s="100" t="n"/>
      <c r="D143" s="88" t="inlineStr">
        <is>
          <t>Salmonella typhi</t>
        </is>
      </c>
      <c r="E143" s="88" t="inlineStr">
        <is>
          <t>Shigella dysenteriae</t>
        </is>
      </c>
      <c r="F143" s="88" t="inlineStr">
        <is>
          <t>Clostridium difficile</t>
        </is>
      </c>
      <c r="G143" s="88" t="inlineStr">
        <is>
          <t>Enterotoxigenic E.coli</t>
        </is>
      </c>
      <c r="H143" s="88" t="inlineStr">
        <is>
          <t>Entamoeba histolytica</t>
        </is>
      </c>
      <c r="I143" s="119" t="inlineStr">
        <is>
          <t>1</t>
        </is>
      </c>
      <c r="J143" s="88"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00" t="n"/>
      <c r="L143" s="88" t="inlineStr">
        <is>
          <t>GERD</t>
        </is>
      </c>
      <c r="M143" s="100" t="inlineStr">
        <is>
          <t>Clinic</t>
        </is>
      </c>
      <c r="N143" s="88" t="inlineStr">
        <is>
          <t>ข้อ 33 (PLE_CC1_Practice_Exam.md)</t>
        </is>
      </c>
      <c r="O143" s="100" t="inlineStr">
        <is>
          <t>Mock</t>
        </is>
      </c>
      <c r="P143" s="100" t="inlineStr">
        <is>
          <t>Mock สภาเภสัชฯ Practice</t>
        </is>
      </c>
      <c r="Q143" s="100" t="n"/>
    </row>
    <row r="144" ht="13.2" customHeight="1" s="49">
      <c r="A144" s="119" t="n">
        <v>142</v>
      </c>
      <c r="B144" s="88"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44" s="100" t="n"/>
      <c r="D144" s="88" t="inlineStr">
        <is>
          <t>Hyoscine butylbromide 10 mg TID</t>
        </is>
      </c>
      <c r="E144" s="88" t="inlineStr">
        <is>
          <t>Aluminium hydroxide/Magnesium hydroxide suspension</t>
        </is>
      </c>
      <c r="F144" s="88" t="inlineStr">
        <is>
          <t>Metoclopramide 10 mg TID before meals</t>
        </is>
      </c>
      <c r="G144" s="88" t="inlineStr">
        <is>
          <t>Omeprazole 20 mg OD</t>
        </is>
      </c>
      <c r="H144" s="88" t="inlineStr">
        <is>
          <t>Esomeprazole 20 mg OD</t>
        </is>
      </c>
      <c r="I144" s="119" t="inlineStr">
        <is>
          <t>1</t>
        </is>
      </c>
      <c r="J144" s="88"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00" t="n"/>
      <c r="L144" s="88" t="inlineStr">
        <is>
          <t>GERD</t>
        </is>
      </c>
      <c r="M144" s="100" t="inlineStr">
        <is>
          <t>Clinic</t>
        </is>
      </c>
      <c r="N144" s="88" t="inlineStr">
        <is>
          <t>ข้อ 30 (PLE_CC1_Practice_Exam.md)</t>
        </is>
      </c>
      <c r="O144" s="100" t="inlineStr">
        <is>
          <t>Mock</t>
        </is>
      </c>
      <c r="P144" s="100" t="inlineStr">
        <is>
          <t>Mock สภาเภสัชฯ Practice</t>
        </is>
      </c>
      <c r="Q144" s="100" t="n"/>
    </row>
    <row r="145" ht="13.2" customHeight="1" s="49">
      <c r="A145" s="119" t="n">
        <v>143</v>
      </c>
      <c r="B145" s="88"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45" s="100" t="n"/>
      <c r="D145" s="88" t="inlineStr">
        <is>
          <t>เกิดจากยา Estradiol valerateแก้ไขโดยการเปลี่ยนยา เป็น tibolone</t>
        </is>
      </c>
      <c r="E145" s="88" t="inlineStr">
        <is>
          <t>เกิดจากยา Norethisterone acetate แก้ไขโดยการเปลี่ยนยาเป็น tibolone</t>
        </is>
      </c>
      <c r="F145" s="88" t="inlineStr">
        <is>
          <t>เกิดจากยา Estradiol valerateแก้ไขโดยการเปลี่ยนยา เป็น Raloxifene</t>
        </is>
      </c>
      <c r="G145" s="88" t="inlineStr">
        <is>
          <t>เกิดจากยา Norethisterone acetate แก้ไขโดยการเปลี่ยนยาเป็น Raloxifene</t>
        </is>
      </c>
      <c r="H145" s="88" t="inlineStr">
        <is>
          <t>เกิดจากยา Estradiol valerate แก้ไขโดยการเปลี่ยนยาเป็น Conjugated estrogen</t>
        </is>
      </c>
      <c r="I145" s="119" t="inlineStr">
        <is>
          <t>3</t>
        </is>
      </c>
      <c r="J145" s="88"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45" s="100" t="n"/>
      <c r="L145" s="88" t="inlineStr">
        <is>
          <t>GERD</t>
        </is>
      </c>
      <c r="M145" s="100" t="inlineStr">
        <is>
          <t>Clinic</t>
        </is>
      </c>
      <c r="N145" s="88" t="inlineStr">
        <is>
          <t>ข้อ 34 (PLE_CC1_Practice_Exam.md)</t>
        </is>
      </c>
      <c r="O145" s="100" t="inlineStr">
        <is>
          <t>Mock</t>
        </is>
      </c>
      <c r="P145" s="100" t="inlineStr">
        <is>
          <t>Mock สภาเภสัชฯ Practice</t>
        </is>
      </c>
      <c r="Q145" s="100" t="n"/>
    </row>
    <row r="146" ht="13.2" customHeight="1" s="49">
      <c r="A146" s="119" t="n">
        <v>144</v>
      </c>
      <c r="B146" s="88"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6" s="100" t="n"/>
      <c r="D146" s="88" t="inlineStr">
        <is>
          <t>Dimenhydrinate 50 mg TID</t>
        </is>
      </c>
      <c r="E146" s="88" t="inlineStr">
        <is>
          <t>Loperamide 2 mg PRN</t>
        </is>
      </c>
      <c r="F146" s="88" t="inlineStr">
        <is>
          <t>Senna 2 tabs HS</t>
        </is>
      </c>
      <c r="G146" s="88" t="inlineStr">
        <is>
          <t>Bisacodyl 5 mg HS</t>
        </is>
      </c>
      <c r="H146" s="88" t="inlineStr">
        <is>
          <t>Lactulose 15 mL OD</t>
        </is>
      </c>
      <c r="I146" s="119" t="inlineStr">
        <is>
          <t>1</t>
        </is>
      </c>
      <c r="J146" s="88"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00" t="n"/>
      <c r="L146" s="88" t="inlineStr">
        <is>
          <t>GERD</t>
        </is>
      </c>
      <c r="M146" s="100" t="inlineStr">
        <is>
          <t>Clinic</t>
        </is>
      </c>
      <c r="N146" s="88" t="inlineStr">
        <is>
          <t>ข้อ 5 (PLE_CC1_Key_Rx20_UBU.md)</t>
        </is>
      </c>
      <c r="O146" s="100" t="inlineStr">
        <is>
          <t>Mock</t>
        </is>
      </c>
      <c r="P146" s="100" t="inlineStr">
        <is>
          <t>Mock Rx20 UBU</t>
        </is>
      </c>
      <c r="Q146" s="100" t="n"/>
    </row>
    <row r="147" ht="13.2" customHeight="1" s="49">
      <c r="A147" s="119" t="n">
        <v>145</v>
      </c>
      <c r="B147" s="88"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7" s="100" t="n"/>
      <c r="D147" s="88" t="inlineStr">
        <is>
          <t>Bisacodyl 5 mg HS</t>
        </is>
      </c>
      <c r="E147" s="88" t="inlineStr">
        <is>
          <t>Lactulose 15 mL OD</t>
        </is>
      </c>
      <c r="F147" s="88" t="inlineStr">
        <is>
          <t>Amoxicillin 1000 mg BID</t>
        </is>
      </c>
      <c r="G147" s="88" t="inlineStr">
        <is>
          <t>Clarithromycin 500 mg BID</t>
        </is>
      </c>
      <c r="H147" s="88" t="inlineStr">
        <is>
          <t>Hyoscine butylbromide 10 mg TID</t>
        </is>
      </c>
      <c r="I147" s="119" t="inlineStr">
        <is>
          <t>5</t>
        </is>
      </c>
      <c r="J147" s="88"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00" t="n"/>
      <c r="L147" s="88" t="inlineStr">
        <is>
          <t>GERD</t>
        </is>
      </c>
      <c r="M147" s="100" t="inlineStr">
        <is>
          <t>Clinic</t>
        </is>
      </c>
      <c r="N147" s="88" t="inlineStr">
        <is>
          <t>ข้อ 5 (PLE_CC1_Key_Rx20_UBU.md)</t>
        </is>
      </c>
      <c r="O147" s="100" t="inlineStr">
        <is>
          <t>Mock</t>
        </is>
      </c>
      <c r="P147" s="100" t="inlineStr">
        <is>
          <t>Mock Rx20 UBU</t>
        </is>
      </c>
      <c r="Q147" s="100" t="n"/>
    </row>
    <row r="148" ht="13.2" customHeight="1" s="49">
      <c r="A148" s="119" t="n">
        <v>146</v>
      </c>
      <c r="B148" s="88"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8" s="100" t="n"/>
      <c r="D148" s="88" t="inlineStr">
        <is>
          <t>Clarithromycin 500 mg BID</t>
        </is>
      </c>
      <c r="E148" s="88" t="inlineStr">
        <is>
          <t>Hyoscine butylbromide 10 mg TID</t>
        </is>
      </c>
      <c r="F148" s="88" t="inlineStr">
        <is>
          <t>Aluminium hydroxide/Magnesium hydroxide suspension</t>
        </is>
      </c>
      <c r="G148" s="88" t="inlineStr">
        <is>
          <t>Metoclopramide 10 mg TID before meals</t>
        </is>
      </c>
      <c r="H148" s="88" t="inlineStr">
        <is>
          <t>Omeprazole 20 mg OD</t>
        </is>
      </c>
      <c r="I148" s="119" t="inlineStr">
        <is>
          <t>1</t>
        </is>
      </c>
      <c r="J148" s="88"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100" t="n"/>
      <c r="L148" s="88" t="inlineStr">
        <is>
          <t>GERD</t>
        </is>
      </c>
      <c r="M148" s="100" t="inlineStr">
        <is>
          <t>Clinic</t>
        </is>
      </c>
      <c r="N148" s="88" t="inlineStr">
        <is>
          <t>ข้อ 5 (PLE_CC1_Key_Rx20_UBU.md)</t>
        </is>
      </c>
      <c r="O148" s="100" t="inlineStr">
        <is>
          <t>Mock</t>
        </is>
      </c>
      <c r="P148" s="100" t="inlineStr">
        <is>
          <t>Mock Rx20 UBU</t>
        </is>
      </c>
      <c r="Q148" s="100" t="n"/>
    </row>
    <row r="149" ht="13.2" customHeight="1" s="49">
      <c r="A149" s="119" t="n">
        <v>147</v>
      </c>
      <c r="B149" s="88" t="inlineStr">
        <is>
          <t>ผู้ป่วยหญิงเป็นโรคกระเพาะจากภาวะเครียดเรื้อรัง</t>
        </is>
      </c>
      <c r="C149" s="100" t="n"/>
      <c r="D149" s="88" t="inlineStr">
        <is>
          <t>Metoclopramide 10 mg TID before meals</t>
        </is>
      </c>
      <c r="E149" s="88" t="inlineStr">
        <is>
          <t>Omeprazole 20 mg OD</t>
        </is>
      </c>
      <c r="F149" s="88" t="inlineStr">
        <is>
          <t>Esomeprazole 20 mg OD</t>
        </is>
      </c>
      <c r="G149" s="88" t="inlineStr">
        <is>
          <t>Domperidone 10 mg TID</t>
        </is>
      </c>
      <c r="H149" s="88" t="inlineStr">
        <is>
          <t>Dimenhydrinate 50 mg TID</t>
        </is>
      </c>
      <c r="I149" s="119" t="inlineStr">
        <is>
          <t>1</t>
        </is>
      </c>
      <c r="J149" s="88"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100" t="n"/>
      <c r="L149" s="88" t="inlineStr">
        <is>
          <t>GERD</t>
        </is>
      </c>
      <c r="M149" s="100" t="inlineStr">
        <is>
          <t>Clinic</t>
        </is>
      </c>
      <c r="N149" s="88" t="inlineStr">
        <is>
          <t>ข้อ 3 (PLE_CC1_Key_Rx20_UBU.md)</t>
        </is>
      </c>
      <c r="O149" s="100" t="inlineStr">
        <is>
          <t>Mock</t>
        </is>
      </c>
      <c r="P149" s="100" t="inlineStr">
        <is>
          <t>Mock Rx20 UBU</t>
        </is>
      </c>
      <c r="Q149" s="100" t="n"/>
    </row>
    <row r="150" ht="13.2" customHeight="1" s="49">
      <c r="A150" s="119" t="n">
        <v>148</v>
      </c>
      <c r="B150" s="88" t="inlineStr">
        <is>
          <t>เกี่ยวกับ คลื่นไส้อาเจียน ข้อใดต่อไปนี้กล่าวถูกต้องตามหลักวิชาชีพเภสัชกรรม</t>
        </is>
      </c>
      <c r="C150" s="100" t="n"/>
      <c r="D150" s="88" t="inlineStr">
        <is>
          <t>Domperidone 10 mg TID</t>
        </is>
      </c>
      <c r="E150" s="88" t="inlineStr">
        <is>
          <t>Dimenhydrinate 50 mg TID</t>
        </is>
      </c>
      <c r="F150" s="88" t="inlineStr">
        <is>
          <t>Loperamide 2 mg PRN</t>
        </is>
      </c>
      <c r="G150" s="88" t="inlineStr">
        <is>
          <t>Senna 2 tabs HS</t>
        </is>
      </c>
      <c r="H150" s="88" t="inlineStr">
        <is>
          <t>Bisacodyl 5 mg HS</t>
        </is>
      </c>
      <c r="I150" s="119" t="inlineStr">
        <is>
          <t>1</t>
        </is>
      </c>
      <c r="J150" s="88"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100" t="n"/>
      <c r="L150" s="88" t="inlineStr">
        <is>
          <t>GERD</t>
        </is>
      </c>
      <c r="M150" s="100" t="inlineStr">
        <is>
          <t>Clinic</t>
        </is>
      </c>
      <c r="N150" s="88" t="inlineStr">
        <is>
          <t>ข้อ 1 (PLE_CC1_Key_Rx20_UBU.md)</t>
        </is>
      </c>
      <c r="O150" s="100" t="inlineStr">
        <is>
          <t>Mock</t>
        </is>
      </c>
      <c r="P150" s="100" t="inlineStr">
        <is>
          <t>Mock Rx20 UBU</t>
        </is>
      </c>
      <c r="Q150" s="100" t="n"/>
    </row>
    <row r="151" ht="13.2" customHeight="1" s="49">
      <c r="A151" s="119" t="n">
        <v>149</v>
      </c>
      <c r="B151" s="88" t="inlineStr">
        <is>
          <t>หากผู้ป่วยมีอาการท้องเสีย คาดว่าน่าจะมีสาเหตุมาจากยาตัวใดมากที่สุด</t>
        </is>
      </c>
      <c r="C151" s="100" t="n"/>
      <c r="D151" s="88" t="inlineStr">
        <is>
          <t>Senna 2 tabs HS</t>
        </is>
      </c>
      <c r="E151" s="88" t="inlineStr">
        <is>
          <t>Bisacodyl 5 mg HS</t>
        </is>
      </c>
      <c r="F151" s="88" t="inlineStr">
        <is>
          <t>Lactulose 15 mL OD</t>
        </is>
      </c>
      <c r="G151" s="88" t="inlineStr">
        <is>
          <t>Amoxicillin 1000 mg BID</t>
        </is>
      </c>
      <c r="H151" s="88" t="inlineStr">
        <is>
          <t>Clarithromycin 500 mg BID</t>
        </is>
      </c>
      <c r="I151" s="119" t="inlineStr">
        <is>
          <t>1</t>
        </is>
      </c>
      <c r="J151" s="88"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100" t="n"/>
      <c r="L151" s="88" t="inlineStr">
        <is>
          <t>GERD</t>
        </is>
      </c>
      <c r="M151" s="100" t="inlineStr">
        <is>
          <t>Clinic</t>
        </is>
      </c>
      <c r="N151" s="88" t="inlineStr">
        <is>
          <t>ข้อ 2 (PLE_CC1_Key_Rx20_UBU.md)</t>
        </is>
      </c>
      <c r="O151" s="100" t="inlineStr">
        <is>
          <t>Mock</t>
        </is>
      </c>
      <c r="P151" s="100" t="inlineStr">
        <is>
          <t>Mock Rx20 UBU</t>
        </is>
      </c>
      <c r="Q151" s="100" t="n"/>
    </row>
    <row r="152" ht="13.2" customHeight="1" s="49">
      <c r="A152" s="119" t="n">
        <v>150</v>
      </c>
      <c r="B152" s="88" t="inlineStr">
        <is>
          <t>ใช้กับผู้ป่วยที่เป็นนิ่วในกระเพาะปัสสาวะ</t>
        </is>
      </c>
      <c r="C152" s="100" t="n"/>
      <c r="D152" s="88" t="inlineStr">
        <is>
          <t>Amoxicillin 1000 mg BID</t>
        </is>
      </c>
      <c r="E152" s="88" t="inlineStr">
        <is>
          <t>Clarithromycin 500 mg BID</t>
        </is>
      </c>
      <c r="F152" s="88" t="inlineStr">
        <is>
          <t>Hyoscine butylbromide 10 mg TID</t>
        </is>
      </c>
      <c r="G152" s="88" t="inlineStr">
        <is>
          <t>Aluminium hydroxide/Magnesium hydroxide suspension</t>
        </is>
      </c>
      <c r="H152" s="88" t="inlineStr">
        <is>
          <t>Metoclopramide 10 mg TID before meals</t>
        </is>
      </c>
      <c r="I152" s="119" t="inlineStr">
        <is>
          <t>1</t>
        </is>
      </c>
      <c r="J152" s="88"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100" t="n"/>
      <c r="L152" s="88" t="inlineStr">
        <is>
          <t>GERD</t>
        </is>
      </c>
      <c r="M152" s="100" t="inlineStr">
        <is>
          <t>Clinic</t>
        </is>
      </c>
      <c r="N152" s="88" t="inlineStr">
        <is>
          <t>ข้อ 3 (PLE_CC1_Key_Rx20_UBU.md)</t>
        </is>
      </c>
      <c r="O152" s="100" t="inlineStr">
        <is>
          <t>Mock</t>
        </is>
      </c>
      <c r="P152" s="100" t="inlineStr">
        <is>
          <t>Mock Rx20 UBU</t>
        </is>
      </c>
      <c r="Q152" s="100" t="n"/>
    </row>
    <row r="153" ht="13.2" customHeight="1" s="49">
      <c r="A153" s="119" t="n">
        <v>151</v>
      </c>
      <c r="B153" s="88" t="inlineStr">
        <is>
          <t>ผู้ป่วยต้องได้รับยานี้เป็นระยะเวลานาน 1 เดือน พบว่าผู้ป่วยมีอาการท้องเสียรุนแรง อยากทราบว่าเกิดจากเชื้ออะไร</t>
        </is>
      </c>
      <c r="C153" s="100" t="n"/>
      <c r="D153" s="88" t="inlineStr">
        <is>
          <t>Aluminium hydroxide/Magnesium hydroxide suspension</t>
        </is>
      </c>
      <c r="E153" s="88" t="inlineStr">
        <is>
          <t>Metoclopramide 10 mg TID before meals</t>
        </is>
      </c>
      <c r="F153" s="88" t="inlineStr">
        <is>
          <t>Omeprazole 20 mg OD</t>
        </is>
      </c>
      <c r="G153" s="88" t="inlineStr">
        <is>
          <t>Esomeprazole 20 mg OD</t>
        </is>
      </c>
      <c r="H153" s="88" t="inlineStr">
        <is>
          <t>Domperidone 10 mg TID</t>
        </is>
      </c>
      <c r="I153" s="119" t="inlineStr">
        <is>
          <t>1</t>
        </is>
      </c>
      <c r="J153" s="88"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100" t="n"/>
      <c r="L153" s="88" t="inlineStr">
        <is>
          <t>GERD</t>
        </is>
      </c>
      <c r="M153" s="100" t="inlineStr">
        <is>
          <t>Clinic</t>
        </is>
      </c>
      <c r="N153" s="88" t="inlineStr">
        <is>
          <t>ข้อ 35 (PLE_CC1_Key_Rx20_UBU.md)</t>
        </is>
      </c>
      <c r="O153" s="100" t="inlineStr">
        <is>
          <t>Mock</t>
        </is>
      </c>
      <c r="P153" s="100" t="inlineStr">
        <is>
          <t>Mock Rx20 UBU</t>
        </is>
      </c>
      <c r="Q153" s="100" t="n"/>
    </row>
    <row r="154" ht="13.2" customHeight="1" s="49">
      <c r="A154" s="119" t="n">
        <v>152</v>
      </c>
      <c r="B154" s="88" t="inlineStr">
        <is>
          <t>หากเกิดอาการคลื่นไส้ อาเจียน เวียนหัวให้หยุดยาแล้วมาพบแพทย์์</t>
        </is>
      </c>
      <c r="C154" s="100" t="n"/>
      <c r="D154" s="88" t="inlineStr">
        <is>
          <t>Esomeprazole 20 mg OD</t>
        </is>
      </c>
      <c r="E154" s="88" t="inlineStr">
        <is>
          <t>Domperidone 10 mg TID</t>
        </is>
      </c>
      <c r="F154" s="88" t="inlineStr">
        <is>
          <t>Dimenhydrinate 50 mg TID</t>
        </is>
      </c>
      <c r="G154" s="88" t="inlineStr">
        <is>
          <t>Loperamide 2 mg PRN</t>
        </is>
      </c>
      <c r="H154" s="88" t="inlineStr">
        <is>
          <t>Senna 2 tabs HS</t>
        </is>
      </c>
      <c r="I154" s="119" t="inlineStr">
        <is>
          <t>1</t>
        </is>
      </c>
      <c r="J154" s="88"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100" t="n"/>
      <c r="L154" s="88" t="inlineStr">
        <is>
          <t>GERD</t>
        </is>
      </c>
      <c r="M154" s="100" t="inlineStr">
        <is>
          <t>Clinic</t>
        </is>
      </c>
      <c r="N154" s="88" t="inlineStr">
        <is>
          <t>ข้อ 1 (PLE_CC1_Key_Rx20_UBU.md)</t>
        </is>
      </c>
      <c r="O154" s="100" t="inlineStr">
        <is>
          <t>Mock</t>
        </is>
      </c>
      <c r="P154" s="100" t="inlineStr">
        <is>
          <t>Mock Rx20 UBU</t>
        </is>
      </c>
      <c r="Q154" s="100" t="n"/>
    </row>
    <row r="155" ht="13.2" customHeight="1" s="49">
      <c r="A155" s="119" t="n">
        <v>153</v>
      </c>
      <c r="B155" s="88" t="inlineStr">
        <is>
          <t>– สถานการณ) 6 ชาย อายุ 14ป3 ไปกินอาหาร ปวดเบGง ถGายกระปØดกระปรอย ท$องเสียเปญนมูกเลือด ไมGมีกลิ่น ไมGอาเจียน</t>
        </is>
      </c>
      <c r="C155" s="100" t="n"/>
      <c r="D155" s="88" t="inlineStr">
        <is>
          <t>Loperamide 2 mg PRN</t>
        </is>
      </c>
      <c r="E155" s="88" t="inlineStr">
        <is>
          <t>Senna 2 tabs HS</t>
        </is>
      </c>
      <c r="F155" s="88" t="inlineStr">
        <is>
          <t>Bisacodyl 5 mg HS</t>
        </is>
      </c>
      <c r="G155" s="88" t="inlineStr">
        <is>
          <t>Lactulose 15 mL OD</t>
        </is>
      </c>
      <c r="H155" s="88" t="inlineStr">
        <is>
          <t>Amoxicillin 1000 mg BID</t>
        </is>
      </c>
      <c r="I155" s="119" t="inlineStr">
        <is>
          <t>1</t>
        </is>
      </c>
      <c r="J155" s="88"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100" t="n"/>
      <c r="L155" s="88" t="inlineStr">
        <is>
          <t>GERD</t>
        </is>
      </c>
      <c r="M155" s="100" t="inlineStr">
        <is>
          <t>Clinic</t>
        </is>
      </c>
      <c r="N155" s="88" t="inlineStr">
        <is>
          <t>ข้อ 51 (PLE_CC1_Key_Rx20_UBU.md)</t>
        </is>
      </c>
      <c r="O155" s="100" t="inlineStr">
        <is>
          <t>Mock</t>
        </is>
      </c>
      <c r="P155" s="100" t="inlineStr">
        <is>
          <t>Mock Rx20 UBU</t>
        </is>
      </c>
      <c r="Q155" s="100" t="n"/>
    </row>
    <row r="156" ht="13.2" customHeight="1" s="49">
      <c r="A156" s="119" t="n">
        <v>154</v>
      </c>
      <c r="B156" s="88" t="inlineStr">
        <is>
          <t>เกี่ยวกับ ลดอาการคลื่นไส้อาเจียน ข้อใดต่อไปนี้กล่าวถูกต้องตามหลักวิชาชีพเภสัชกรรม</t>
        </is>
      </c>
      <c r="C156" s="100" t="n"/>
      <c r="D156" s="88" t="inlineStr">
        <is>
          <t>Lactulose 15 mL OD</t>
        </is>
      </c>
      <c r="E156" s="88" t="inlineStr">
        <is>
          <t>Amoxicillin 1000 mg BID</t>
        </is>
      </c>
      <c r="F156" s="88" t="inlineStr">
        <is>
          <t>Clarithromycin 500 mg BID</t>
        </is>
      </c>
      <c r="G156" s="88" t="inlineStr">
        <is>
          <t>Hyoscine butylbromide 10 mg TID</t>
        </is>
      </c>
      <c r="H156" s="88" t="inlineStr">
        <is>
          <t>Aluminium hydroxide/Magnesium hydroxide suspension</t>
        </is>
      </c>
      <c r="I156" s="119" t="inlineStr">
        <is>
          <t>1</t>
        </is>
      </c>
      <c r="J156" s="88"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6" s="100" t="n"/>
      <c r="L156" s="88" t="inlineStr">
        <is>
          <t>GERD</t>
        </is>
      </c>
      <c r="M156" s="100" t="inlineStr">
        <is>
          <t>Clinic</t>
        </is>
      </c>
      <c r="N156" s="88" t="inlineStr">
        <is>
          <t>ข้อ 2 (PLE_CC1_Key_Rx20_UBU.md)</t>
        </is>
      </c>
      <c r="O156" s="100" t="inlineStr">
        <is>
          <t>Mock</t>
        </is>
      </c>
      <c r="P156" s="100" t="inlineStr">
        <is>
          <t>Mock Rx20 UBU</t>
        </is>
      </c>
      <c r="Q156" s="100" t="n"/>
    </row>
    <row r="157" ht="13.2" customHeight="1" s="49">
      <c r="A157" s="119" t="n">
        <v>155</v>
      </c>
      <c r="B157" s="88" t="inlineStr">
        <is>
          <t>ตัวอย่างเช่นสารเคมีที่สร้างขึ้นภายในร่างกายเพื่อ ทำลายเชื้อ เช่น กรดในกระเพาะอาหาร</t>
        </is>
      </c>
      <c r="C157" s="100" t="n"/>
      <c r="D157" s="88" t="inlineStr">
        <is>
          <t>Hyoscine butylbromide 10 mg TID</t>
        </is>
      </c>
      <c r="E157" s="88" t="inlineStr">
        <is>
          <t>Aluminium hydroxide/Magnesium hydroxide suspension</t>
        </is>
      </c>
      <c r="F157" s="88" t="inlineStr">
        <is>
          <t>Metoclopramide 10 mg TID before meals</t>
        </is>
      </c>
      <c r="G157" s="88" t="inlineStr">
        <is>
          <t>Omeprazole 20 mg OD</t>
        </is>
      </c>
      <c r="H157" s="88" t="inlineStr">
        <is>
          <t>Esomeprazole 20 mg OD</t>
        </is>
      </c>
      <c r="I157" s="119" t="inlineStr">
        <is>
          <t>1</t>
        </is>
      </c>
      <c r="J157" s="88"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7" s="100" t="n"/>
      <c r="L157" s="88" t="inlineStr">
        <is>
          <t>GERD</t>
        </is>
      </c>
      <c r="M157" s="100" t="inlineStr">
        <is>
          <t>Clinic</t>
        </is>
      </c>
      <c r="N157" s="88" t="inlineStr">
        <is>
          <t>ข้อ 3 (PLE_CC1_Key_Rx20_UBU.md)</t>
        </is>
      </c>
      <c r="O157" s="100" t="inlineStr">
        <is>
          <t>Mock</t>
        </is>
      </c>
      <c r="P157" s="100" t="inlineStr">
        <is>
          <t>Mock Rx20 UBU</t>
        </is>
      </c>
      <c r="Q157" s="100" t="n"/>
    </row>
    <row r="158" ht="13.2" customHeight="1" s="49">
      <c r="A158" s="119" t="n">
        <v>156</v>
      </c>
      <c r="B158" s="88" t="inlineStr">
        <is>
          <t>ข้อใดไม่ใชปัจจัยเสี่ยงของโรค GERD</t>
        </is>
      </c>
      <c r="C158" s="100" t="n"/>
      <c r="D158" s="88" t="inlineStr">
        <is>
          <t>Omeprazole 20 mg OD</t>
        </is>
      </c>
      <c r="E158" s="88" t="inlineStr">
        <is>
          <t>Esomeprazole 20 mg OD</t>
        </is>
      </c>
      <c r="F158" s="88" t="inlineStr">
        <is>
          <t>Domperidone 10 mg TID</t>
        </is>
      </c>
      <c r="G158" s="88" t="inlineStr">
        <is>
          <t>Dimenhydrinate 50 mg TID</t>
        </is>
      </c>
      <c r="H158" s="88" t="inlineStr">
        <is>
          <t>Loperamide 2 mg PRN</t>
        </is>
      </c>
      <c r="I158" s="119" t="inlineStr">
        <is>
          <t>1</t>
        </is>
      </c>
      <c r="J158" s="88"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8" s="100" t="n"/>
      <c r="L158" s="88" t="inlineStr">
        <is>
          <t>GERD</t>
        </is>
      </c>
      <c r="M158" s="100" t="inlineStr">
        <is>
          <t>Clinic</t>
        </is>
      </c>
      <c r="N158" s="88" t="inlineStr">
        <is>
          <t>ข้อ 2 (PLE_CC1_Key_Rx20_UBU.md)</t>
        </is>
      </c>
      <c r="O158" s="100" t="inlineStr">
        <is>
          <t>Mock</t>
        </is>
      </c>
      <c r="P158" s="100" t="inlineStr">
        <is>
          <t>Mock Rx20 UBU</t>
        </is>
      </c>
      <c r="Q158" s="100" t="n"/>
    </row>
    <row r="159" ht="13.2" customHeight="1" s="49">
      <c r="A159" s="119" t="n">
        <v>157</v>
      </c>
      <c r="B159" s="88" t="inlineStr">
        <is>
          <t>เกี่ยวกับ คลื่นไส อาเจียน ข้อใดต่อไปนี้กล่าวถูกต้องตามหลักวิชาชีพเภสัชกรรม</t>
        </is>
      </c>
      <c r="C159" s="100" t="n"/>
      <c r="D159" s="88" t="inlineStr">
        <is>
          <t>Dimenhydrinate 50 mg TID</t>
        </is>
      </c>
      <c r="E159" s="88" t="inlineStr">
        <is>
          <t>Loperamide 2 mg PRN</t>
        </is>
      </c>
      <c r="F159" s="88" t="inlineStr">
        <is>
          <t>Senna 2 tabs HS</t>
        </is>
      </c>
      <c r="G159" s="88" t="inlineStr">
        <is>
          <t>Bisacodyl 5 mg HS</t>
        </is>
      </c>
      <c r="H159" s="88" t="inlineStr">
        <is>
          <t>Lactulose 15 mL OD</t>
        </is>
      </c>
      <c r="I159" s="119" t="inlineStr">
        <is>
          <t>1</t>
        </is>
      </c>
      <c r="J159" s="88"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9" s="100" t="n"/>
      <c r="L159" s="88" t="inlineStr">
        <is>
          <t>GERD</t>
        </is>
      </c>
      <c r="M159" s="100" t="inlineStr">
        <is>
          <t>Clinic</t>
        </is>
      </c>
      <c r="N159" s="88" t="inlineStr">
        <is>
          <t>ข้อ 5 (PLE_CC1_Key_Rx20_UBU.md)</t>
        </is>
      </c>
      <c r="O159" s="100" t="inlineStr">
        <is>
          <t>Mock</t>
        </is>
      </c>
      <c r="P159" s="100" t="inlineStr">
        <is>
          <t>Mock Rx20 UBU</t>
        </is>
      </c>
      <c r="Q159" s="100" t="n"/>
    </row>
    <row r="160" ht="13.2" customHeight="1" s="49">
      <c r="A160" s="119" t="n">
        <v>158</v>
      </c>
      <c r="B160" s="88" t="inlineStr">
        <is>
          <t>ยาใดไม่ควรใช้ในผู้ป่วย GERD</t>
        </is>
      </c>
      <c r="C160" s="100" t="n"/>
      <c r="D160" s="88" t="inlineStr">
        <is>
          <t>Bisacodyl 5 mg HS</t>
        </is>
      </c>
      <c r="E160" s="88" t="inlineStr">
        <is>
          <t>Lactulose 15 mL OD</t>
        </is>
      </c>
      <c r="F160" s="88" t="inlineStr">
        <is>
          <t>Amoxicillin 1000 mg BID</t>
        </is>
      </c>
      <c r="G160" s="88" t="inlineStr">
        <is>
          <t>Clarithromycin 500 mg BID</t>
        </is>
      </c>
      <c r="H160" s="88" t="inlineStr">
        <is>
          <t>Hyoscine butylbromide 10 mg TID</t>
        </is>
      </c>
      <c r="I160" s="119" t="inlineStr">
        <is>
          <t>1</t>
        </is>
      </c>
      <c r="J160" s="88"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0" s="100" t="n"/>
      <c r="L160" s="88" t="inlineStr">
        <is>
          <t>GERD</t>
        </is>
      </c>
      <c r="M160" s="100" t="inlineStr">
        <is>
          <t>Clinic</t>
        </is>
      </c>
      <c r="N160" s="88" t="inlineStr">
        <is>
          <t>ข้อ 4 (PLE_CC1_Key_Rx20_UBU.md)</t>
        </is>
      </c>
      <c r="O160" s="100" t="inlineStr">
        <is>
          <t>Mock</t>
        </is>
      </c>
      <c r="P160" s="100" t="inlineStr">
        <is>
          <t>Mock Rx20 UBU</t>
        </is>
      </c>
      <c r="Q160" s="100" t="n"/>
    </row>
    <row r="161" ht="13.2" customHeight="1" s="49">
      <c r="A161" s="119" t="n">
        <v>159</v>
      </c>
      <c r="B161" s="88" t="inlineStr">
        <is>
          <t>ยาใดที่ใช้ในการป้องกันอาการคลื่นไส้ อาเจียนในผู้ป่วยรายนี้</t>
        </is>
      </c>
      <c r="C161" s="100" t="n"/>
      <c r="D161" s="88" t="inlineStr">
        <is>
          <t>Dexamethasone</t>
        </is>
      </c>
      <c r="E161" s="88" t="inlineStr">
        <is>
          <t>Ondansetron</t>
        </is>
      </c>
      <c r="F161" s="88" t="inlineStr">
        <is>
          <t>Ondansetron + Dexamethasone + Diphenhydramine</t>
        </is>
      </c>
      <c r="G161" s="88" t="inlineStr">
        <is>
          <t>Ondansetron + Dexamethasone + Aprepitant</t>
        </is>
      </c>
      <c r="H161" s="88" t="inlineStr">
        <is>
          <t>Metoclopramide + Dexamethasone + Aprepitant วันโดยยาที่ได้รับต้องประกอบไปด้วย 1. 5-HT antagonist 2. NK-1 receptor antagonist และ 3. Dexamethasone</t>
        </is>
      </c>
      <c r="I161" s="119" t="inlineStr">
        <is>
          <t>4</t>
        </is>
      </c>
      <c r="J161" s="88"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1" s="100" t="n"/>
      <c r="L161" s="88" t="inlineStr">
        <is>
          <t>GERD</t>
        </is>
      </c>
      <c r="M161" s="100" t="inlineStr">
        <is>
          <t>Clinic</t>
        </is>
      </c>
      <c r="N161" s="88" t="inlineStr">
        <is>
          <t>ข้อ 12 (PLE_CC1_Key_Rx20_UBU.md)</t>
        </is>
      </c>
      <c r="O161" s="100" t="inlineStr">
        <is>
          <t>Mock</t>
        </is>
      </c>
      <c r="P161" s="100" t="inlineStr">
        <is>
          <t>Mock Rx20 UBU</t>
        </is>
      </c>
      <c r="Q161" s="100" t="n"/>
    </row>
    <row r="162" ht="64.95" customHeight="1" s="49">
      <c r="A162" s="100" t="n">
        <v>160</v>
      </c>
      <c r="B162" s="88"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62" s="100" t="n"/>
      <c r="D162" s="88" t="inlineStr">
        <is>
          <t>Ondansetron และ Levofloxacin ทำปฏิกิริยากัน เกิดการแย่งจับกับโปรตีนในพลาสมาอย่างรุนแรง</t>
        </is>
      </c>
      <c r="E162" s="88" t="inlineStr">
        <is>
          <t>Activated Charcoal เข้าจับและดูดซับ Levofloxacin ในระบบทางเดินอาหาร ส่งผลให้ระดับยาในเลือดของ Levofloxacin ลดลงอย่างมีนัยสำคัญ</t>
        </is>
      </c>
      <c r="F162" s="88" t="inlineStr">
        <is>
          <t>ORS ทำให้ความเป็นกรดในกระเพาะอาหารลดลง ส่งผลให้ Levofloxacin ไม่สามารถละลายตัวและดูดซึมได้</t>
        </is>
      </c>
      <c r="G162" s="88" t="inlineStr">
        <is>
          <t>Activated Charcoal เร่งการขจัดยา Levofloxacin ออกทางปัสสาวะผ่านกระบวนการ active secretion</t>
        </is>
      </c>
      <c r="H162" s="88" t="inlineStr">
        <is>
          <t>Ondansetron ลดการบีบตัวของกระเพาะอาหาร ทำให้ Levofloxacin ค้างอยู่ในกระเพาะนานจนยาเสื่อมสภาพ</t>
        </is>
      </c>
      <c r="I162" s="100" t="n">
        <v>2</v>
      </c>
      <c r="J162" s="88"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62" s="100" t="n"/>
      <c r="L162" s="88" t="inlineStr">
        <is>
          <t>Diarrhea</t>
        </is>
      </c>
      <c r="M162" s="100" t="inlineStr">
        <is>
          <t>Clinic</t>
        </is>
      </c>
      <c r="N162" s="88" t="inlineStr">
        <is>
          <t>Mock RxCU84 GI (Case 1 Q1.1)</t>
        </is>
      </c>
      <c r="O162" s="100" t="n"/>
      <c r="P162" s="100" t="n"/>
      <c r="Q162" s="100" t="n"/>
    </row>
    <row r="163" ht="64.95" customHeight="1" s="49">
      <c r="A163" s="100" t="n">
        <v>161</v>
      </c>
      <c r="B163" s="88"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63" s="100" t="n"/>
      <c r="D163" s="88"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63" s="88"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63" s="88"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63" s="88"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63" s="88"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63" s="100" t="n">
        <v>2</v>
      </c>
      <c r="J163" s="88"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63" s="100" t="n"/>
      <c r="L163" s="88" t="inlineStr">
        <is>
          <t>Diarrhea</t>
        </is>
      </c>
      <c r="M163" s="100" t="inlineStr">
        <is>
          <t>Clinic</t>
        </is>
      </c>
      <c r="N163" s="88" t="inlineStr">
        <is>
          <t>Mock RxCU84 GI (Case 1 Q1.2)</t>
        </is>
      </c>
      <c r="O163" s="100" t="n"/>
      <c r="P163" s="100" t="n"/>
      <c r="Q163" s="100" t="n"/>
    </row>
    <row r="164" ht="64.95" customHeight="1" s="49">
      <c r="A164" s="100" t="n">
        <v>162</v>
      </c>
      <c r="B164" s="88"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64" s="100" t="n"/>
      <c r="D164" s="88" t="inlineStr">
        <is>
          <t>Levofloxacin และ ORS</t>
        </is>
      </c>
      <c r="E164" s="88" t="inlineStr">
        <is>
          <t>Ondansetron และ Activated Charcoal</t>
        </is>
      </c>
      <c r="F164" s="88" t="inlineStr">
        <is>
          <t>Levofloxacin และ Ondansetron</t>
        </is>
      </c>
      <c r="G164" s="88" t="inlineStr">
        <is>
          <t>Activated Charcoal และ ORS</t>
        </is>
      </c>
      <c r="H164" s="88" t="inlineStr">
        <is>
          <t>Levofloxacin และ Activated Charcoal</t>
        </is>
      </c>
      <c r="I164" s="100" t="n">
        <v>3</v>
      </c>
      <c r="J164" s="88"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64" s="100" t="n"/>
      <c r="L164" s="88" t="inlineStr">
        <is>
          <t>Drug Interactions</t>
        </is>
      </c>
      <c r="M164" s="100" t="inlineStr">
        <is>
          <t>Clinic</t>
        </is>
      </c>
      <c r="N164" s="88" t="inlineStr">
        <is>
          <t>Mock RxCU84 GI (Case 1 Q1.3)</t>
        </is>
      </c>
      <c r="O164" s="100" t="n"/>
      <c r="P164" s="100" t="n"/>
      <c r="Q164" s="100" t="n"/>
    </row>
    <row r="165" ht="64.95" customHeight="1" s="49">
      <c r="A165" s="100" t="n">
        <v>163</v>
      </c>
      <c r="B165" s="88"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65" s="100" t="n"/>
      <c r="D165" s="88" t="inlineStr">
        <is>
          <t>เปลี่ยน Levofloxacin เป็น Norfloxacin 400 mg รับประทานวันละ 2 ครั้ง นาน 3 วัน</t>
        </is>
      </c>
      <c r="E165" s="88" t="inlineStr">
        <is>
          <t>เปลี่ยน Levofloxacin เป็น Azithromycin 1,000 mg รับประทานครั้งเดียว หรือ 500 mg วันละครั้ง นาน 3 วัน</t>
        </is>
      </c>
      <c r="F165" s="88" t="inlineStr">
        <is>
          <t>เปลี่ยน Levofloxacin เป็น Doxycycline 100 mg รับประทานวันละ 2 ครั้ง นาน 3 วัน</t>
        </is>
      </c>
      <c r="G165" s="88" t="inlineStr">
        <is>
          <t>คงการใช้ Levofloxacin ไว้ตามเดิม เนื่องจากยามีความปลอดภัยสูงในหญิงตั้งครรภ์ทุกไตรมาส</t>
        </is>
      </c>
      <c r="H165" s="88" t="inlineStr">
        <is>
          <t>เปลี่ยน Levofloxacin เป็น Ciprofloxacin 500 mg รับประทานวันละ 2 ครั้ง นาน 3 วัน</t>
        </is>
      </c>
      <c r="I165" s="100" t="n">
        <v>2</v>
      </c>
      <c r="J165" s="88"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65" s="100" t="n"/>
      <c r="L165" s="88" t="inlineStr">
        <is>
          <t>Diarrhea</t>
        </is>
      </c>
      <c r="M165" s="100" t="inlineStr">
        <is>
          <t>Clinic</t>
        </is>
      </c>
      <c r="N165" s="88" t="inlineStr">
        <is>
          <t>Mock RxCU84 GI (Case 1 Q1.4)</t>
        </is>
      </c>
      <c r="O165" s="100" t="n"/>
      <c r="P165" s="100" t="n"/>
      <c r="Q165" s="100" t="n"/>
    </row>
    <row r="166" ht="64.95" customHeight="1" s="49">
      <c r="A166" s="100" t="n">
        <v>164</v>
      </c>
      <c r="B166" s="88"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6" s="100" t="n"/>
      <c r="D166" s="88" t="inlineStr">
        <is>
          <t>เหมาะสม เนื่องจากผู้ป่วยถ่ายบ่อยถึง 6 ครั้ง บ่งชี้ว่าร่างกายได้รับการติดเชื้อแบคทีเรียรุนแรง</t>
        </is>
      </c>
      <c r="E166" s="88"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6" s="88" t="inlineStr">
        <is>
          <t>เหมาะสม แต่ควรเปลี่ยนเป็นกลุ่ม Fluoroquinolones เช่น Norfloxacin เนื่องจากมีสเปกตรัมแคบกว่า</t>
        </is>
      </c>
      <c r="G166" s="88" t="inlineStr">
        <is>
          <t>เหมาะสม เนื่องจากยา Amoxicillin/Clavulanate ช่วยลดการหลั่งสารน้ำในเยื่อบุลำไส้ได้ดี</t>
        </is>
      </c>
      <c r="H166" s="88" t="inlineStr">
        <is>
          <t>ไม่เหมาะสม เนื่องจากยา Amoxicillin/Clavulanate สามารถผ่านรกไปทำอันตรายต่อทารกในครรภ์ได้อย่างรุนแรง (FDA Category X)</t>
        </is>
      </c>
      <c r="I166" s="100" t="n">
        <v>2</v>
      </c>
      <c r="J166" s="88"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6" s="100" t="n"/>
      <c r="L166" s="88" t="inlineStr">
        <is>
          <t>Diarrhea</t>
        </is>
      </c>
      <c r="M166" s="100" t="inlineStr">
        <is>
          <t>Clinic</t>
        </is>
      </c>
      <c r="N166" s="88" t="inlineStr">
        <is>
          <t>Mock RxCU84 GI (Case 2 Q2.1)</t>
        </is>
      </c>
      <c r="O166" s="100" t="n"/>
      <c r="P166" s="100" t="n"/>
      <c r="Q166" s="100" t="n"/>
    </row>
    <row r="167" ht="64.95" customHeight="1" s="49">
      <c r="A167" s="100" t="n">
        <v>165</v>
      </c>
      <c r="B167" s="88"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7" s="100" t="n"/>
      <c r="D167" s="88" t="inlineStr">
        <is>
          <t>ตัวยา Clavulanate จะเร่งกระบวนการทำลายเยื่อบุกระเพาะอาหารโดยตรง เกิดแผลในกระเพาะอาหารฉับพลัน</t>
        </is>
      </c>
      <c r="E167" s="88" t="inlineStr">
        <is>
          <t>ยาจะทำให้เกิดการยับยั้งการหลั่งน้ำย่อยจากตับอ่อน ส่งผลให้มีไขมันปนในอุจจาระเพิ่มขึ้น</t>
        </is>
      </c>
      <c r="F167" s="88"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7" s="88" t="inlineStr">
        <is>
          <t>ยาปฏิชีวนะจะทำให้ทางเดินอาหารแห้งตัวและเกิดอาการท้องผูกสลับท้องเสียอย่างรุนแรง</t>
        </is>
      </c>
      <c r="H167" s="88" t="inlineStr">
        <is>
          <t>ตัวยา Amoxicillin จะออกฤทธิ์ขัดขวางการดูดซึมโซเดียมและน้ำกลับที่ไตโดยตรง</t>
        </is>
      </c>
      <c r="I167" s="100" t="n">
        <v>3</v>
      </c>
      <c r="J167" s="88"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7" s="100" t="n"/>
      <c r="L167" s="88" t="inlineStr">
        <is>
          <t>Diarrhea</t>
        </is>
      </c>
      <c r="M167" s="100" t="inlineStr">
        <is>
          <t>Clinic</t>
        </is>
      </c>
      <c r="N167" s="88" t="inlineStr">
        <is>
          <t>Mock RxCU84 GI (Case 2 Q2.2)</t>
        </is>
      </c>
      <c r="O167" s="100" t="n"/>
      <c r="P167" s="100" t="n"/>
      <c r="Q167" s="100" t="n"/>
    </row>
    <row r="168" ht="64.95" customHeight="1" s="49">
      <c r="A168" s="100" t="n">
        <v>166</v>
      </c>
      <c r="B168" s="88"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8" s="100" t="n"/>
      <c r="D168" s="88" t="inlineStr">
        <is>
          <t>Loperamide 2 mg</t>
        </is>
      </c>
      <c r="E168" s="88" t="inlineStr">
        <is>
          <t>Ibuprofen 400 mg</t>
        </is>
      </c>
      <c r="F168" s="88" t="inlineStr">
        <is>
          <t>Hyoscine butylbromide 10 mg</t>
        </is>
      </c>
      <c r="G168" s="88" t="inlineStr">
        <is>
          <t>Omeprazole 20 mg</t>
        </is>
      </c>
      <c r="H168" s="88" t="inlineStr">
        <is>
          <t>Activated Charcoal 250 mg</t>
        </is>
      </c>
      <c r="I168" s="100" t="n">
        <v>3</v>
      </c>
      <c r="J168" s="88"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8" s="100" t="n"/>
      <c r="L168" s="88" t="inlineStr">
        <is>
          <t>Diarrhea</t>
        </is>
      </c>
      <c r="M168" s="100" t="inlineStr">
        <is>
          <t>Clinic</t>
        </is>
      </c>
      <c r="N168" s="88" t="inlineStr">
        <is>
          <t>Mock RxCU84 GI (Case 2 Q2.3)</t>
        </is>
      </c>
      <c r="O168" s="100" t="n"/>
      <c r="P168" s="100" t="n"/>
      <c r="Q168" s="100" t="n"/>
    </row>
    <row r="169" ht="64.95" customHeight="1" s="49">
      <c r="A169" s="100" t="n">
        <v>167</v>
      </c>
      <c r="B169" s="88"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9" s="100" t="n"/>
      <c r="D169" s="88" t="inlineStr">
        <is>
          <t>ห้ามใช้ในผู้ป่วยที่มีอาการปวดท้องน้อยหรือมีอาการคลื่นไส้อาเจียนร่วมด้วย</t>
        </is>
      </c>
      <c r="E169" s="88"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9" s="88" t="inlineStr">
        <is>
          <t>ห้ามใช้ร่วมกับผงน้ำตาลเกลือแร่ (ORS) ทุกกรณีเนื่องจากจะลดประสิทธิภาพการทำงานของยา</t>
        </is>
      </c>
      <c r="G169" s="88" t="inlineStr">
        <is>
          <t>ห้ามใช้ในผู้ป่วยที่ดื่มน้ำได้น้อยเนื่องจากยาจะกระตุ้นการขับปัสสาวะอย่างรุนแรง</t>
        </is>
      </c>
      <c r="H169" s="88" t="inlineStr">
        <is>
          <t>ห้ามใช้ในคนไข้ที่มีอายุมากกว่า 18 ปี เนื่องจากยามีความปลอดภัยเฉพาะในวัยเด็กเล็กเท่านั้น</t>
        </is>
      </c>
      <c r="I169" s="100" t="n">
        <v>2</v>
      </c>
      <c r="J169" s="88"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9" s="100" t="n"/>
      <c r="L169" s="88" t="inlineStr">
        <is>
          <t>Diarrhea</t>
        </is>
      </c>
      <c r="M169" s="100" t="inlineStr">
        <is>
          <t>Clinic</t>
        </is>
      </c>
      <c r="N169" s="88" t="inlineStr">
        <is>
          <t>Mock RxCU84 GI (Case 2 Q2.4)</t>
        </is>
      </c>
      <c r="O169" s="100" t="n"/>
      <c r="P169" s="100" t="n"/>
      <c r="Q169" s="100" t="n"/>
    </row>
    <row r="170" ht="64.95" customHeight="1" s="49">
      <c r="A170" s="100" t="n">
        <v>168</v>
      </c>
      <c r="B170" s="88"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70" s="100" t="n"/>
      <c r="D170" s="88" t="inlineStr">
        <is>
          <t>ความเครียดทำให้เกิดภาวะเลือดเป็นกรด ส่งผลกระตุ้นหลอดอาหารอักเสบโดยตรง</t>
        </is>
      </c>
      <c r="E170" s="88"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70" s="88" t="inlineStr">
        <is>
          <t>การดื่มกาแฟปริมาณมากทำให้อาหารค้างอยู่ในกระเพาะนานขึ้น (Delayed gastric emptying)</t>
        </is>
      </c>
      <c r="G170" s="88" t="inlineStr">
        <is>
          <t>การทำงานหนักจนดึกขัดขวางการทำงานของระบบประสาท Sympathetic ทำให้หูรูดปิดแน่นเกินไป</t>
        </is>
      </c>
      <c r="H170" s="88" t="inlineStr">
        <is>
          <t>ความเครียดทำให้ร่างกายผลิตเมือกในกระเพาะอาหารน้อยลง ส่งผลให้เยื่อบุหลอดอาหารฉีกขาดง่าย</t>
        </is>
      </c>
      <c r="I170" s="100" t="n">
        <v>2</v>
      </c>
      <c r="J170" s="88"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70" s="100" t="n"/>
      <c r="L170" s="88" t="inlineStr">
        <is>
          <t>GERD</t>
        </is>
      </c>
      <c r="M170" s="100" t="inlineStr">
        <is>
          <t>Clinic</t>
        </is>
      </c>
      <c r="N170" s="88" t="inlineStr">
        <is>
          <t>Mock RxCU84 GI (Case 3 Q3.1)</t>
        </is>
      </c>
      <c r="O170" s="100" t="n"/>
      <c r="P170" s="100" t="n"/>
      <c r="Q170" s="100" t="n"/>
    </row>
    <row r="171" ht="64.95" customHeight="1" s="49">
      <c r="A171" s="100" t="n">
        <v>169</v>
      </c>
      <c r="B171" s="88"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71" s="100" t="n"/>
      <c r="D171" s="88" t="inlineStr">
        <is>
          <t>อาการแสบร้อนกลางอกเป็นมากขึ้นเมื่อนอนราบ</t>
        </is>
      </c>
      <c r="E171" s="88" t="inlineStr">
        <is>
          <t>อาการเรอเปรี้ยวหรือขมคอหลังรับประทานอาหารมื้อใหญ่</t>
        </is>
      </c>
      <c r="F171" s="88" t="inlineStr">
        <is>
          <t>มีอาการกลืนลำบาก (Dysphagia) กลืนเจ็บ (Odynophagia) น้ำหนักลดผิดปกติ หรืออุจจาระมีสีดำคล้ำ (Melena)</t>
        </is>
      </c>
      <c r="G171" s="88" t="inlineStr">
        <is>
          <t>อาการท้องอืด ท้องเฟ้อหลังรับประทานอาหารรสจัด</t>
        </is>
      </c>
      <c r="H171" s="88" t="inlineStr">
        <is>
          <t>อาการแสบร้อนกลางอกสลับกับอาการปวดเกร็งหน้าท้องด้านล่าง</t>
        </is>
      </c>
      <c r="I171" s="100" t="n">
        <v>3</v>
      </c>
      <c r="J171" s="88"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71" s="100" t="n"/>
      <c r="L171" s="88" t="inlineStr">
        <is>
          <t>GERD</t>
        </is>
      </c>
      <c r="M171" s="100" t="inlineStr">
        <is>
          <t>Clinic</t>
        </is>
      </c>
      <c r="N171" s="88" t="inlineStr">
        <is>
          <t>Mock RxCU84 GI (Case 3 Q3.2)</t>
        </is>
      </c>
      <c r="O171" s="100" t="n"/>
      <c r="P171" s="100" t="n"/>
      <c r="Q171" s="100" t="n"/>
    </row>
    <row r="172" ht="64.95" customHeight="1" s="49">
      <c r="A172" s="100" t="n">
        <v>170</v>
      </c>
      <c r="B172" s="88"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72" s="100" t="n"/>
      <c r="D172" s="88" t="inlineStr">
        <is>
          <t>Omeprazole 20 mg ครั้งละ 1 เม็ด วันละครั้ง หลังอาหารเช้าทันที นาน 1 สัปดาห์</t>
        </is>
      </c>
      <c r="E172" s="88" t="inlineStr">
        <is>
          <t>Omeprazole 20 mg ครั้งละ 1 เม็ด วันละครั้ง ก่อนอาหารเช้า 30-60 นาที ต่อเนื่องกัน 4-8 สัปดาห์</t>
        </is>
      </c>
      <c r="F172" s="88" t="inlineStr">
        <is>
          <t>Omeprazole 20 mg ครั้งละ 1 เม็ด วันละ 2 ครั้ง หลังอาหารเช้าและเย็น นาน 3 วัน</t>
        </is>
      </c>
      <c r="G172" s="88" t="inlineStr">
        <is>
          <t>Omeprazole 20 mg ครั้งละ 1 เม็ด รับประทานเฉพาะเวลามีอาการแสบร้อนกลางอก (PRN) โดยเคี้ยวยาให้ละเอียด</t>
        </is>
      </c>
      <c r="H172" s="88" t="inlineStr">
        <is>
          <t>Rabeprazole 20 mg ครั้งละ 1 เม็ด วันละครั้ง ก่อนนอน นาน 1 สัปดาห์</t>
        </is>
      </c>
      <c r="I172" s="100" t="n">
        <v>2</v>
      </c>
      <c r="J172" s="88"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72" s="100" t="n"/>
      <c r="L172" s="88" t="inlineStr">
        <is>
          <t>GERD</t>
        </is>
      </c>
      <c r="M172" s="100" t="inlineStr">
        <is>
          <t>Clinic</t>
        </is>
      </c>
      <c r="N172" s="88" t="inlineStr">
        <is>
          <t>Mock RxCU84 GI (Case 3 Q3.3)</t>
        </is>
      </c>
      <c r="O172" s="100" t="n"/>
      <c r="P172" s="100" t="n"/>
      <c r="Q172" s="100" t="n"/>
    </row>
    <row r="173" ht="64.95" customHeight="1" s="49">
      <c r="A173" s="100" t="n">
        <v>171</v>
      </c>
      <c r="B173" s="88"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73" s="100" t="n"/>
      <c r="D173" s="88"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73" s="88" t="inlineStr">
        <is>
          <t>ควรดื่มนมช็อกโกแลตหรือเครื่องดื่มผสมแอลกอฮอล์หลังอาหารเย็น เพื่อช่วยเคลือบแผลในหลอดอาหาร</t>
        </is>
      </c>
      <c r="F173" s="88"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73" s="88" t="inlineStr">
        <is>
          <t>แนะนำให้ออกกำลังกายอย่างหนักทันทีหลังมื้ออาหารเย็น เพื่อช่วยให้กระเพาะอาหารบีบตัวไล่แก๊สได้เร็วขึ้น</t>
        </is>
      </c>
      <c r="H173" s="88" t="inlineStr">
        <is>
          <t>แนะนำให้ดื่มน้ำเย็นปริมาณมากๆ ในระหว่างมื้ออาหาร เพื่อช่วยเจือจางกรดในกระเพาะอาหารไม่ให้ย้อนขึ้นไป</t>
        </is>
      </c>
      <c r="I173" s="100" t="n">
        <v>3</v>
      </c>
      <c r="J173" s="88"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73" s="100" t="n"/>
      <c r="L173" s="88" t="inlineStr">
        <is>
          <t>GERD</t>
        </is>
      </c>
      <c r="M173" s="100" t="inlineStr">
        <is>
          <t>Clinic</t>
        </is>
      </c>
      <c r="N173" s="88" t="inlineStr">
        <is>
          <t>Mock RxCU84 GI (Case 3 Q3.4)</t>
        </is>
      </c>
      <c r="O173" s="100" t="n"/>
      <c r="P173" s="100" t="n"/>
      <c r="Q173" s="100" t="n"/>
    </row>
    <row r="174" ht="64.95" customHeight="1" s="49">
      <c r="A174" s="100" t="n">
        <v>172</v>
      </c>
      <c r="B174" s="88"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74" s="100" t="n"/>
      <c r="D174" s="88" t="inlineStr">
        <is>
          <t>Proton pump inhibitors (เช่น Omeprazole)</t>
        </is>
      </c>
      <c r="E174" s="88" t="inlineStr">
        <is>
          <t>Calcium channel blockers (เช่น Amlodipine)</t>
        </is>
      </c>
      <c r="F174" s="88" t="inlineStr">
        <is>
          <t>Prokinetics (เช่น Domperidone)</t>
        </is>
      </c>
      <c r="G174" s="88" t="inlineStr">
        <is>
          <t>H2-receptor antagonists (เช่น Famotidine)</t>
        </is>
      </c>
      <c r="H174" s="88" t="inlineStr">
        <is>
          <t>Mucosal protectants (เช่น Sucralfate)</t>
        </is>
      </c>
      <c r="I174" s="100" t="n">
        <v>2</v>
      </c>
      <c r="J174" s="88"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74" s="100" t="n"/>
      <c r="L174" s="88" t="inlineStr">
        <is>
          <t>GERD</t>
        </is>
      </c>
      <c r="M174" s="100" t="inlineStr">
        <is>
          <t>Clinic</t>
        </is>
      </c>
      <c r="N174" s="88" t="inlineStr">
        <is>
          <t>Mock RxCU84 GI (Case 3 Q3.5)</t>
        </is>
      </c>
      <c r="O174" s="100" t="n"/>
      <c r="P174" s="100" t="n"/>
      <c r="Q174" s="100" t="n"/>
    </row>
    <row r="175" ht="64.95" customHeight="1" s="49">
      <c r="A175" s="100" t="n">
        <v>173</v>
      </c>
      <c r="B175" s="88"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75" s="100" t="n"/>
      <c r="D175" s="88" t="inlineStr">
        <is>
          <t>ทำให้ Pitavastatin หมดฤทธิ์ในการลดระดับไขมัน</t>
        </is>
      </c>
      <c r="E175" s="88" t="inlineStr">
        <is>
          <t>ลดการดูดซึมยา Dolutegravir อย่างมีนัยสำคัญจากการเกิด Chelation</t>
        </is>
      </c>
      <c r="F175" s="88" t="inlineStr">
        <is>
          <t>ทำให้ยา Tenofovir (TDF) สะสมในกระแสเลือดจนเกิดพิษต่อไตเฉียบพลัน</t>
        </is>
      </c>
      <c r="G175" s="88" t="inlineStr">
        <is>
          <t>เพิ่มระดับยา Lamivudine (3TC) จนเกิดภาวะโลหิตจางรุนแรง</t>
        </is>
      </c>
      <c r="H175" s="88" t="inlineStr">
        <is>
          <t>ยาลดกรดกระตุ้นการทำลายตัวยา Dolutegravir ผ่านทางเอนไซม์ตับ CYP3A4</t>
        </is>
      </c>
      <c r="I175" s="100" t="n">
        <v>2</v>
      </c>
      <c r="J175" s="88"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75" s="100" t="n"/>
      <c r="L175" s="88" t="inlineStr">
        <is>
          <t>Drug Interactions</t>
        </is>
      </c>
      <c r="M175" s="100" t="inlineStr">
        <is>
          <t>Clinic</t>
        </is>
      </c>
      <c r="N175" s="88" t="inlineStr">
        <is>
          <t>Mock RxCU84 GI (Case 4 Q4.1)</t>
        </is>
      </c>
      <c r="O175" s="100" t="n"/>
      <c r="P175" s="100" t="n"/>
      <c r="Q175" s="100" t="n"/>
    </row>
    <row r="176" ht="64.95" customHeight="1" s="49">
      <c r="A176" s="100" t="n">
        <v>174</v>
      </c>
      <c r="B176" s="88"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6" s="100" t="n"/>
      <c r="D176" s="88" t="inlineStr">
        <is>
          <t>ให้รับประทานยาลดกรดและ Dolutegravir ร่วมกันพร้อมอาหารมื้อหลักทันทีเพื่อลดความเป็นกรดในกระเพาะ</t>
        </is>
      </c>
      <c r="E176" s="88"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6" s="88" t="inlineStr">
        <is>
          <t>ให้รับประทานยา Dolutegravir ในขนาดยาเพิ่มขึ้นเป็น 2 เท่าเฉพาะในวันที่ต้องใช้ยาลดกรด</t>
        </is>
      </c>
      <c r="G176" s="88" t="inlineStr">
        <is>
          <t>แนะนำให้เคี้ยวเม็ดยาลดกรดร่วมกับยาต้านไวรัสก่อนนอน เพื่อส่งเสริมการดูดซึมยาต้านไวรัส</t>
        </is>
      </c>
      <c r="H176" s="88" t="inlineStr">
        <is>
          <t>ให้ผู้ป่วยหยุดรับประทานยาต้านไวรัส Dolutegravir ไปก่อนชั่วคราวในระหว่างที่มีอาการของโรคกรดไหลย้อน</t>
        </is>
      </c>
      <c r="I176" s="100" t="n">
        <v>2</v>
      </c>
      <c r="J176" s="88"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6" s="100" t="n"/>
      <c r="L176" s="88" t="inlineStr">
        <is>
          <t>Drug Interactions</t>
        </is>
      </c>
      <c r="M176" s="100" t="inlineStr">
        <is>
          <t>Clinic</t>
        </is>
      </c>
      <c r="N176" s="88" t="inlineStr">
        <is>
          <t>Mock RxCU84 GI (Case 4 Q4.2)</t>
        </is>
      </c>
      <c r="O176" s="100" t="n"/>
      <c r="P176" s="100" t="n"/>
      <c r="Q176" s="100" t="n"/>
    </row>
    <row r="177" ht="64.95" customHeight="1" s="49">
      <c r="A177" s="100" t="n">
        <v>175</v>
      </c>
      <c r="B177" s="88"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7" s="100" t="n"/>
      <c r="D177" s="88"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7" s="88" t="inlineStr">
        <is>
          <t>ห้ามใช้ Omeprazole ร่วมกับ Dolutegravir เด็ดขาด เนื่องจากยาลดการทำงานของเอนไซม์ที่ใช้กำจัด Dolutegravir</t>
        </is>
      </c>
      <c r="F177" s="88" t="inlineStr">
        <is>
          <t>Omeprazole จะลดการดูดซึมของ Tenofovir (TDF) จนหมดสิ้น ทำให้ระดับยาต้านไวรัสไม่เพียงพอต่อการกดเชื้อ</t>
        </is>
      </c>
      <c r="G177" s="88" t="inlineStr">
        <is>
          <t>ยาต้านไวรัส 3TC จะเกิดการเสื่อมสภาพทันทีหาก pH ในกระเพาะอาหารเพิ่มขึ้นมากกว่า 5.0</t>
        </is>
      </c>
      <c r="H177" s="88" t="inlineStr">
        <is>
          <t>Omeprazole จะเพิ่มความเสี่ยงต่อการเกิดภาวะ Lactic acidosis จากยาต้านไวรัสกลุ่ม NRTIs</t>
        </is>
      </c>
      <c r="I177" s="100" t="n">
        <v>1</v>
      </c>
      <c r="J177" s="88"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7" s="100" t="n"/>
      <c r="L177" s="88" t="inlineStr">
        <is>
          <t>Drug Interactions</t>
        </is>
      </c>
      <c r="M177" s="100" t="inlineStr">
        <is>
          <t>Clinic</t>
        </is>
      </c>
      <c r="N177" s="88" t="inlineStr">
        <is>
          <t>Mock RxCU84 GI (Case 4 Q4.3)</t>
        </is>
      </c>
      <c r="O177" s="100" t="n"/>
      <c r="P177" s="100" t="n"/>
      <c r="Q177" s="100" t="n"/>
    </row>
    <row r="178" ht="64.95" customHeight="1" s="49">
      <c r="A178" s="100" t="n">
        <v>176</v>
      </c>
      <c r="B178" s="88"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8" s="100" t="n"/>
      <c r="D178" s="88" t="inlineStr">
        <is>
          <t>ยาระคายเคืองกระเพาะโดยตรง (Direct irritation) และยับยั้งเอนไซม์ COX-2 ทำให้ร่างกายสร้างกรดมากขึ้น</t>
        </is>
      </c>
      <c r="E178" s="88"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8" s="88" t="inlineStr">
        <is>
          <t>ยาไปกระตุ้นการทำงานของ parietal cells ในการหลั่งกรดไฮโดรคลอริก ผ่านทางกระบวนการกระตุ้น Histamine-2 receptors</t>
        </is>
      </c>
      <c r="G178" s="88" t="inlineStr">
        <is>
          <t>ยา Diclofenac ทำให้เกิดภาวะติดเชื้อแบคทีเรีย H. pylori ในกระเพาะอาหารได้ง่ายขึ้น</t>
        </is>
      </c>
      <c r="H178" s="88" t="inlineStr">
        <is>
          <t>ยาไปเพิ่มการบีบตัวของกระเพาะอาหารอย่างรุนแรง ส่งผลให้กรดเข้มข้นไหลย้อนกลับทำลายเนื้อเยื่อ</t>
        </is>
      </c>
      <c r="I178" s="100" t="n">
        <v>2</v>
      </c>
      <c r="J178" s="88"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8" s="100" t="n"/>
      <c r="L178" s="88" t="inlineStr">
        <is>
          <t>Peptic Ulcer</t>
        </is>
      </c>
      <c r="M178" s="100" t="inlineStr">
        <is>
          <t>Clinic</t>
        </is>
      </c>
      <c r="N178" s="88" t="inlineStr">
        <is>
          <t>Mock RxCU84 GI (Case 5 Q5.1)</t>
        </is>
      </c>
      <c r="O178" s="100" t="n"/>
      <c r="P178" s="100" t="n"/>
      <c r="Q178" s="100" t="n"/>
    </row>
    <row r="179" ht="64.95" customHeight="1" s="49">
      <c r="A179" s="100" t="n">
        <v>177</v>
      </c>
      <c r="B179" s="88"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9" s="100" t="n"/>
      <c r="D179" s="88" t="inlineStr">
        <is>
          <t>แนะนำให้เปลี่ยนจาก Diclofenac เป็น Naproxen 250 mg รับประทานวันละ 2 ครั้ง ทันที</t>
        </is>
      </c>
      <c r="E179" s="88"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9" s="88" t="inlineStr">
        <is>
          <t>แนะนำให้เพิ่มขนาดการรับประทาน Tolperisone เป็น 150 mg วันละ 3 ครั้ง และคงการทาน Diclofenac ร่วมด้วย</t>
        </is>
      </c>
      <c r="G179" s="88" t="inlineStr">
        <is>
          <t>แนะนำให้รับประทาน Diclofenac ห่างจากเครื่องดื่มแอลกอฮอล์อย่างน้อย 8 ชั่วโมง โดยใช้ยาสูตรเดิมต่อไป</t>
        </is>
      </c>
      <c r="H179" s="88" t="inlineStr">
        <is>
          <t>แนะนำให้ใช้ยาแก้ปวดกลุ่มสเตียรอยด์ (Steroids) ชนิดรับประทานทดแทนเพื่อความปลอดภัยต่อกระเพาะอาหาร</t>
        </is>
      </c>
      <c r="I179" s="100" t="n">
        <v>2</v>
      </c>
      <c r="J179" s="88"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9" s="100" t="n"/>
      <c r="L179" s="88" t="inlineStr">
        <is>
          <t>Peptic Ulcer</t>
        </is>
      </c>
      <c r="M179" s="100" t="inlineStr">
        <is>
          <t>Clinic</t>
        </is>
      </c>
      <c r="N179" s="88" t="inlineStr">
        <is>
          <t>Mock RxCU84 GI (Case 5 Q5.2)</t>
        </is>
      </c>
      <c r="O179" s="100" t="n"/>
      <c r="P179" s="100" t="n"/>
      <c r="Q179" s="100" t="n"/>
    </row>
    <row r="180" ht="64.95" customHeight="1" s="49">
      <c r="A180" s="100" t="n">
        <v>178</v>
      </c>
      <c r="B180" s="88"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80" s="100" t="n"/>
      <c r="D180" s="88" t="inlineStr">
        <is>
          <t>ออกฤทธิ์จับตัวรับ H2 อาการข้างเคียงคือทำให้เกิดผื่นแพ้แสง; ห้ามใช้ในคนไข้โรคหัวใจล้มเหลว</t>
        </is>
      </c>
      <c r="E180" s="88"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80" s="88" t="inlineStr">
        <is>
          <t>ออกฤทธิ์บล็อก Proton pump; อาการข้างเคียงคืออาการปวดศีรษะ; ห้ามใช้ในผู้ป่วยโรคตับแข็ง</t>
        </is>
      </c>
      <c r="G180" s="88" t="inlineStr">
        <is>
          <t>เป็นสารเคลือบแผลกระเพาะอาหาร; อาการข้างเคียงคือทำให้อุจจาระสีดำเข้ม; ห้ามใช้ในคนไข้ที่เป็นโรคไตวาย</t>
        </is>
      </c>
      <c r="H180" s="88" t="inlineStr">
        <is>
          <t>เป็นยากระตุ้นการหลั่งเอนไซม์ amylase; อาการข้างเคียงคือน้ำตาลในเลือดต่ำ; ห้ามใช้ร่วมกับอินซูลิน</t>
        </is>
      </c>
      <c r="I180" s="100" t="n">
        <v>2</v>
      </c>
      <c r="J180" s="88"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80" s="100" t="n"/>
      <c r="L180" s="88" t="inlineStr">
        <is>
          <t>Peptic Ulcer</t>
        </is>
      </c>
      <c r="M180" s="100" t="inlineStr">
        <is>
          <t>Clinic</t>
        </is>
      </c>
      <c r="N180" s="88" t="inlineStr">
        <is>
          <t>Mock RxCU84 GI (Case 5 Q5.3)</t>
        </is>
      </c>
      <c r="O180" s="100" t="n"/>
      <c r="P180" s="100" t="n"/>
      <c r="Q180" s="100" t="n"/>
    </row>
    <row r="181" ht="64.95" customHeight="1" s="49">
      <c r="A181" s="100" t="n">
        <v>179</v>
      </c>
      <c r="B181" s="88"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81" s="100" t="n"/>
      <c r="D181" s="88" t="inlineStr">
        <is>
          <t>อาการปวดแสบบริเวณหน้าอกลามไปถึงไหล่ซ้าย</t>
        </is>
      </c>
      <c r="E181" s="88"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81" s="88" t="inlineStr">
        <is>
          <t>อาการแสบร้อนที่ผิวหนังบริเวณที่ปวดกล้ามเนื้อ</t>
        </is>
      </c>
      <c r="G181" s="88" t="inlineStr">
        <is>
          <t>อาการอ่อนเพลียเล็กน้อยหลังจากทำงานเกษตรกลางแดดจัด</t>
        </is>
      </c>
      <c r="H181" s="88" t="inlineStr">
        <is>
          <t>อาการท้องอืด ท้องเฟ้อ มีลมในกระเพาะอาหารหลังตื่นนอนตอนเช้า</t>
        </is>
      </c>
      <c r="I181" s="100" t="n">
        <v>2</v>
      </c>
      <c r="J181" s="88"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81" s="100" t="n"/>
      <c r="L181" s="88" t="inlineStr">
        <is>
          <t>Peptic Ulcer</t>
        </is>
      </c>
      <c r="M181" s="100" t="inlineStr">
        <is>
          <t>Clinic</t>
        </is>
      </c>
      <c r="N181" s="88" t="inlineStr">
        <is>
          <t>Mock RxCU84 GI (Case 5 Q5.4)</t>
        </is>
      </c>
      <c r="O181" s="100" t="n"/>
      <c r="P181" s="100" t="n"/>
      <c r="Q181" s="100" t="n"/>
    </row>
    <row r="182" ht="64.95" customHeight="1" s="49">
      <c r="A182" s="100" t="n">
        <v>180</v>
      </c>
      <c r="B182" s="88"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82" s="100" t="n"/>
      <c r="D182" s="88" t="inlineStr">
        <is>
          <t>5-HT3 receptor antagonist (เช่น Ondansetron)</t>
        </is>
      </c>
      <c r="E182" s="88" t="inlineStr">
        <is>
          <t>Antihistamine / Anticholinergic (เช่น Dimenhydrinate)</t>
        </is>
      </c>
      <c r="F182" s="88" t="inlineStr">
        <is>
          <t>Dopamine D2 antagonist (เช่น Domperidone)</t>
        </is>
      </c>
      <c r="G182" s="88" t="inlineStr">
        <is>
          <t>Benzodiazepines (เช่น Lorazepam)</t>
        </is>
      </c>
      <c r="H182" s="88" t="inlineStr">
        <is>
          <t>Neurokinin-1 antagonist (เช่น Aprepitant)</t>
        </is>
      </c>
      <c r="I182" s="100" t="n">
        <v>3</v>
      </c>
      <c r="J182" s="88"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82" s="100" t="n"/>
      <c r="L182" s="88" t="inlineStr">
        <is>
          <t>Nausea &amp; Vomiting</t>
        </is>
      </c>
      <c r="M182" s="100" t="inlineStr">
        <is>
          <t>Clinic</t>
        </is>
      </c>
      <c r="N182" s="88" t="inlineStr">
        <is>
          <t>Mock RxCU84 GI (Case 5 Q5.5)</t>
        </is>
      </c>
      <c r="O182" s="100" t="n"/>
      <c r="P182" s="100" t="n"/>
      <c r="Q182" s="100" t="n"/>
    </row>
    <row r="183" ht="64.95" customHeight="1" s="49">
      <c r="A183" s="100" t="n">
        <v>181</v>
      </c>
      <c r="B183" s="88"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83" s="100" t="n"/>
      <c r="D183" s="88" t="inlineStr">
        <is>
          <t>Domperidone ออกฤทธิ์ที่ 5-HT3 receptor จึงไม่มีผลข้างเคียงต่อระบบประสาท</t>
        </is>
      </c>
      <c r="E183" s="88" t="inlineStr">
        <is>
          <t>Domperidone ผ่าน Blood-Brain Barrier (BBB) ได้น้อยกว่า Metoclopramide จึงมีโอกาสเกิด Extrapyramidal Symptoms (EPS) และผลข้างเคียงทาง CNS น้อยกว่าอย่างมีนัยสำคัญ</t>
        </is>
      </c>
      <c r="F183" s="88" t="inlineStr">
        <is>
          <t>Domperidone ไม่มีผลต่อการเพิ่มขึ้นของระดับ Prolactin ในกระแสเลือดเลย</t>
        </is>
      </c>
      <c r="G183" s="88" t="inlineStr">
        <is>
          <t>Metoclopramide ไม่สามารถผ่าน BBB ได้ จึงปลอดภัยกว่าสำหรับการใช้ในระยะยาว</t>
        </is>
      </c>
      <c r="H183" s="88" t="inlineStr">
        <is>
          <t>ยาทั้งสองตัวมีระดับความปลอดภัยและผลข้างเคียงต่อระบบประสาทส่วนกลางเหมือนกันทุกประการ</t>
        </is>
      </c>
      <c r="I183" s="100" t="n">
        <v>2</v>
      </c>
      <c r="J183" s="88"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83" s="100" t="n"/>
      <c r="L183" s="88" t="inlineStr">
        <is>
          <t>Nausea &amp; Vomiting</t>
        </is>
      </c>
      <c r="M183" s="100" t="inlineStr">
        <is>
          <t>Clinic</t>
        </is>
      </c>
      <c r="N183" s="88" t="inlineStr">
        <is>
          <t>Mock RxCU84 GI (Case 5 Q5.6)</t>
        </is>
      </c>
      <c r="O183" s="100" t="n"/>
      <c r="P183" s="100" t="n"/>
      <c r="Q183" s="100" t="n"/>
    </row>
    <row r="184" ht="64.95" customHeight="1" s="49">
      <c r="A184" s="100" t="n">
        <v>182</v>
      </c>
      <c r="B184" s="88"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84" s="100" t="n"/>
      <c r="D184" s="88" t="inlineStr">
        <is>
          <t>ควรรับประทานพร้อมอาหารที่มีไขมันสูงเพื่อเพิ่มการดูดซึมยาเข้าสู่กระแสเลือด</t>
        </is>
      </c>
      <c r="E184" s="88"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84" s="88" t="inlineStr">
        <is>
          <t>สามารถใช้ร่วมกับเครื่องดื่มแอลกอฮอล์ได้อย่างปลอดภัยโดยไม่มีผลเสริมฤทธิ์กดประสาท</t>
        </is>
      </c>
      <c r="G184" s="88" t="inlineStr">
        <is>
          <t>ไม่มีผลต่อระบบประสาทส่วนกลาง จึงสามารถใช้ในผู้ป่วยโรคพาร์กินสัน (Parkinson's disease) ได้อย่างปลอดภัย</t>
        </is>
      </c>
      <c r="H184" s="88" t="inlineStr">
        <is>
          <t>ไม่จำเป็นต้องปรับขนาดยาในผู้ป่วยที่มีการทำงานของไตบกพร่อง</t>
        </is>
      </c>
      <c r="I184" s="100" t="n">
        <v>2</v>
      </c>
      <c r="J184" s="88"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84" s="100" t="n"/>
      <c r="L184" s="88" t="inlineStr">
        <is>
          <t>Nausea &amp; Vomiting</t>
        </is>
      </c>
      <c r="M184" s="100" t="inlineStr">
        <is>
          <t>Clinic</t>
        </is>
      </c>
      <c r="N184" s="88" t="inlineStr">
        <is>
          <t>Mock RxCU84 GI (Case 5 Q5.7)</t>
        </is>
      </c>
      <c r="O184" s="100" t="n"/>
      <c r="P184" s="100" t="n"/>
      <c r="Q184" s="100" t="n"/>
    </row>
    <row r="185" ht="64.95" customHeight="1" s="49">
      <c r="A185" s="100" t="n">
        <v>183</v>
      </c>
      <c r="B185" s="88"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85" s="100" t="n"/>
      <c r="D185" s="88" t="inlineStr">
        <is>
          <t>Low emetogenic potential (โอกาสเกิดอาการร้อยละ 10–30)</t>
        </is>
      </c>
      <c r="E185" s="88" t="inlineStr">
        <is>
          <t>Moderate emetogenic potential (โอกาสเกิดอาการร้อยละ 30–90)</t>
        </is>
      </c>
      <c r="F185" s="88" t="inlineStr">
        <is>
          <t>High emetogenic potential (โอกาสเกิดอาการมากกว่าร้อยละ 90)</t>
        </is>
      </c>
      <c r="G185" s="88" t="inlineStr">
        <is>
          <t>Minimal emetogenic potential (โอกาสเกิดอาการน้อยกว่าร้อยละ 10)</t>
        </is>
      </c>
      <c r="H185" s="88" t="inlineStr">
        <is>
          <t>Sub-therapeutic emetogenic potential (ไม่มีผลต่อการกระตุ้นอาการอาเจียน)</t>
        </is>
      </c>
      <c r="I185" s="100" t="n">
        <v>3</v>
      </c>
      <c r="J185" s="88"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85" s="100" t="n"/>
      <c r="L185" s="88" t="inlineStr">
        <is>
          <t>Nausea &amp; Vomiting</t>
        </is>
      </c>
      <c r="M185" s="100" t="inlineStr">
        <is>
          <t>Clinic</t>
        </is>
      </c>
      <c r="N185" s="88" t="inlineStr">
        <is>
          <t>Mock RxCU84 GI (Case 6 Q6.1)</t>
        </is>
      </c>
      <c r="O185" s="100" t="n"/>
      <c r="P185" s="100" t="n"/>
      <c r="Q185" s="100" t="n"/>
    </row>
    <row r="186" ht="64.95" customHeight="1" s="49">
      <c r="A186" s="100" t="n">
        <v>184</v>
      </c>
      <c r="B186" s="88"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6" s="100" t="n"/>
      <c r="D186" s="88" t="inlineStr">
        <is>
          <t>เหมาะสม เนื่องจาก Ondansetron เป็นยากลุ่ม 5-HT3 antagonist ที่มีประสิทธิภาพสูงสุดครอบคลุมทั้งระยะเฉียบพลันและระยะช้า</t>
        </is>
      </c>
      <c r="E186" s="88"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6" s="88" t="inlineStr">
        <is>
          <t>เหมาะสม แต่ควรเปลี่ยนช่องทางการบริหารยาเป็นชนิดเม็ดรับประทาน (Oral tablet) เพื่อผลการรักษาที่ดีกว่า</t>
        </is>
      </c>
      <c r="G186" s="88" t="inlineStr">
        <is>
          <t>ไม่เหมาะสม เนื่องจากควรใช้เฉพาะยาปฏิชีวนะและยาลดกรด Omeprazole ในการป้องกันอาการอาเจียนเท่านั้น</t>
        </is>
      </c>
      <c r="H186" s="88" t="inlineStr">
        <is>
          <t>เหมาะสม แต่ต้องบริหารยาร่วมกับสารน้ำทางหลอดเลือดดำปริมาณมากเพียงอย่างเดียวโดยไม่ต้องให้ยาอื่นเพิ่ม</t>
        </is>
      </c>
      <c r="I186" s="100" t="n">
        <v>2</v>
      </c>
      <c r="J186" s="88"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6" s="100" t="n"/>
      <c r="L186" s="88" t="inlineStr">
        <is>
          <t>Nausea &amp; Vomiting</t>
        </is>
      </c>
      <c r="M186" s="100" t="inlineStr">
        <is>
          <t>Clinic</t>
        </is>
      </c>
      <c r="N186" s="88" t="inlineStr">
        <is>
          <t>Mock RxCU84 GI (Case 6 Q6.2)</t>
        </is>
      </c>
      <c r="O186" s="100" t="n"/>
      <c r="P186" s="100" t="n"/>
      <c r="Q186" s="100" t="n"/>
    </row>
    <row r="187" ht="64.95" customHeight="1" s="49">
      <c r="A187" s="100" t="n">
        <v>185</v>
      </c>
      <c r="B187" s="88"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7" s="100" t="n"/>
      <c r="D187" s="88" t="inlineStr">
        <is>
          <t>อาการเริ่มแสดงหลังรับยา 1 ชั่วโมง; ยาที่มีบทบาทหลักคือยาชาเฉพาะที่ Lidocaine</t>
        </is>
      </c>
      <c r="E187" s="88"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7" s="88" t="inlineStr">
        <is>
          <t>อาการเริ่มแสดงในสัปดาห์ที่สามหลังให้ยา; ยาที่มีบทบาทหลักคือยากระตุ้นการบีบตัวของทางเดินอาหาร Domperidone</t>
        </is>
      </c>
      <c r="G187" s="88" t="inlineStr">
        <is>
          <t>อาการเริ่มแสดงในช่วงก่อนได้รับยาเคมีบำบัดรอบถัดไป; ยาที่มีบทบาทหลักคือยากลุ่ม Benzodiazepines เช่น Lorazepam</t>
        </is>
      </c>
      <c r="H187" s="88" t="inlineStr">
        <is>
          <t>อาการเริ่มแสดงทันทีหลังถอดสายน้ำเกลือเคมีบำบัด; ยาที่มีบทบาทหลักคือยาลดกรดชนิดน้ำ Antacid</t>
        </is>
      </c>
      <c r="I187" s="100" t="n">
        <v>2</v>
      </c>
      <c r="J187" s="88"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7" s="100" t="n"/>
      <c r="L187" s="88" t="inlineStr">
        <is>
          <t>Nausea &amp; Vomiting</t>
        </is>
      </c>
      <c r="M187" s="100" t="inlineStr">
        <is>
          <t>Clinic</t>
        </is>
      </c>
      <c r="N187" s="88" t="inlineStr">
        <is>
          <t>Mock RxCU84 GI (Case 6 Q6.3)</t>
        </is>
      </c>
      <c r="O187" s="100" t="n"/>
      <c r="P187" s="100" t="n"/>
      <c r="Q187" s="100" t="n"/>
    </row>
    <row r="188" ht="64.95" customHeight="1" s="49">
      <c r="A188" s="100" t="n">
        <v>186</v>
      </c>
      <c r="B188" s="88"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8" s="100" t="n"/>
      <c r="D188" s="88"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8" s="88" t="inlineStr">
        <is>
          <t>ผู้สูงอายุไม่มีความเสี่ยงพิเศษใดๆ เพิ่มเติมจากการใช้ยาในกลุ่ม D2 antagonist</t>
        </is>
      </c>
      <c r="F188" s="88" t="inlineStr">
        <is>
          <t>ควรเพิ่มขนาด Metoclopramide เป็น 2 เท่าในผู้สูงอายุเพื่อผลการรักษาที่ดีขึ้น</t>
        </is>
      </c>
      <c r="G188" s="88" t="inlineStr">
        <is>
          <t>Metoclopramide มีความปลอดภัยในผู้สูงอายุมากกว่าเมื่อเปรียบเทียบกับผู้ป่วยอายุน้อย</t>
        </is>
      </c>
      <c r="H188" s="88" t="inlineStr">
        <is>
          <t>ไม่จำเป็นต้องคำนึงถึงการทำงานของไตในการบริหารยา Metoclopramide ในผู้สูงอายุ</t>
        </is>
      </c>
      <c r="I188" s="100" t="n">
        <v>1</v>
      </c>
      <c r="J188" s="88"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8" s="100" t="n"/>
      <c r="L188" s="88" t="inlineStr">
        <is>
          <t>Nausea &amp; Vomiting</t>
        </is>
      </c>
      <c r="M188" s="100" t="inlineStr">
        <is>
          <t>Clinic</t>
        </is>
      </c>
      <c r="N188" s="88" t="inlineStr">
        <is>
          <t>Mock RxCU84 GI (Case 6 Q6.4)</t>
        </is>
      </c>
      <c r="O188" s="100" t="n"/>
      <c r="P188" s="100" t="n"/>
      <c r="Q188" s="100" t="n"/>
    </row>
    <row r="189" ht="64.95" customHeight="1" s="49">
      <c r="A189" s="100" t="n">
        <v>187</v>
      </c>
      <c r="B189" s="88"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9" s="100" t="n"/>
      <c r="D189" s="88" t="inlineStr">
        <is>
          <t>เป็น Acute emesis แนะนำให้เพิ่มขนาดของยา 5-HT3 antagonist</t>
        </is>
      </c>
      <c r="E189" s="88" t="inlineStr">
        <is>
          <t>เป็น Delayed emesis แนะนำให้เพิ่มขนาดของยา NK1 antagonist</t>
        </is>
      </c>
      <c r="F189" s="88" t="inlineStr">
        <is>
          <t>เป็น Anticipatory emesis ซึ่งเกิดจาก Classical conditioning แนะนำให้ใช้ยาในกลุ่ม Benzodiazepines (เช่น Lorazepam)</t>
        </is>
      </c>
      <c r="G189" s="88" t="inlineStr">
        <is>
          <t>เป็นผลจาก Motion sickness ระหว่างการเดินทางมาโรงพยาบาล แนะนำให้ยา Dimenhydrinate</t>
        </is>
      </c>
      <c r="H189" s="88" t="inlineStr">
        <is>
          <t>ไม่ต้องให้การรักษาใดๆ เนื่องจากเป็นอาการทางจิตใจที่ไม่เกี่ยวข้องกับเภสัชวิทยา</t>
        </is>
      </c>
      <c r="I189" s="100" t="n">
        <v>3</v>
      </c>
      <c r="J189" s="88"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9" s="100" t="n"/>
      <c r="L189" s="88" t="inlineStr">
        <is>
          <t>Nausea &amp; Vomiting</t>
        </is>
      </c>
      <c r="M189" s="100" t="inlineStr">
        <is>
          <t>Clinic</t>
        </is>
      </c>
      <c r="N189" s="88" t="inlineStr">
        <is>
          <t>Mock RxCU84 GI (Case 6 Q6.5)</t>
        </is>
      </c>
      <c r="O189" s="100" t="n"/>
      <c r="P189" s="100" t="n"/>
      <c r="Q189" s="100" t="n"/>
    </row>
    <row r="190" ht="64.95" customHeight="1" s="49">
      <c r="A190" s="100" t="n">
        <v>188</v>
      </c>
      <c r="B190" s="88"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90" s="100" t="n"/>
      <c r="D190" s="88" t="inlineStr">
        <is>
          <t>Grade I</t>
        </is>
      </c>
      <c r="E190" s="88" t="inlineStr">
        <is>
          <t>Grade II</t>
        </is>
      </c>
      <c r="F190" s="88" t="inlineStr">
        <is>
          <t>Grade III</t>
        </is>
      </c>
      <c r="G190" s="88" t="inlineStr">
        <is>
          <t>Grade IV</t>
        </is>
      </c>
      <c r="H190" s="88" t="inlineStr">
        <is>
          <t>External hemorrhoid (ไม่จัดอยู่ในระบบ Grade I-IV)</t>
        </is>
      </c>
      <c r="I190" s="100" t="n">
        <v>3</v>
      </c>
      <c r="J190" s="88"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90" s="100" t="n"/>
      <c r="L190" s="88" t="inlineStr">
        <is>
          <t>Hemorrhoids</t>
        </is>
      </c>
      <c r="M190" s="100" t="inlineStr">
        <is>
          <t>Clinic</t>
        </is>
      </c>
      <c r="N190" s="88" t="inlineStr">
        <is>
          <t>Mock RxCU84 GI (Case 7 Q7.1)</t>
        </is>
      </c>
      <c r="O190" s="100" t="n"/>
      <c r="P190" s="100" t="n"/>
      <c r="Q190" s="100" t="n"/>
    </row>
    <row r="191" ht="64.95" customHeight="1" s="49">
      <c r="A191" s="100" t="n">
        <v>189</v>
      </c>
      <c r="B191" s="88"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91" s="100" t="n"/>
      <c r="D191" s="88" t="inlineStr">
        <is>
          <t>ส่งต่อทำ Colonoscopy ทันทีทุกกรณีเนื่องจากพบอาการเลือดออกทางทวารหนัก</t>
        </is>
      </c>
      <c r="E191" s="88"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91" s="88" t="inlineStr">
        <is>
          <t>จ่ายยาปฏิชีวนะชนิดรับประทานเพื่อป้องกันการติดเชื้อในกระแสเลือด</t>
        </is>
      </c>
      <c r="G191" s="88" t="inlineStr">
        <is>
          <t>แนะนำให้ผู้ป่วยเข้ารับการผ่าตัดริดสีดวงทวารทันทีโดยไม่ต้องปรับพฤติกรรม</t>
        </is>
      </c>
      <c r="H191" s="88" t="inlineStr">
        <is>
          <t>ให้ผู้ป่วยสังเกตอาการเองที่บ้านนาน 3 เดือนโดยไม่ต้องให้คำแนะนำเตือนใดๆ</t>
        </is>
      </c>
      <c r="I191" s="100" t="n">
        <v>2</v>
      </c>
      <c r="J191" s="88"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91" s="100" t="n"/>
      <c r="L191" s="88" t="inlineStr">
        <is>
          <t>Hemorrhoids</t>
        </is>
      </c>
      <c r="M191" s="100" t="inlineStr">
        <is>
          <t>Clinic</t>
        </is>
      </c>
      <c r="N191" s="88" t="inlineStr">
        <is>
          <t>Mock RxCU84 GI (Case 7 Q7.2)</t>
        </is>
      </c>
      <c r="O191" s="100" t="n"/>
      <c r="P191" s="100" t="n"/>
      <c r="Q191" s="100" t="n"/>
    </row>
    <row r="192" ht="64.95" customHeight="1" s="49">
      <c r="A192" s="100" t="n">
        <v>190</v>
      </c>
      <c r="B192" s="88"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92" s="100" t="n"/>
      <c r="D192" s="88" t="inlineStr">
        <is>
          <t>การรัดยางหัวริดสีดวง (Rubber band ligation)</t>
        </is>
      </c>
      <c r="E192" s="88" t="inlineStr">
        <is>
          <t>การใช้ยาเหน็บทวารหนักสูตรผสม Hydrocortisone + Lidocaine suppository</t>
        </is>
      </c>
      <c r="F192" s="88" t="inlineStr">
        <is>
          <t>การปรับเปลี่ยนอาหารและพฤติกรรม (Dietary &amp; behavioral modification: เพิ่มใยอาหาร ดื่มน้ำเพียงพอ และปรับสุขอนามัยการขับถ่าย)</t>
        </is>
      </c>
      <c r="G192" s="88" t="inlineStr">
        <is>
          <t>การผ่าตัดริดสีดวงทวาร (Hemorrhoidectomy)</t>
        </is>
      </c>
      <c r="H192" s="88" t="inlineStr">
        <is>
          <t>การจ่ายยาปฏิชีวนะชนิดรับประทานเพื่อป้องกันการติดเชื้อ</t>
        </is>
      </c>
      <c r="I192" s="100" t="n">
        <v>3</v>
      </c>
      <c r="J192" s="88"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92" s="100" t="n"/>
      <c r="L192" s="88" t="inlineStr">
        <is>
          <t>Hemorrhoids</t>
        </is>
      </c>
      <c r="M192" s="100" t="inlineStr">
        <is>
          <t>Clinic</t>
        </is>
      </c>
      <c r="N192" s="88" t="inlineStr">
        <is>
          <t>Mock RxCU84 GI (Case 7 Q7.3)</t>
        </is>
      </c>
      <c r="O192" s="100" t="n"/>
      <c r="P192" s="100" t="n"/>
      <c r="Q192" s="100" t="n"/>
    </row>
    <row r="193" ht="64.95" customHeight="1" s="49">
      <c r="A193" s="100" t="n">
        <v>191</v>
      </c>
      <c r="B193" s="88"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93" s="100" t="n"/>
      <c r="D193" s="88" t="inlineStr">
        <is>
          <t>Senna + แนะนำให้ใช้เฉพาะเวลาปวดท้องถ่าย</t>
        </is>
      </c>
      <c r="E193" s="88" t="inlineStr">
        <is>
          <t>Psyllium (Bulk-forming laxative) + แนะนำให้ดื่มน้ำตามมากๆ ให้เพียงพอ และรับประทานต่อเนื่องอย่างน้อย 6 สัปดาห์</t>
        </is>
      </c>
      <c r="F193" s="88" t="inlineStr">
        <is>
          <t>Bisacodyl + แนะนำให้รับประทานก่อนนอนทุกคืนอย่างถาวร</t>
        </is>
      </c>
      <c r="G193" s="88" t="inlineStr">
        <is>
          <t>Glycerin suppository + แนะนำให้สวนทวารทุกเช้าเป็นประจำ</t>
        </is>
      </c>
      <c r="H193" s="88" t="inlineStr">
        <is>
          <t>Lactulose + แนะนำให้รับประทานเฉพาะเมื่อมีอาการปวดทวารหนักเท่านั้น</t>
        </is>
      </c>
      <c r="I193" s="100" t="n">
        <v>2</v>
      </c>
      <c r="J193" s="88"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93" s="100" t="n"/>
      <c r="L193" s="88" t="inlineStr">
        <is>
          <t>Hemorrhoids</t>
        </is>
      </c>
      <c r="M193" s="100" t="inlineStr">
        <is>
          <t>Clinic</t>
        </is>
      </c>
      <c r="N193" s="88" t="inlineStr">
        <is>
          <t>Mock RxCU84 GI (Case 7 Q7.4)</t>
        </is>
      </c>
      <c r="O193" s="100" t="n"/>
      <c r="P193" s="100" t="n"/>
      <c r="Q193" s="100" t="n"/>
    </row>
    <row r="194" ht="64.95" customHeight="1" s="49">
      <c r="A194" s="100" t="n">
        <v>192</v>
      </c>
      <c r="B194" s="88"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94" s="100" t="n"/>
      <c r="D194" s="88" t="inlineStr">
        <is>
          <t>1 เม็ด วันละครั้ง รับประทานต่อเนื่อง</t>
        </is>
      </c>
      <c r="E194" s="88" t="inlineStr">
        <is>
          <t>2 เม็ด วันละครั้ง ตลอดไป</t>
        </is>
      </c>
      <c r="F194" s="88" t="inlineStr">
        <is>
          <t>6 เม็ดต่อวัน (ครั้งละ 2 เม็ด วันละ 3 ครั้ง) นาน 4 วัน ตามด้วย 4 เม็ดต่อวัน (ครั้งละ 2 เม็ด วันละ 2 ครั้ง) อีก 3 วัน</t>
        </is>
      </c>
      <c r="G194" s="88" t="inlineStr">
        <is>
          <t>2 เม็ด วันละ 3 ครั้ง ต่อเนื่องกันนาน 14 วัน</t>
        </is>
      </c>
      <c r="H194" s="88" t="inlineStr">
        <is>
          <t>3 เม็ดต่อวัน นาน 7 วัน แล้วหยุดยาทันที</t>
        </is>
      </c>
      <c r="I194" s="100" t="n">
        <v>3</v>
      </c>
      <c r="J194" s="88"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94" s="100" t="n"/>
      <c r="L194" s="88" t="inlineStr">
        <is>
          <t>Hemorrhoids</t>
        </is>
      </c>
      <c r="M194" s="100" t="inlineStr">
        <is>
          <t>Clinic</t>
        </is>
      </c>
      <c r="N194" s="88" t="inlineStr">
        <is>
          <t>Mock RxCU84 GI (Case 7 Q7.5)</t>
        </is>
      </c>
      <c r="O194" s="100" t="n"/>
      <c r="P194" s="100" t="n"/>
      <c r="Q194" s="100" t="n"/>
    </row>
    <row r="195" ht="64.95" customHeight="1" s="49">
      <c r="A195" s="100" t="n">
        <v>193</v>
      </c>
      <c r="B195" s="88"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95" s="100" t="n"/>
      <c r="D195" s="88" t="inlineStr">
        <is>
          <t>สามารถรักษาริดสีดวงทวารให้หายขาดและป้องกันการกลับเป็นซ้ำได้อย่างถาวร</t>
        </is>
      </c>
      <c r="E195" s="88"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95" s="88" t="inlineStr">
        <is>
          <t>สามารถใช้ทดแทนการปรับเปลี่ยนอาหารและสุขอนามัยได้ เนื่องจากเป็น First-line therapy</t>
        </is>
      </c>
      <c r="G195" s="88" t="inlineStr">
        <is>
          <t>ยิ่งใช้ติดต่อกันเป็นเวลานานยิ่งมีประสิทธิภาพดี และไม่มีผลข้างเคียงใดๆ</t>
        </is>
      </c>
      <c r="H195" s="88" t="inlineStr">
        <is>
          <t>มีข้อบ่งใช้เฉพาะเมื่อพบหลักฐานการติดเชื้อแบคทีเรียที่บริเวณทวารหนักเท่านั้น</t>
        </is>
      </c>
      <c r="I195" s="100" t="n">
        <v>2</v>
      </c>
      <c r="J195" s="88"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95" s="100" t="n"/>
      <c r="L195" s="88" t="inlineStr">
        <is>
          <t>Hemorrhoids</t>
        </is>
      </c>
      <c r="M195" s="100" t="inlineStr">
        <is>
          <t>Clinic</t>
        </is>
      </c>
      <c r="N195" s="88" t="inlineStr">
        <is>
          <t>Mock RxCU84 GI (Case 7 Q7.6)</t>
        </is>
      </c>
      <c r="O195" s="100" t="n"/>
      <c r="P195" s="100" t="n"/>
      <c r="Q195" s="100" t="n"/>
    </row>
    <row r="196" ht="64.95" customHeight="1" s="49">
      <c r="A196" s="100" t="n">
        <v>194</v>
      </c>
      <c r="B196" s="88"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6" s="100" t="n"/>
      <c r="D196" s="88" t="inlineStr">
        <is>
          <t>Ibuprofen ปลอดภัยและเหมาะสมที่สุด / ควรหลีกเลี่ยง Paracetamol</t>
        </is>
      </c>
      <c r="E196" s="88" t="inlineStr">
        <is>
          <t>Paracetamol ปลอดภัยและเหมาะสมที่สุด / ควรหลีกเลี่ยง NSAIDs (เช่น Ibuprofen, Diclofenac) และ Aspirin</t>
        </is>
      </c>
      <c r="F196" s="88" t="inlineStr">
        <is>
          <t>Aspirin ปลอดภัยและเหมาะสมที่สุด / ควรหลีกเลี่ยง Psyllium husk</t>
        </is>
      </c>
      <c r="G196" s="88" t="inlineStr">
        <is>
          <t>Naproxen ปลอดภัยและเหมาะสมที่สุด / ควรหลีกเลี่ยงการแช่น้ำอุ่น (Sitz bath)</t>
        </is>
      </c>
      <c r="H196" s="88" t="inlineStr">
        <is>
          <t>Tramadol เป็นทางเลือกแรกที่เหมาะสม / ควรหลีกเลี่ยง Paracetamol</t>
        </is>
      </c>
      <c r="I196" s="100" t="n">
        <v>2</v>
      </c>
      <c r="J196" s="88"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6" s="100" t="n"/>
      <c r="L196" s="88" t="inlineStr">
        <is>
          <t>Hemorrhoids</t>
        </is>
      </c>
      <c r="M196" s="100" t="inlineStr">
        <is>
          <t>Clinic</t>
        </is>
      </c>
      <c r="N196" s="88" t="inlineStr">
        <is>
          <t>Mock RxCU84 GI (Case 7 Q7.7)</t>
        </is>
      </c>
      <c r="O196" s="100" t="n"/>
      <c r="P196" s="100" t="n"/>
      <c r="Q196" s="100" t="n"/>
    </row>
    <row r="197" ht="13.2" customHeight="1" s="49">
      <c r="A197" s="100" t="n">
        <v>195</v>
      </c>
      <c r="B197" s="88" t="inlineStr">
        <is>
          <t>ข้อใดคืออาการข้างเคียงของ aluminium hydroxide ที่พบบ่อยที่สุด  , itsainascionsite,dzistmngneis e - =</t>
        </is>
      </c>
      <c r="C197" s="100" t="n"/>
      <c r="D197" s="88" t="inlineStr">
        <is>
          <t>Constipation</t>
        </is>
      </c>
      <c r="E197" s="88" t="inlineStr">
        <is>
          <t>Steatorrhea</t>
        </is>
      </c>
      <c r="F197" s="88" t="inlineStr">
        <is>
          <t>Folate deficiency anemia</t>
        </is>
      </c>
      <c r="G197" s="88" t="inlineStr">
        <is>
          <t>Metabolic acidosis</t>
        </is>
      </c>
      <c r="H197" s="88" t="inlineStr">
        <is>
          <t>Urinary tract infection</t>
        </is>
      </c>
      <c r="I197" s="100" t="inlineStr">
        <is>
          <t>1</t>
        </is>
      </c>
      <c r="J197" s="88"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7" s="100" t="n"/>
      <c r="L197" s="88" t="inlineStr">
        <is>
          <t>Hypertension</t>
        </is>
      </c>
      <c r="M197" s="100" t="inlineStr">
        <is>
          <t>Clinic</t>
        </is>
      </c>
      <c r="N197" s="88" t="inlineStr">
        <is>
          <t>ข้อ 90 (PLE_CC1_2562_Key.md)</t>
        </is>
      </c>
      <c r="O197" s="100" t="n"/>
      <c r="P197" s="100" t="n"/>
      <c r="Q197" s="100" t="n"/>
    </row>
    <row r="198" ht="13.2" customHeight="1" s="49">
      <c r="A198" s="100" t="n">
        <v>196</v>
      </c>
      <c r="B198" s="88" t="inlineStr">
        <is>
          <t>คำแนะนำในการใช้ยาเหน็บทวารข้อใดไม่ถูกต้อง</t>
        </is>
      </c>
      <c r="C198" s="100" t="n"/>
      <c r="D198" s="88" t="inlineStr">
        <is>
          <t>เก็บยาในช่องแช่เย็นก่อนแกะยาออกจากห่อ</t>
        </is>
      </c>
      <c r="E198" s="88" t="inlineStr">
        <is>
          <t>นอนตะแคงโดยให้ขาล่างเหยียดตรงและงอขาบนจนหัวเข่าชิดหน้าอกให้มากที่สุด</t>
        </is>
      </c>
      <c r="F198" s="88" t="inlineStr">
        <is>
          <t>สอดยาเหน็บเข้าไปในทวารหนัก โดยเอาด้านที่มีปลายแหลมเข้าไปก่อน</t>
        </is>
      </c>
      <c r="G198" s="88" t="inlineStr">
        <is>
          <t>นอนในท่าเดิมสักครู่หนึ่งประมาณ 5 นาที เพื่อให้แท่งยาละลายและออกฤทธิ์</t>
        </is>
      </c>
      <c r="H198" s="88" t="inlineStr">
        <is>
          <t>มีข้อผิดมากกว่า 1 ข้อ</t>
        </is>
      </c>
      <c r="I198" s="100" t="inlineStr">
        <is>
          <t>1</t>
        </is>
      </c>
      <c r="J198" s="88"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98" s="100" t="n"/>
      <c r="L198" s="88" t="inlineStr">
        <is>
          <t>Hypertension</t>
        </is>
      </c>
      <c r="M198" s="100" t="inlineStr">
        <is>
          <t>Clinic</t>
        </is>
      </c>
      <c r="N198" s="88" t="inlineStr">
        <is>
          <t>ข้อ 3 (PLE_CC1_Practice_Exam.md)</t>
        </is>
      </c>
      <c r="O198" s="100" t="n"/>
      <c r="P198" s="100" t="n"/>
      <c r="Q198" s="100" t="n"/>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Q105"/>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00" t="n"/>
      <c r="D3" s="88" t="inlineStr">
        <is>
          <t>Hypochromic microcytic anemia</t>
        </is>
      </c>
      <c r="E3" s="88" t="inlineStr">
        <is>
          <t>Hypochromic normocytic anemia</t>
        </is>
      </c>
      <c r="F3" s="88" t="inlineStr">
        <is>
          <t>Normochromic normocytic anemia</t>
        </is>
      </c>
      <c r="G3" s="88" t="inlineStr">
        <is>
          <t>Normochromic macrocytic anemia</t>
        </is>
      </c>
      <c r="H3" s="88" t="inlineStr">
        <is>
          <t>Hyperchromic macrocytic anemia</t>
        </is>
      </c>
      <c r="I3" s="119" t="inlineStr">
        <is>
          <t>3</t>
        </is>
      </c>
      <c r="J3" s="88"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00" t="n"/>
      <c r="L3" s="88" t="inlineStr">
        <is>
          <t>Anemia</t>
        </is>
      </c>
      <c r="M3" s="100" t="inlineStr">
        <is>
          <t>Clinic</t>
        </is>
      </c>
      <c r="N3" s="88" t="inlineStr">
        <is>
          <t>ข้อ 1 Pharma Plus เล่มม่วง (เฉลยข้อ ค)</t>
        </is>
      </c>
      <c r="O3" s="100" t="inlineStr">
        <is>
          <t>Mock</t>
        </is>
      </c>
      <c r="P3" s="100" t="inlineStr">
        <is>
          <t>Pharma Plus เล่มม่วง</t>
        </is>
      </c>
      <c r="Q3" s="100" t="n"/>
    </row>
    <row r="4" ht="13.2" customHeight="1" s="49">
      <c r="A4" s="119" t="n">
        <v>2</v>
      </c>
      <c r="B4" s="88" t="inlineStr">
        <is>
          <t>Specific antidote ในผู้ป่วยที่มีภาวะเหล็กเกินคือข้อใด</t>
        </is>
      </c>
      <c r="C4" s="100" t="n"/>
      <c r="D4" s="88" t="inlineStr">
        <is>
          <t>Vitamin C 500 mg OD</t>
        </is>
      </c>
      <c r="E4" s="88" t="inlineStr">
        <is>
          <t>Pyridoxine 50 mg OD</t>
        </is>
      </c>
      <c r="F4" s="88" t="inlineStr">
        <is>
          <t>Hydroxyurea 500 mg OD</t>
        </is>
      </c>
      <c r="G4" s="88" t="inlineStr">
        <is>
          <t>Blood transfusion (Packed Red Cells)</t>
        </is>
      </c>
      <c r="H4" s="88" t="inlineStr">
        <is>
          <t>Ferrous fumarate 200 mg TID</t>
        </is>
      </c>
      <c r="I4" s="119" t="inlineStr">
        <is>
          <t>4</t>
        </is>
      </c>
      <c r="J4" s="88"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00" t="n"/>
      <c r="L4" s="88" t="inlineStr">
        <is>
          <t>Anemia</t>
        </is>
      </c>
      <c r="M4" s="100" t="inlineStr">
        <is>
          <t>Clinic</t>
        </is>
      </c>
      <c r="N4" s="88" t="inlineStr">
        <is>
          <t>ข้อ 2 Pharma Plus เล่มม่วง (เฉลยข้อ ง)</t>
        </is>
      </c>
      <c r="O4" s="100" t="inlineStr">
        <is>
          <t>Mock</t>
        </is>
      </c>
      <c r="P4" s="100" t="inlineStr">
        <is>
          <t>Pharma Plus เล่มม่วง</t>
        </is>
      </c>
      <c r="Q4" s="100" t="n"/>
    </row>
    <row r="5" ht="13.2" customHeight="1" s="49">
      <c r="A5" s="119" t="n">
        <v>3</v>
      </c>
      <c r="B5" s="88" t="inlineStr">
        <is>
          <t>สารพฤกษเคมีกลุ่มใดที่มีผลรบกวนการดูดซึมธาตุเหล็ก</t>
        </is>
      </c>
      <c r="C5" s="100" t="n"/>
      <c r="D5" s="88" t="inlineStr">
        <is>
          <t>Alkaloids</t>
        </is>
      </c>
      <c r="E5" s="88" t="inlineStr">
        <is>
          <t>Anthraquinones</t>
        </is>
      </c>
      <c r="F5" s="88" t="inlineStr">
        <is>
          <t>Quinolines</t>
        </is>
      </c>
      <c r="G5" s="88" t="inlineStr">
        <is>
          <t>Flavonoids</t>
        </is>
      </c>
      <c r="H5" s="88" t="inlineStr">
        <is>
          <t>Tannins</t>
        </is>
      </c>
      <c r="I5" s="119" t="inlineStr">
        <is>
          <t>5</t>
        </is>
      </c>
      <c r="J5" s="88"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00" t="n"/>
      <c r="L5" s="88" t="inlineStr">
        <is>
          <t>Anemia</t>
        </is>
      </c>
      <c r="M5" s="100" t="inlineStr">
        <is>
          <t>Clinic</t>
        </is>
      </c>
      <c r="N5" s="88" t="inlineStr">
        <is>
          <t>ข้อ 3 Pharma Plus เล่มม่วง (เฉลยข้อ จ)</t>
        </is>
      </c>
      <c r="O5" s="100" t="inlineStr">
        <is>
          <t>Mock</t>
        </is>
      </c>
      <c r="P5" s="100" t="inlineStr">
        <is>
          <t>Pharma Plus เล่มม่วง</t>
        </is>
      </c>
      <c r="Q5" s="100" t="n"/>
    </row>
    <row r="6" ht="13.2" customHeight="1" s="49">
      <c r="A6" s="119" t="n">
        <v>4</v>
      </c>
      <c r="B6" s="88"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00" t="n"/>
      <c r="D6" s="88" t="inlineStr">
        <is>
          <t>จ่ายยา folic acid</t>
        </is>
      </c>
      <c r="E6" s="88" t="inlineStr">
        <is>
          <t>จ่ายยา vitamin B 12</t>
        </is>
      </c>
      <c r="F6" s="88" t="inlineStr">
        <is>
          <t>จ่ายยา ferrous gluconate</t>
        </is>
      </c>
      <c r="G6" s="88" t="inlineStr">
        <is>
          <t>แนะนำให้พาผู้ป่วยไปโรงพยาบาลทันที</t>
        </is>
      </c>
      <c r="H6" s="88" t="inlineStr">
        <is>
          <t>จ่ายยา ferrous sulfate และ folic acid</t>
        </is>
      </c>
      <c r="I6" s="119" t="inlineStr">
        <is>
          <t>4</t>
        </is>
      </c>
      <c r="J6" s="88"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00" t="n"/>
      <c r="L6" s="88" t="inlineStr">
        <is>
          <t>Anemia</t>
        </is>
      </c>
      <c r="M6" s="100" t="inlineStr">
        <is>
          <t>Clinic</t>
        </is>
      </c>
      <c r="N6" s="88" t="inlineStr">
        <is>
          <t>ข้อ 4 Pharma Plus เล่มม่วง (เฉลยข้อ ง)</t>
        </is>
      </c>
      <c r="O6" s="100" t="inlineStr">
        <is>
          <t>Mock</t>
        </is>
      </c>
      <c r="P6" s="100" t="inlineStr">
        <is>
          <t>Pharma Plus เล่มม่วง</t>
        </is>
      </c>
      <c r="Q6" s="100" t="n"/>
    </row>
    <row r="7" ht="13.2" customHeight="1" s="49">
      <c r="A7" s="119" t="n">
        <v>5</v>
      </c>
      <c r="B7" s="88" t="inlineStr">
        <is>
          <t>ในกรณีหากพ่อเด็กตัดสินใจนำผู้ป่วยไปตรวจที่รพ. พบว่าเป็น G6PD อาการซีดในผู้ป่วยจัดเป็นแบบใด</t>
        </is>
      </c>
      <c r="C7" s="100" t="n"/>
      <c r="D7" s="88" t="inlineStr">
        <is>
          <t>Aplastic anemia</t>
        </is>
      </c>
      <c r="E7" s="88" t="inlineStr">
        <is>
          <t>Hemolytic anemia</t>
        </is>
      </c>
      <c r="F7" s="88" t="inlineStr">
        <is>
          <t>Pernicious anemia</t>
        </is>
      </c>
      <c r="G7" s="88" t="inlineStr">
        <is>
          <t>Chronic renal failure</t>
        </is>
      </c>
      <c r="H7" s="88" t="inlineStr">
        <is>
          <t>Iron deficiency failure</t>
        </is>
      </c>
      <c r="I7" s="119" t="inlineStr">
        <is>
          <t>2</t>
        </is>
      </c>
      <c r="J7" s="88"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00" t="n"/>
      <c r="L7" s="88" t="inlineStr">
        <is>
          <t>Anemia</t>
        </is>
      </c>
      <c r="M7" s="100" t="inlineStr">
        <is>
          <t>Clinic</t>
        </is>
      </c>
      <c r="N7" s="88" t="inlineStr">
        <is>
          <t>ข้อ 5 Pharma Plus เล่มม่วง (เฉลยข้อ ข)</t>
        </is>
      </c>
      <c r="O7" s="100" t="inlineStr">
        <is>
          <t>Mock</t>
        </is>
      </c>
      <c r="P7" s="100" t="inlineStr">
        <is>
          <t>Pharma Plus เล่มม่วง</t>
        </is>
      </c>
      <c r="Q7" s="100" t="n"/>
    </row>
    <row r="8" ht="13.2" customHeight="1" s="49">
      <c r="A8" s="119" t="n">
        <v>6</v>
      </c>
      <c r="B8" s="88" t="inlineStr">
        <is>
          <t>ข้อใดควรใช้ในการรักษาผู้ป่วยรายนี้ในโรงพยาบาล</t>
        </is>
      </c>
      <c r="C8" s="100" t="n"/>
      <c r="D8" s="88" t="inlineStr">
        <is>
          <t>Platelet</t>
        </is>
      </c>
      <c r="E8" s="88" t="inlineStr">
        <is>
          <t>Folic acid</t>
        </is>
      </c>
      <c r="F8" s="88" t="inlineStr">
        <is>
          <t>Vitamin B12</t>
        </is>
      </c>
      <c r="G8" s="88" t="inlineStr">
        <is>
          <t>Ferrous sulfate</t>
        </is>
      </c>
      <c r="H8" s="88" t="inlineStr">
        <is>
          <t>Packed red cell</t>
        </is>
      </c>
      <c r="I8" s="119" t="inlineStr">
        <is>
          <t>5</t>
        </is>
      </c>
      <c r="J8" s="88"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00" t="n"/>
      <c r="L8" s="88" t="inlineStr">
        <is>
          <t>Anemia</t>
        </is>
      </c>
      <c r="M8" s="100" t="inlineStr">
        <is>
          <t>Clinic</t>
        </is>
      </c>
      <c r="N8" s="88" t="inlineStr">
        <is>
          <t>ข้อ 6 Pharma Plus เล่มม่วง (เฉลยข้อ จ)</t>
        </is>
      </c>
      <c r="O8" s="100" t="inlineStr">
        <is>
          <t>Mock</t>
        </is>
      </c>
      <c r="P8" s="100" t="inlineStr">
        <is>
          <t>Pharma Plus เล่มม่วง</t>
        </is>
      </c>
      <c r="Q8" s="100" t="n"/>
    </row>
    <row r="9" ht="13.2" customHeight="1" s="49">
      <c r="A9" s="119" t="n">
        <v>7</v>
      </c>
      <c r="B9" s="88" t="inlineStr">
        <is>
          <t>ปัจจัยใดที่น่าจะเป็นสาเหตุทำให้เกิดอาการซีดในคนไข้</t>
        </is>
      </c>
      <c r="C9" s="100" t="n"/>
      <c r="D9" s="88" t="inlineStr">
        <is>
          <t>Aspirin</t>
        </is>
      </c>
      <c r="E9" s="88" t="inlineStr">
        <is>
          <t>Vitamin C</t>
        </is>
      </c>
      <c r="F9" s="88" t="inlineStr">
        <is>
          <t>Amoxicillin</t>
        </is>
      </c>
      <c r="G9" s="88" t="inlineStr">
        <is>
          <t>Amitriptyline</t>
        </is>
      </c>
      <c r="H9" s="88" t="inlineStr">
        <is>
          <t>กินแต่เนื้อสัตว์ ไม่ชอบกินผัก</t>
        </is>
      </c>
      <c r="I9" s="119" t="inlineStr">
        <is>
          <t>1</t>
        </is>
      </c>
      <c r="J9" s="88"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00" t="n"/>
      <c r="L9" s="88" t="inlineStr">
        <is>
          <t>Anemia</t>
        </is>
      </c>
      <c r="M9" s="100" t="inlineStr">
        <is>
          <t>Clinic</t>
        </is>
      </c>
      <c r="N9" s="88" t="inlineStr">
        <is>
          <t>ข้อ 7 Pharma Plus เล่มม่วง (เฉลยข้อ ก)</t>
        </is>
      </c>
      <c r="O9" s="100" t="inlineStr">
        <is>
          <t>Mock</t>
        </is>
      </c>
      <c r="P9" s="100" t="inlineStr">
        <is>
          <t>Pharma Plus เล่มม่วง</t>
        </is>
      </c>
      <c r="Q9" s="100" t="n"/>
    </row>
    <row r="10" ht="13.2" customHeight="1" s="49">
      <c r="A10" s="119" t="n">
        <v>8</v>
      </c>
      <c r="B10" s="88" t="inlineStr">
        <is>
          <t>เมื่อเด็กชายคนนี้โตขึ้นและจะแต่งงานข้อใดถูก</t>
        </is>
      </c>
      <c r="C10" s="100" t="n"/>
      <c r="D10" s="88" t="inlineStr">
        <is>
          <t>แต่งงานกันได้แต่ไม่ควรมีลูก เพราะสามารถถ่ายทอดทางพันธุกรรมได้</t>
        </is>
      </c>
      <c r="E10" s="88" t="inlineStr">
        <is>
          <t>แต่งงานกันได้ และหากตั้งครรภ์เป็นลูกชายให้ทำแท้ง แต่ถ้าเป็นหญิงไม่เป็นไร</t>
        </is>
      </c>
      <c r="F10" s="88" t="inlineStr">
        <is>
          <t>แต่งงานกันได้ และหากตั้งครรภ์เป็นลูกผู้หญิงให้ทำแท้ง แต่ถ้าชายเป็นไม่เป็นไร</t>
        </is>
      </c>
      <c r="G10" s="88" t="inlineStr">
        <is>
          <t>ทุกคนเป็นโรคนี้เท่ากัน ไม่ว่าชายหรือหญิง</t>
        </is>
      </c>
      <c r="H10" s="88" t="inlineStr">
        <is>
          <t>แต่งไม่ได้ จะทำให้ไม่มีคุณภาพชีวิตมีความสุขไปตลอดชีวิต เป็นการทำบาป</t>
        </is>
      </c>
      <c r="I10" s="119" t="inlineStr">
        <is>
          <t>1</t>
        </is>
      </c>
      <c r="J10" s="88"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00" t="n"/>
      <c r="L10" s="88" t="inlineStr">
        <is>
          <t>Anemia</t>
        </is>
      </c>
      <c r="M10" s="100" t="inlineStr">
        <is>
          <t>Clinic</t>
        </is>
      </c>
      <c r="N10" s="88" t="inlineStr">
        <is>
          <t>ข้อ 8 Pharma Plus เล่มม่วง (เฉลยข้อ ก)</t>
        </is>
      </c>
      <c r="O10" s="100" t="inlineStr">
        <is>
          <t>Mock</t>
        </is>
      </c>
      <c r="P10" s="100" t="inlineStr">
        <is>
          <t>Pharma Plus เล่มม่วง</t>
        </is>
      </c>
      <c r="Q10" s="100" t="n"/>
    </row>
    <row r="11" ht="13.2" customHeight="1" s="49">
      <c r="A11" s="119" t="n">
        <v>9</v>
      </c>
      <c r="B11" s="88"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00" t="n"/>
      <c r="D11" s="88" t="inlineStr">
        <is>
          <t>เป็นผู้ชาย</t>
        </is>
      </c>
      <c r="E11" s="88" t="inlineStr">
        <is>
          <t>มีโปตาสเซียมสูง</t>
        </is>
      </c>
      <c r="F11" s="88" t="inlineStr">
        <is>
          <t>มีการติดเชื้อในทางเดินปัสสาวะ</t>
        </is>
      </c>
      <c r="G11" s="88" t="inlineStr">
        <is>
          <t>ได้รับยา co-trimoxazole</t>
        </is>
      </c>
      <c r="H11" s="88" t="inlineStr">
        <is>
          <t>ได้รับยา ranitidine</t>
        </is>
      </c>
      <c r="I11" s="119" t="inlineStr">
        <is>
          <t>5</t>
        </is>
      </c>
      <c r="J11" s="88"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00" t="n"/>
      <c r="L11" s="88" t="inlineStr">
        <is>
          <t>Anemia</t>
        </is>
      </c>
      <c r="M11" s="100" t="inlineStr">
        <is>
          <t>Clinic</t>
        </is>
      </c>
      <c r="N11" s="88" t="inlineStr">
        <is>
          <t>ข้อ 9 Pharma Plus เล่มม่วง (เฉลยข้อ จ)</t>
        </is>
      </c>
      <c r="O11" s="100" t="inlineStr">
        <is>
          <t>Mock</t>
        </is>
      </c>
      <c r="P11" s="100" t="inlineStr">
        <is>
          <t>Pharma Plus เล่มม่วง</t>
        </is>
      </c>
      <c r="Q11" s="100" t="n"/>
    </row>
    <row r="12" ht="13.2" customHeight="1" s="49">
      <c r="A12" s="119" t="n">
        <v>10</v>
      </c>
      <c r="B12" s="88"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00" t="n"/>
      <c r="D12" s="88" t="inlineStr">
        <is>
          <t>อาการเหนื่อยเพลีย</t>
        </is>
      </c>
      <c r="E12" s="88" t="inlineStr">
        <is>
          <t>ปัสสาวะมีสีคล้ำเหมือนสีน้ำปลา</t>
        </is>
      </c>
      <c r="F12" s="88" t="inlineStr">
        <is>
          <t>มีประวัติเป็นโรคกระเพาะอาหาร</t>
        </is>
      </c>
      <c r="G12" s="88" t="inlineStr">
        <is>
          <t>Hb 8 g/dL (normal; 12-16), Hct 22% (normal; 38-48)</t>
        </is>
      </c>
      <c r="H12" s="88" t="inlineStr">
        <is>
          <t>Total bilirubin 4 mg/L (normal; &lt;1)</t>
        </is>
      </c>
      <c r="I12" s="119" t="inlineStr">
        <is>
          <t>3</t>
        </is>
      </c>
      <c r="J12" s="88"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00" t="n"/>
      <c r="L12" s="88" t="inlineStr">
        <is>
          <t>Anemia</t>
        </is>
      </c>
      <c r="M12" s="100" t="inlineStr">
        <is>
          <t>Clinic</t>
        </is>
      </c>
      <c r="N12" s="88" t="inlineStr">
        <is>
          <t>ข้อ 10 Pharma Plus เล่มม่วง (เฉลยข้อ ค)</t>
        </is>
      </c>
      <c r="O12" s="100" t="inlineStr">
        <is>
          <t>Mock</t>
        </is>
      </c>
      <c r="P12" s="100" t="inlineStr">
        <is>
          <t>Pharma Plus เล่มม่วง</t>
        </is>
      </c>
      <c r="Q12" s="100" t="n"/>
    </row>
    <row r="13" ht="13.2" customHeight="1" s="49">
      <c r="A13" s="119" t="n">
        <v>11</v>
      </c>
      <c r="B13" s="88" t="inlineStr">
        <is>
          <t>ข้อใดไม่ถูกต้องในการเกิด G-6-PD Deficiency anemia</t>
        </is>
      </c>
      <c r="C13" s="100" t="n"/>
      <c r="D13" s="88" t="inlineStr">
        <is>
          <t>การติดเชื้อทำให้ร่างกายสร้างอนุมูลอิสระมากขึ้น</t>
        </is>
      </c>
      <c r="E13" s="88" t="inlineStr">
        <is>
          <t>มี oxidative stress สูงเนื่องจากมี H2O2 ภายในเซลล์</t>
        </is>
      </c>
      <c r="F13" s="88" t="inlineStr">
        <is>
          <t>H2O2 ทำให้เกิด Sulhydryl-hemoglobin ทำให้เม็ดเลือดแดงแตก</t>
        </is>
      </c>
      <c r="G13" s="88" t="inlineStr">
        <is>
          <t>ฮีโมโกลบินตกตะกอนในเม็ดเลือดแดง ทำให้ถูก macrophage ที่ม้ามจับกิน</t>
        </is>
      </c>
      <c r="H13" s="88" t="inlineStr">
        <is>
          <t>การขาดเอนไซม์ G-6-PD ทำให้ reduced glutathione เพิ่มขึ้น เกิดการแตกของเม็ดเลือดแดง</t>
        </is>
      </c>
      <c r="I13" s="119" t="inlineStr">
        <is>
          <t>3</t>
        </is>
      </c>
      <c r="J13" s="88"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00" t="n"/>
      <c r="L13" s="88" t="inlineStr">
        <is>
          <t>Anemia</t>
        </is>
      </c>
      <c r="M13" s="100" t="inlineStr">
        <is>
          <t>Clinic</t>
        </is>
      </c>
      <c r="N13" s="88" t="inlineStr">
        <is>
          <t>ข้อ 11 Pharma Plus เล่มม่วง (เฉลยข้อ ค)</t>
        </is>
      </c>
      <c r="O13" s="100" t="inlineStr">
        <is>
          <t>Mock</t>
        </is>
      </c>
      <c r="P13" s="100" t="inlineStr">
        <is>
          <t>Pharma Plus เล่มม่วง</t>
        </is>
      </c>
      <c r="Q13" s="100" t="n"/>
    </row>
    <row r="14" ht="13.2" customHeight="1" s="49">
      <c r="A14" s="119" t="n">
        <v>12</v>
      </c>
      <c r="B14" s="88" t="inlineStr">
        <is>
          <t>ยาในข้อใดทำให้เกิดภาวะเม็ดเลือดแดงแตกเฉียบพลันในผู้ป่วย G-6-PD deficiency anemia</t>
        </is>
      </c>
      <c r="C14" s="100" t="n"/>
      <c r="D14" s="88" t="inlineStr">
        <is>
          <t>Heparin</t>
        </is>
      </c>
      <c r="E14" s="88" t="inlineStr">
        <is>
          <t>Primaquine</t>
        </is>
      </c>
      <c r="F14" s="88" t="inlineStr">
        <is>
          <t>Cloxacillin</t>
        </is>
      </c>
      <c r="G14" s="88" t="inlineStr">
        <is>
          <t>Warfarin</t>
        </is>
      </c>
      <c r="H14" s="88" t="inlineStr">
        <is>
          <t>Penicillin</t>
        </is>
      </c>
      <c r="I14" s="119" t="inlineStr">
        <is>
          <t>2</t>
        </is>
      </c>
      <c r="J14" s="88"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00" t="n"/>
      <c r="L14" s="88" t="inlineStr">
        <is>
          <t>Anemia</t>
        </is>
      </c>
      <c r="M14" s="100" t="inlineStr">
        <is>
          <t>Clinic</t>
        </is>
      </c>
      <c r="N14" s="88" t="inlineStr">
        <is>
          <t>ข้อ 12 Pharma Plus เล่มม่วง (เฉลยข้อ ข)</t>
        </is>
      </c>
      <c r="O14" s="100" t="inlineStr">
        <is>
          <t>Mock</t>
        </is>
      </c>
      <c r="P14" s="100" t="inlineStr">
        <is>
          <t>Pharma Plus เล่มม่วง</t>
        </is>
      </c>
      <c r="Q14" s="100" t="n"/>
    </row>
    <row r="15" ht="13.2" customHeight="1" s="49">
      <c r="A15" s="119" t="n">
        <v>13</v>
      </c>
      <c r="B15" s="88" t="inlineStr">
        <is>
          <t>การรักษาภาวะ acute anemia ในข้อใดเหมาะสมกับผู้ป่วยรายนี้</t>
        </is>
      </c>
      <c r="C15" s="100" t="n"/>
      <c r="D15" s="88" t="inlineStr">
        <is>
          <t>ให้เลือด</t>
        </is>
      </c>
      <c r="E15" s="88" t="inlineStr">
        <is>
          <t>Ferrous sulfate</t>
        </is>
      </c>
      <c r="F15" s="88" t="inlineStr">
        <is>
          <t>Ferrous sulfate ร่วมกับ Folic acid</t>
        </is>
      </c>
      <c r="G15" s="88" t="inlineStr">
        <is>
          <t>Vitamin B12</t>
        </is>
      </c>
      <c r="H15" s="88" t="inlineStr">
        <is>
          <t>Erythropoietin</t>
        </is>
      </c>
      <c r="I15" s="119" t="inlineStr">
        <is>
          <t>1</t>
        </is>
      </c>
      <c r="J15" s="88"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00" t="n"/>
      <c r="L15" s="88" t="inlineStr">
        <is>
          <t>Anemia</t>
        </is>
      </c>
      <c r="M15" s="100" t="inlineStr">
        <is>
          <t>Clinic</t>
        </is>
      </c>
      <c r="N15" s="88" t="inlineStr">
        <is>
          <t>ข้อ 13 Pharma Plus เล่มม่วง (เฉลยข้อ ก)</t>
        </is>
      </c>
      <c r="O15" s="100" t="inlineStr">
        <is>
          <t>Mock</t>
        </is>
      </c>
      <c r="P15" s="100" t="inlineStr">
        <is>
          <t>Pharma Plus เล่มม่วง</t>
        </is>
      </c>
      <c r="Q15" s="100" t="n"/>
    </row>
    <row r="16" ht="13.2" customHeight="1" s="49">
      <c r="A16" s="119" t="n">
        <v>14</v>
      </c>
      <c r="B16" s="88" t="inlineStr">
        <is>
          <t>ข้อใดผิดเกี่ยวกับการให้คำแนะนำที่ควรให้แก่ผู้ป่วยรายนี้</t>
        </is>
      </c>
      <c r="C16" s="100" t="n"/>
      <c r="D16" s="88" t="inlineStr">
        <is>
          <t>หลีกเลี่ยงการใช้ยาที่ทำให้เกิดเม็ดเลือดแดงแตก</t>
        </is>
      </c>
      <c r="E16" s="88" t="inlineStr">
        <is>
          <t>การติดเชื้อทำให้เม็ดเลือดแดงแตกได้</t>
        </is>
      </c>
      <c r="F16" s="88" t="inlineStr">
        <is>
          <t>ให้สังเกตอาการเม็ดเลือดแดงแตก ถ้าเกิดอีกให้รีบมาพบแพทย์์</t>
        </is>
      </c>
      <c r="G16" s="88" t="inlineStr">
        <is>
          <t>หยุดใช้ยา ranitidine เพราะเป็นสาเหตุเม็ดเลือดแดงแตก</t>
        </is>
      </c>
      <c r="H16" s="88" t="inlineStr">
        <is>
          <t>รับประทานอาหารที่มีธาตุเหล็กเพื่อเสริมสร้างเม็ดเลือด</t>
        </is>
      </c>
      <c r="I16" s="119" t="inlineStr">
        <is>
          <t>4</t>
        </is>
      </c>
      <c r="J16" s="88"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00" t="n"/>
      <c r="L16" s="88" t="inlineStr">
        <is>
          <t>Anemia</t>
        </is>
      </c>
      <c r="M16" s="100" t="inlineStr">
        <is>
          <t>Clinic</t>
        </is>
      </c>
      <c r="N16" s="88" t="inlineStr">
        <is>
          <t>ข้อ 14 Pharma Plus เล่มม่วง (เฉลยข้อ ง)</t>
        </is>
      </c>
      <c r="O16" s="100" t="inlineStr">
        <is>
          <t>Mock</t>
        </is>
      </c>
      <c r="P16" s="100" t="inlineStr">
        <is>
          <t>Pharma Plus เล่มม่วง</t>
        </is>
      </c>
      <c r="Q16" s="100" t="n"/>
    </row>
    <row r="17" ht="13.2" customHeight="1" s="49">
      <c r="A17" s="119" t="n">
        <v>15</v>
      </c>
      <c r="B17" s="88" t="inlineStr">
        <is>
          <t>ความเป็นพิษต่อระบบเลือดแบบใดที่ไม่มีสาเหตุจาก drug induce</t>
        </is>
      </c>
      <c r="C17" s="100" t="n"/>
      <c r="D17" s="88" t="inlineStr">
        <is>
          <t>Autoimmune-induced hemolysis</t>
        </is>
      </c>
      <c r="E17" s="88" t="inlineStr">
        <is>
          <t>Bone marrow suppression</t>
        </is>
      </c>
      <c r="F17" s="88" t="inlineStr">
        <is>
          <t>Methemoglobinemia</t>
        </is>
      </c>
      <c r="G17" s="88" t="inlineStr">
        <is>
          <t>Sickle cell anemia</t>
        </is>
      </c>
      <c r="H17" s="88" t="inlineStr">
        <is>
          <t>Hemolytic anemia</t>
        </is>
      </c>
      <c r="I17" s="119" t="inlineStr">
        <is>
          <t>4</t>
        </is>
      </c>
      <c r="J17" s="88"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00" t="n"/>
      <c r="L17" s="88" t="inlineStr">
        <is>
          <t>Anemia</t>
        </is>
      </c>
      <c r="M17" s="100" t="inlineStr">
        <is>
          <t>Clinic</t>
        </is>
      </c>
      <c r="N17" s="88" t="inlineStr">
        <is>
          <t>ข้อ 15 Pharma Plus เล่มม่วง (เฉลยข้อ ง)</t>
        </is>
      </c>
      <c r="O17" s="100" t="inlineStr">
        <is>
          <t>Mock</t>
        </is>
      </c>
      <c r="P17" s="100" t="inlineStr">
        <is>
          <t>Pharma Plus เล่มม่วง</t>
        </is>
      </c>
      <c r="Q17" s="100" t="n"/>
    </row>
    <row r="18" ht="13.2" customHeight="1" s="49">
      <c r="A18" s="119" t="n">
        <v>16</v>
      </c>
      <c r="B18" s="88" t="inlineStr">
        <is>
          <t>ยาต่อไปนี้ตัวใดทำให้อุจจาระเป็นสีดำ</t>
        </is>
      </c>
      <c r="C18" s="100" t="n"/>
      <c r="D18" s="88" t="inlineStr">
        <is>
          <t>Folic acid</t>
        </is>
      </c>
      <c r="E18" s="88" t="inlineStr">
        <is>
          <t>Vitamin B12</t>
        </is>
      </c>
      <c r="F18" s="88" t="inlineStr">
        <is>
          <t>Dapsone</t>
        </is>
      </c>
      <c r="G18" s="88" t="inlineStr">
        <is>
          <t>Erythropoietin</t>
        </is>
      </c>
      <c r="H18" s="88" t="inlineStr">
        <is>
          <t>Ferrous sulfate</t>
        </is>
      </c>
      <c r="I18" s="119" t="inlineStr">
        <is>
          <t>5</t>
        </is>
      </c>
      <c r="J18" s="88"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00" t="n"/>
      <c r="L18" s="88" t="inlineStr">
        <is>
          <t>Anemia</t>
        </is>
      </c>
      <c r="M18" s="100" t="inlineStr">
        <is>
          <t>Clinic</t>
        </is>
      </c>
      <c r="N18" s="88" t="inlineStr">
        <is>
          <t>ข้อ 16 Pharma Plus เล่มม่วง (เฉลยข้อ จ)</t>
        </is>
      </c>
      <c r="O18" s="100" t="inlineStr">
        <is>
          <t>Mock</t>
        </is>
      </c>
      <c r="P18" s="100" t="inlineStr">
        <is>
          <t>Pharma Plus เล่มม่วง</t>
        </is>
      </c>
      <c r="Q18" s="100" t="n"/>
    </row>
    <row r="19" ht="13.2" customHeight="1" s="49">
      <c r="A19" s="119" t="n">
        <v>17</v>
      </c>
      <c r="B19" s="88" t="inlineStr">
        <is>
          <t>จากข้อมูลข้างต้น ท่านต้องแนะนำการรับประทานยา ferrous sulfate ให้แก่ผู้ป่วยอย่างไร</t>
        </is>
      </c>
      <c r="C19" s="100" t="n"/>
      <c r="D19" s="88" t="inlineStr">
        <is>
          <t>ควรรับประทานร่วมกับนม เพื่อเพิ่มการดูดซึมของ ferrous</t>
        </is>
      </c>
      <c r="E19" s="88" t="inlineStr">
        <is>
          <t>ควรรับประทานขณะท้องว่างจะดีที่สุด เพื่อลดอาการคลื่นไส้ อาเจียนจากยา ferrous</t>
        </is>
      </c>
      <c r="F19" s="88" t="inlineStr">
        <is>
          <t>Ferrous มีผลรบกวนการดูดซึมของ ofloxacin จึงต้องกินยา ferrous sulfate ก่อนหรือหลังกินยา ofloxacin 2 ชั่วโมง</t>
        </is>
      </c>
      <c r="G19" s="88" t="inlineStr">
        <is>
          <t>อาการข้างเคียงที่สำคัญ คือ ท้องเสีย คลื่นไส้ อาเจียน ferrous stone</t>
        </is>
      </c>
      <c r="H19" s="88" t="inlineStr">
        <is>
          <t>สามารถทานยา ferrous sulfate ร่วมกับ tetracycline เพื่อเพิ่มการดูดซึม ferrous</t>
        </is>
      </c>
      <c r="I19" s="119" t="inlineStr">
        <is>
          <t>3</t>
        </is>
      </c>
      <c r="J19" s="88"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00" t="n"/>
      <c r="L19" s="88" t="inlineStr">
        <is>
          <t>Anemia</t>
        </is>
      </c>
      <c r="M19" s="100" t="inlineStr">
        <is>
          <t>Clinic</t>
        </is>
      </c>
      <c r="N19" s="88" t="inlineStr">
        <is>
          <t>ข้อ 17 Pharma Plus เล่มม่วง (เฉลยข้อ ค)</t>
        </is>
      </c>
      <c r="O19" s="100" t="inlineStr">
        <is>
          <t>Mock</t>
        </is>
      </c>
      <c r="P19" s="100" t="inlineStr">
        <is>
          <t>Pharma Plus เล่มม่วง</t>
        </is>
      </c>
      <c r="Q19" s="100" t="n"/>
    </row>
    <row r="20" ht="13.2" customHeight="1" s="49">
      <c r="A20" s="119" t="n">
        <v>18</v>
      </c>
      <c r="B20" s="88" t="inlineStr">
        <is>
          <t>จากข้อมูลข้างต้น ท่านควรแนะนำให้ผู้ป่วยเลี่ยงการใช้ยาในข้อใด เพื่อป้องกันการเกิด hemolytic anemia</t>
        </is>
      </c>
      <c r="C20" s="100" t="n"/>
      <c r="D20" s="88" t="inlineStr">
        <is>
          <t>Primaquine, Erythromycin</t>
        </is>
      </c>
      <c r="E20" s="88" t="inlineStr">
        <is>
          <t>Dapsone, Vitamin A</t>
        </is>
      </c>
      <c r="F20" s="88" t="inlineStr">
        <is>
          <t>Sulfasalazine, Erythromycin</t>
        </is>
      </c>
      <c r="G20" s="88" t="inlineStr">
        <is>
          <t>Dapsone, Penicillamine</t>
        </is>
      </c>
      <c r="H20" s="88" t="inlineStr">
        <is>
          <t>Sulfasalazine, Tetracycline</t>
        </is>
      </c>
      <c r="I20" s="119" t="inlineStr">
        <is>
          <t>4</t>
        </is>
      </c>
      <c r="J20" s="88"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00" t="n"/>
      <c r="L20" s="88" t="inlineStr">
        <is>
          <t>Anemia</t>
        </is>
      </c>
      <c r="M20" s="100" t="inlineStr">
        <is>
          <t>Clinic</t>
        </is>
      </c>
      <c r="N20" s="88" t="inlineStr">
        <is>
          <t>ข้อ 18 Pharma Plus เล่มม่วง (เฉลยข้อ ง)</t>
        </is>
      </c>
      <c r="O20" s="100" t="inlineStr">
        <is>
          <t>Mock</t>
        </is>
      </c>
      <c r="P20" s="100" t="inlineStr">
        <is>
          <t>Pharma Plus เล่มม่วง</t>
        </is>
      </c>
      <c r="Q20" s="100" t="n"/>
    </row>
    <row r="21" ht="13.2" customHeight="1" s="49">
      <c r="A21" s="119" t="n">
        <v>19</v>
      </c>
      <c r="B21" s="88"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00" t="n"/>
      <c r="D21" s="88" t="inlineStr">
        <is>
          <t>Iron deficiency</t>
        </is>
      </c>
      <c r="E21" s="88" t="inlineStr">
        <is>
          <t>Uremia</t>
        </is>
      </c>
      <c r="F21" s="88" t="inlineStr">
        <is>
          <t>Liver steatosis</t>
        </is>
      </c>
      <c r="G21" s="88" t="inlineStr">
        <is>
          <t>Peripheral neuropathy</t>
        </is>
      </c>
      <c r="H21" s="88" t="inlineStr">
        <is>
          <t>Enlarged spleen</t>
        </is>
      </c>
      <c r="I21" s="119" t="inlineStr">
        <is>
          <t>5</t>
        </is>
      </c>
      <c r="J21" s="88"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00" t="n"/>
      <c r="L21" s="88" t="inlineStr">
        <is>
          <t>Anemia</t>
        </is>
      </c>
      <c r="M21" s="100" t="inlineStr">
        <is>
          <t>Clinic</t>
        </is>
      </c>
      <c r="N21" s="88" t="inlineStr">
        <is>
          <t>ข้อ 19 Pharma Plus เล่มม่วง (เฉลยข้อ จ)</t>
        </is>
      </c>
      <c r="O21" s="100" t="inlineStr">
        <is>
          <t>Mock</t>
        </is>
      </c>
      <c r="P21" s="100" t="inlineStr">
        <is>
          <t>Pharma Plus เล่มม่วง</t>
        </is>
      </c>
      <c r="Q21" s="100" t="n"/>
    </row>
    <row r="22" ht="13.2" customHeight="1" s="49">
      <c r="A22" s="119" t="n">
        <v>20</v>
      </c>
      <c r="B22" s="88"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00" t="n"/>
      <c r="D22" s="88" t="inlineStr">
        <is>
          <t>ธาลัสซีเมียเป็นโรคพันธุกรรม ที่เกิดจากเม็ดเลือดแดงถูกทำลายได้ง่ายเนื่องจากการขาดเอนไซม์บางชนิด</t>
        </is>
      </c>
      <c r="E22" s="88" t="inlineStr">
        <is>
          <t>ธาลัสซีเมียเป็นโรคพันธุกรรม ที่มีระดับเหล็กในเลือดสูงเนื่องจากการแตกของเม็ดเลือดแดง</t>
        </is>
      </c>
      <c r="F22" s="88" t="inlineStr">
        <is>
          <t>ธาลัสซีเมียเป็นโรคพันธุกรรมที่เม็ดเลือดแดงมีโครงสร้างผิดปกติคล้ายรูปเสี้ยวพระจันทร์ ทำให้แตกง่าย</t>
        </is>
      </c>
      <c r="G22" s="88" t="inlineStr">
        <is>
          <t>ธาลัสซีเมียเป็นโรคที่เกิดจากความผิดปกติของระบบภูมิคุ้มกันที่เม็ดเลือดแดงถูกทำลายได้ง่าย</t>
        </is>
      </c>
      <c r="H22" s="88" t="inlineStr">
        <is>
          <t>ธาลัสซีเมียเป็นโรคโลหิตจาง ที่เกิดจากการขาดวิตามินที่ช่วยในการคงสภาพของเม็ดเลือดแดง</t>
        </is>
      </c>
      <c r="I22" s="119" t="inlineStr">
        <is>
          <t>2</t>
        </is>
      </c>
      <c r="J22" s="88"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00" t="n"/>
      <c r="L22" s="88" t="inlineStr">
        <is>
          <t>Anemia</t>
        </is>
      </c>
      <c r="M22" s="100" t="inlineStr">
        <is>
          <t>Clinic</t>
        </is>
      </c>
      <c r="N22" s="88" t="inlineStr">
        <is>
          <t>ข้อ 20 Pharma Plus เล่มม่วง (เฉลยข้อ ข)</t>
        </is>
      </c>
      <c r="O22" s="100" t="inlineStr">
        <is>
          <t>Mock</t>
        </is>
      </c>
      <c r="P22" s="100" t="inlineStr">
        <is>
          <t>Pharma Plus เล่มม่วง</t>
        </is>
      </c>
      <c r="Q22" s="100" t="n"/>
    </row>
    <row r="23" ht="13.2" customHeight="1" s="49">
      <c r="A23" s="119" t="n">
        <v>21</v>
      </c>
      <c r="B23" s="88"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00" t="n"/>
      <c r="D23" s="88" t="inlineStr">
        <is>
          <t>[NEED_REVIEW]</t>
        </is>
      </c>
      <c r="E23" s="88" t="inlineStr">
        <is>
          <t>สามารถรับประทานได้ เนื่องจากมีวิตามินและสารอาหารที่สำคัญที่ช่วยบำรุงโลหิตลดอาการโลหิตจาง</t>
        </is>
      </c>
      <c r="F23" s="88" t="inlineStr">
        <is>
          <t>สามารถรับประทานได้เฉพาะเมื่อผู้ป่วยกำลังอยู่ในระหว่างการรักษาโรคธาลัสซีเมียจากแพทย์์</t>
        </is>
      </c>
      <c r="G23" s="88" t="inlineStr">
        <is>
          <t>ไม่ควรรับประทาน เนื่องจากมีส่วนผสมของธาตุเหล็ก</t>
        </is>
      </c>
      <c r="H23" s="88" t="inlineStr">
        <is>
          <t>ไม่ควรรับประทาน เนื่องจากมีส่วนประกอบที่เกิด drug interaction กับยาที่ใช้รักษาประจำ</t>
        </is>
      </c>
      <c r="I23" s="119" t="inlineStr">
        <is>
          <t>4</t>
        </is>
      </c>
      <c r="J23" s="88"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00" t="n"/>
      <c r="L23" s="88" t="inlineStr">
        <is>
          <t>Anemia</t>
        </is>
      </c>
      <c r="M23" s="100" t="inlineStr">
        <is>
          <t>Clinic</t>
        </is>
      </c>
      <c r="N23" s="88" t="inlineStr">
        <is>
          <t>ข้อ 21 Pharma Plus เล่มม่วง (เฉลยข้อ ง)</t>
        </is>
      </c>
      <c r="O23" s="100" t="inlineStr">
        <is>
          <t>Mock</t>
        </is>
      </c>
      <c r="P23" s="100" t="inlineStr">
        <is>
          <t>Pharma Plus เล่มม่วง</t>
        </is>
      </c>
      <c r="Q23" s="100" t="n"/>
    </row>
    <row r="24" ht="13.2" customHeight="1" s="49">
      <c r="A24" s="119" t="n">
        <v>22</v>
      </c>
      <c r="B24" s="88" t="inlineStr">
        <is>
          <t>เภสัชกรแนะนำให้ผู้ป่วยระมัดระวังการใช้ยาตัวใดเป็นพิเศษ</t>
        </is>
      </c>
      <c r="C24" s="100" t="n"/>
      <c r="D24" s="88" t="inlineStr">
        <is>
          <t>FBC</t>
        </is>
      </c>
      <c r="E24" s="88" t="inlineStr">
        <is>
          <t>Aminoglycosides</t>
        </is>
      </c>
      <c r="F24" s="88" t="inlineStr">
        <is>
          <t>Paracetamol</t>
        </is>
      </c>
      <c r="G24" s="88" t="inlineStr">
        <is>
          <t>Vitamin C</t>
        </is>
      </c>
      <c r="H24" s="88" t="inlineStr">
        <is>
          <t>Calcium supplements</t>
        </is>
      </c>
      <c r="I24" s="119" t="inlineStr">
        <is>
          <t>1</t>
        </is>
      </c>
      <c r="J24" s="88"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00" t="n"/>
      <c r="L24" s="88" t="inlineStr">
        <is>
          <t>Anemia</t>
        </is>
      </c>
      <c r="M24" s="100" t="inlineStr">
        <is>
          <t>Clinic</t>
        </is>
      </c>
      <c r="N24" s="88" t="inlineStr">
        <is>
          <t>ข้อ 22 Pharma Plus เล่มม่วง (เฉลยข้อ ก)</t>
        </is>
      </c>
      <c r="O24" s="100" t="inlineStr">
        <is>
          <t>Mock</t>
        </is>
      </c>
      <c r="P24" s="100" t="inlineStr">
        <is>
          <t>Pharma Plus เล่มม่วง</t>
        </is>
      </c>
      <c r="Q24" s="100" t="n"/>
    </row>
    <row r="25" ht="13.2" customHeight="1" s="49">
      <c r="A25" s="119" t="n">
        <v>23</v>
      </c>
      <c r="B25" s="88" t="inlineStr">
        <is>
          <t>ข้อแนะนำสำหรับวิธีการรักษาโรคธาลัสซีเมีย นอกเหนือจากการใช้ยารับประทาน</t>
        </is>
      </c>
      <c r="C25" s="100" t="n"/>
      <c r="D25" s="88" t="inlineStr">
        <is>
          <t>ผู้ป่วยไม่ควรได้รับเลือดอย่างเด็ดขาด เนื่องจากมีโอกาสเกิด agglutination ของเม็ดเลือดแดงสูงกว่าปกติ</t>
        </is>
      </c>
      <c r="E25" s="88" t="inlineStr">
        <is>
          <t>ผู้ป่วยไม่ควรได้รับเลือดอย่างเด็ดขาด เนื่องจากมีความเสี่ยงต่อการติดเชื้อ</t>
        </is>
      </c>
      <c r="F25" s="88" t="inlineStr">
        <is>
          <t>ผู้ป่วยควรได้รับเลือด เพื่อช่วยเพิ่มปริมาณเม็ดเลือดแดง</t>
        </is>
      </c>
      <c r="G25" s="88" t="inlineStr">
        <is>
          <t>ผู้ป่วยควรออกกำลังกายสม่ำเสมอ เพื่อช่วยเพิ่มการสร้างเม็ดเลือดแดง</t>
        </is>
      </c>
      <c r="H25" s="88" t="inlineStr">
        <is>
          <t>ผู้ป่วยควรได้รับ erythropoietin เพื่อเร่งการสร้างเม็ดเลือดแดง</t>
        </is>
      </c>
      <c r="I25" s="119" t="inlineStr">
        <is>
          <t>3</t>
        </is>
      </c>
      <c r="J25" s="88"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00" t="n"/>
      <c r="L25" s="88" t="inlineStr">
        <is>
          <t>Anemia</t>
        </is>
      </c>
      <c r="M25" s="100" t="inlineStr">
        <is>
          <t>Clinic</t>
        </is>
      </c>
      <c r="N25" s="88" t="inlineStr">
        <is>
          <t>ข้อ 23 Pharma Plus เล่มม่วง (เฉลยข้อ ค)</t>
        </is>
      </c>
      <c r="O25" s="100" t="inlineStr">
        <is>
          <t>Mock</t>
        </is>
      </c>
      <c r="P25" s="100" t="inlineStr">
        <is>
          <t>Pharma Plus เล่มม่วง</t>
        </is>
      </c>
      <c r="Q25" s="100" t="n"/>
    </row>
    <row r="26" ht="13.2" customHeight="1" s="49">
      <c r="A26" s="119" t="n">
        <v>24</v>
      </c>
      <c r="B26" s="88" t="inlineStr">
        <is>
          <t>สถานการณ์ที่ 6 ผู้ป่วย CKD with IDA with DM with HTN อายุ 60 ปี หนัก 60 กิโลกรัม Scr = 2.5 mg/dl
ภาวะ Anemia ในผู้ป่วยรายนี้ ควรแก้ไขอย่างไร</t>
        </is>
      </c>
      <c r="C26" s="100" t="n"/>
      <c r="D26" s="88" t="inlineStr">
        <is>
          <t>EPO</t>
        </is>
      </c>
      <c r="E26" s="88" t="inlineStr">
        <is>
          <t>Fresh Frozen Plasma</t>
        </is>
      </c>
      <c r="F26" s="88" t="inlineStr">
        <is>
          <t>Platelet concentrates</t>
        </is>
      </c>
      <c r="G26" s="88" t="inlineStr">
        <is>
          <t>Whole blood</t>
        </is>
      </c>
      <c r="H26" s="88" t="inlineStr">
        <is>
          <t>Leukocyte poor blood</t>
        </is>
      </c>
      <c r="I26" s="119" t="inlineStr">
        <is>
          <t>1</t>
        </is>
      </c>
      <c r="J26" s="88"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00" t="n"/>
      <c r="L26" s="88" t="inlineStr">
        <is>
          <t>Anemia</t>
        </is>
      </c>
      <c r="M26" s="100" t="inlineStr">
        <is>
          <t>Clinic</t>
        </is>
      </c>
      <c r="N26" s="88" t="inlineStr">
        <is>
          <t>ข้อ 24 Pharma Plus เล่มม่วง (เฉลยข้อ ก)</t>
        </is>
      </c>
      <c r="O26" s="100" t="inlineStr">
        <is>
          <t>Mock</t>
        </is>
      </c>
      <c r="P26" s="100" t="inlineStr">
        <is>
          <t>Pharma Plus เล่มม่วง</t>
        </is>
      </c>
      <c r="Q26" s="100" t="n"/>
    </row>
    <row r="27" ht="13.2" customHeight="1" s="49">
      <c r="A27" s="119" t="n">
        <v>25</v>
      </c>
      <c r="B27" s="88"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00" t="n"/>
      <c r="D27" s="88" t="inlineStr">
        <is>
          <t>Folate deficiency anemia</t>
        </is>
      </c>
      <c r="E27" s="88" t="inlineStr">
        <is>
          <t>Thalassemia</t>
        </is>
      </c>
      <c r="F27" s="88" t="inlineStr">
        <is>
          <t>Vitamin B6 deficiency anemia</t>
        </is>
      </c>
      <c r="G27" s="88" t="inlineStr">
        <is>
          <t>Vitamin B12 deficiency anemia</t>
        </is>
      </c>
      <c r="H27" s="88" t="inlineStr">
        <is>
          <t>Iron deficiency anemia</t>
        </is>
      </c>
      <c r="I27" s="119" t="inlineStr">
        <is>
          <t>5</t>
        </is>
      </c>
      <c r="J27" s="88"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00" t="n"/>
      <c r="L27" s="88" t="inlineStr">
        <is>
          <t>Anemia</t>
        </is>
      </c>
      <c r="M27" s="100" t="inlineStr">
        <is>
          <t>Clinic</t>
        </is>
      </c>
      <c r="N27" s="88" t="inlineStr">
        <is>
          <t>ข้อ 25 Pharma Plus เล่มม่วง (เฉลยข้อ จ)</t>
        </is>
      </c>
      <c r="O27" s="100" t="inlineStr">
        <is>
          <t>Mock</t>
        </is>
      </c>
      <c r="P27" s="100" t="inlineStr">
        <is>
          <t>Pharma Plus เล่มม่วง</t>
        </is>
      </c>
      <c r="Q27" s="100" t="n"/>
    </row>
    <row r="28" ht="13.2" customHeight="1" s="49">
      <c r="A28" s="119" t="n">
        <v>26</v>
      </c>
      <c r="B28" s="88" t="inlineStr">
        <is>
          <t>ผู้ป่วยรายนี้ ควรได้รับยาใด</t>
        </is>
      </c>
      <c r="C28" s="100" t="n"/>
      <c r="D28" s="88" t="inlineStr">
        <is>
          <t>Ferrous sulfate</t>
        </is>
      </c>
      <c r="E28" s="88" t="inlineStr">
        <is>
          <t>Folic acid</t>
        </is>
      </c>
      <c r="F28" s="88" t="inlineStr">
        <is>
          <t>Cobalamine</t>
        </is>
      </c>
      <c r="G28" s="88" t="inlineStr">
        <is>
          <t>Pyridoxine</t>
        </is>
      </c>
      <c r="H28" s="88" t="inlineStr">
        <is>
          <t>Deferoxamine</t>
        </is>
      </c>
      <c r="I28" s="119" t="inlineStr">
        <is>
          <t>1</t>
        </is>
      </c>
      <c r="J28" s="88"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00" t="n"/>
      <c r="L28" s="88" t="inlineStr">
        <is>
          <t>Anemia</t>
        </is>
      </c>
      <c r="M28" s="100" t="inlineStr">
        <is>
          <t>Clinic</t>
        </is>
      </c>
      <c r="N28" s="88" t="inlineStr">
        <is>
          <t>ข้อ 26 Pharma Plus เล่มม่วง (เฉลยข้อ ก)</t>
        </is>
      </c>
      <c r="O28" s="100" t="inlineStr">
        <is>
          <t>Mock</t>
        </is>
      </c>
      <c r="P28" s="100" t="inlineStr">
        <is>
          <t>Pharma Plus เล่มม่วง</t>
        </is>
      </c>
      <c r="Q28" s="100" t="n"/>
    </row>
    <row r="29" ht="13.2" customHeight="1" s="49">
      <c r="A29" s="119" t="n">
        <v>27</v>
      </c>
      <c r="B29" s="88" t="inlineStr">
        <is>
          <t>โรคใดต่อไปนี้ ห้ามใช้ยาเสริมธาตุเหล็กโดยเด็ดขาด</t>
        </is>
      </c>
      <c r="C29" s="100" t="n"/>
      <c r="D29" s="88" t="inlineStr">
        <is>
          <t>Folate deficiency anemia</t>
        </is>
      </c>
      <c r="E29" s="88" t="inlineStr">
        <is>
          <t>Thalassemia</t>
        </is>
      </c>
      <c r="F29" s="88" t="inlineStr">
        <is>
          <t>Osteoporosis</t>
        </is>
      </c>
      <c r="G29" s="88" t="inlineStr">
        <is>
          <t>Peptic ulcer</t>
        </is>
      </c>
      <c r="H29" s="88" t="inlineStr">
        <is>
          <t>Iron deficiency anemia</t>
        </is>
      </c>
      <c r="I29" s="119" t="inlineStr">
        <is>
          <t>2</t>
        </is>
      </c>
      <c r="J29" s="88"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00" t="n"/>
      <c r="L29" s="88" t="inlineStr">
        <is>
          <t>Anemia</t>
        </is>
      </c>
      <c r="M29" s="100" t="inlineStr">
        <is>
          <t>Clinic</t>
        </is>
      </c>
      <c r="N29" s="88" t="inlineStr">
        <is>
          <t>ข้อ 27 Pharma Plus เล่มม่วง (เฉลยข้อ ข)</t>
        </is>
      </c>
      <c r="O29" s="100" t="inlineStr">
        <is>
          <t>Mock</t>
        </is>
      </c>
      <c r="P29" s="100" t="inlineStr">
        <is>
          <t>Pharma Plus เล่มม่วง</t>
        </is>
      </c>
      <c r="Q29" s="100" t="n"/>
    </row>
    <row r="30" ht="13.2" customHeight="1" s="49">
      <c r="A30" s="119" t="n">
        <v>28</v>
      </c>
      <c r="B30" s="88" t="inlineStr">
        <is>
          <t>ข้อใดไม่ใช่ผลข้างเคียงหลักจากการใช้ยาเสริมธาตุเหล็ก</t>
        </is>
      </c>
      <c r="C30" s="100" t="n"/>
      <c r="D30" s="88" t="inlineStr">
        <is>
          <t>อุจจาระดำ</t>
        </is>
      </c>
      <c r="E30" s="88" t="inlineStr">
        <is>
          <t>ท้องเสีย</t>
        </is>
      </c>
      <c r="F30" s="88" t="inlineStr">
        <is>
          <t>ท้องผูก</t>
        </is>
      </c>
      <c r="G30" s="88" t="inlineStr">
        <is>
          <t>คลื่นไส้ อาเจียน</t>
        </is>
      </c>
      <c r="H30" s="88" t="inlineStr">
        <is>
          <t>ตับอักเสบ</t>
        </is>
      </c>
      <c r="I30" s="119" t="inlineStr">
        <is>
          <t>5</t>
        </is>
      </c>
      <c r="J30" s="88"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00" t="n"/>
      <c r="L30" s="88" t="inlineStr">
        <is>
          <t>Anemia</t>
        </is>
      </c>
      <c r="M30" s="100" t="inlineStr">
        <is>
          <t>Clinic</t>
        </is>
      </c>
      <c r="N30" s="88" t="inlineStr">
        <is>
          <t>ข้อ 28 Pharma Plus เล่มม่วง (เฉลยข้อ จ)</t>
        </is>
      </c>
      <c r="O30" s="100" t="inlineStr">
        <is>
          <t>Mock</t>
        </is>
      </c>
      <c r="P30" s="100" t="inlineStr">
        <is>
          <t>Pharma Plus เล่มม่วง</t>
        </is>
      </c>
      <c r="Q30" s="100" t="n"/>
    </row>
    <row r="31" ht="13.2" customHeight="1" s="49">
      <c r="A31" s="119" t="n">
        <v>29</v>
      </c>
      <c r="B31" s="88" t="inlineStr">
        <is>
          <t>ข้อใดต่อไปนี้ เพิ่มการดูดซึมธาตุเหล็ก</t>
        </is>
      </c>
      <c r="C31" s="100" t="n"/>
      <c r="D31" s="88" t="inlineStr">
        <is>
          <t>Tetracycline</t>
        </is>
      </c>
      <c r="E31" s="88" t="inlineStr">
        <is>
          <t>Folic acid</t>
        </is>
      </c>
      <c r="F31" s="88" t="inlineStr">
        <is>
          <t>Vitamin B12</t>
        </is>
      </c>
      <c r="G31" s="88" t="inlineStr">
        <is>
          <t>Vitamin C</t>
        </is>
      </c>
      <c r="H31" s="88" t="inlineStr">
        <is>
          <t>Omeprazole</t>
        </is>
      </c>
      <c r="I31" s="119" t="inlineStr">
        <is>
          <t>4</t>
        </is>
      </c>
      <c r="J31" s="88"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00" t="n"/>
      <c r="L31" s="88" t="inlineStr">
        <is>
          <t>Anemia</t>
        </is>
      </c>
      <c r="M31" s="100" t="inlineStr">
        <is>
          <t>Clinic</t>
        </is>
      </c>
      <c r="N31" s="88" t="inlineStr">
        <is>
          <t>ข้อ 29 Pharma Plus เล่มม่วง (เฉลยข้อ ง)</t>
        </is>
      </c>
      <c r="O31" s="100" t="inlineStr">
        <is>
          <t>Mock</t>
        </is>
      </c>
      <c r="P31" s="100" t="inlineStr">
        <is>
          <t>Pharma Plus เล่มม่วง</t>
        </is>
      </c>
      <c r="Q31" s="100" t="n"/>
    </row>
    <row r="32" ht="13.2" customHeight="1" s="49">
      <c r="A32" s="119" t="n">
        <v>30</v>
      </c>
      <c r="B32" s="88" t="inlineStr">
        <is>
          <t>ยาเพิ่มธาตุเหล็กในข้อต่อไปนี้ มีปริมาณเหล็กมากที่สุด</t>
        </is>
      </c>
      <c r="C32" s="100" t="n"/>
      <c r="D32" s="88" t="inlineStr">
        <is>
          <t>Ferrous fumarate</t>
        </is>
      </c>
      <c r="E32" s="88" t="inlineStr">
        <is>
          <t>Ferrous gluconate</t>
        </is>
      </c>
      <c r="F32" s="88" t="inlineStr">
        <is>
          <t>Ferrous citrate</t>
        </is>
      </c>
      <c r="G32" s="88" t="inlineStr">
        <is>
          <t>Ferrous sulfate. 7H2O</t>
        </is>
      </c>
      <c r="H32" s="88" t="inlineStr">
        <is>
          <t>Anhydrous ferrous sulfate</t>
        </is>
      </c>
      <c r="I32" s="119" t="inlineStr">
        <is>
          <t>1</t>
        </is>
      </c>
      <c r="J32" s="88"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00" t="n"/>
      <c r="L32" s="88" t="inlineStr">
        <is>
          <t>Anemia</t>
        </is>
      </c>
      <c r="M32" s="100" t="inlineStr">
        <is>
          <t>Clinic</t>
        </is>
      </c>
      <c r="N32" s="88" t="inlineStr">
        <is>
          <t>ข้อ 30 Pharma Plus เล่มม่วง (เฉลยข้อ ก)</t>
        </is>
      </c>
      <c r="O32" s="100" t="inlineStr">
        <is>
          <t>Mock</t>
        </is>
      </c>
      <c r="P32" s="100" t="inlineStr">
        <is>
          <t>Pharma Plus เล่มม่วง</t>
        </is>
      </c>
      <c r="Q32" s="100" t="n"/>
    </row>
    <row r="33" ht="13.2" customHeight="1" s="49">
      <c r="A33" s="119" t="n">
        <v>31</v>
      </c>
      <c r="B33" s="88"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00" t="n"/>
      <c r="D33" s="88" t="inlineStr">
        <is>
          <t>ติดสีจางกว่าปกติ</t>
        </is>
      </c>
      <c r="E33" s="88" t="inlineStr">
        <is>
          <t>ติดสีเข้มกว่าปกติ</t>
        </is>
      </c>
      <c r="F33" s="88" t="inlineStr">
        <is>
          <t>มีลักษณะโตกว่าปกติ</t>
        </is>
      </c>
      <c r="G33" s="88" t="inlineStr">
        <is>
          <t>รูปร่างบิดเบี้ยวไม่แน่นอน</t>
        </is>
      </c>
      <c r="H33" s="88" t="inlineStr">
        <is>
          <t>พบเศษของเม็ดเลือดแดงที่แตก</t>
        </is>
      </c>
      <c r="I33" s="119" t="inlineStr">
        <is>
          <t>5</t>
        </is>
      </c>
      <c r="J33" s="88"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00" t="n"/>
      <c r="L33" s="88" t="inlineStr">
        <is>
          <t>Anemia</t>
        </is>
      </c>
      <c r="M33" s="100" t="inlineStr">
        <is>
          <t>Clinic</t>
        </is>
      </c>
      <c r="N33" s="88" t="inlineStr">
        <is>
          <t>ข้อ 31 Pharma Plus เล่มม่วง (เฉลยข้อ จ)</t>
        </is>
      </c>
      <c r="O33" s="100" t="inlineStr">
        <is>
          <t>Mock</t>
        </is>
      </c>
      <c r="P33" s="100" t="inlineStr">
        <is>
          <t>Pharma Plus เล่มม่วง</t>
        </is>
      </c>
      <c r="Q33" s="100" t="n"/>
    </row>
    <row r="34" ht="13.2" customHeight="1" s="49">
      <c r="A34" s="119" t="n">
        <v>32</v>
      </c>
      <c r="B34" s="88" t="inlineStr">
        <is>
          <t>G6PD มีบทบาทต่อเม็ดเลือดแดงอย่างไร</t>
        </is>
      </c>
      <c r="C34" s="100" t="n"/>
      <c r="D34" s="88" t="inlineStr">
        <is>
          <t>เปลี่ยนกลูโคสเป็นพลังงาน</t>
        </is>
      </c>
      <c r="E34" s="88" t="inlineStr">
        <is>
          <t>ป้องกันการเปลี่ยน Hgb เป็น methemoglobin</t>
        </is>
      </c>
      <c r="F34" s="88" t="inlineStr">
        <is>
          <t>คงสภาพของโครงสร้าง globin</t>
        </is>
      </c>
      <c r="G34" s="88" t="inlineStr">
        <is>
          <t>ทำให้ globin จับกับ tetraglobin</t>
        </is>
      </c>
      <c r="H34" s="88" t="inlineStr">
        <is>
          <t>ทำให้ ferrous จับกับ Hgb ได้</t>
        </is>
      </c>
      <c r="I34" s="119" t="inlineStr">
        <is>
          <t>1</t>
        </is>
      </c>
      <c r="J34" s="88"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00" t="n"/>
      <c r="L34" s="88" t="inlineStr">
        <is>
          <t>Anemia</t>
        </is>
      </c>
      <c r="M34" s="100" t="inlineStr">
        <is>
          <t>Clinic</t>
        </is>
      </c>
      <c r="N34" s="88" t="inlineStr">
        <is>
          <t>ข้อ 32 Pharma Plus เล่มม่วง (เฉลยข้อ ก)</t>
        </is>
      </c>
      <c r="O34" s="100" t="inlineStr">
        <is>
          <t>Mock</t>
        </is>
      </c>
      <c r="P34" s="100" t="inlineStr">
        <is>
          <t>Pharma Plus เล่มม่วง</t>
        </is>
      </c>
      <c r="Q34" s="100" t="n"/>
    </row>
    <row r="35" ht="13.2" customHeight="1" s="49">
      <c r="A35" s="119" t="n">
        <v>33</v>
      </c>
      <c r="B35" s="88"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00" t="n"/>
      <c r="D35" s="88" t="inlineStr">
        <is>
          <t>ตั้งครรภ์</t>
        </is>
      </c>
      <c r="E35" s="88" t="inlineStr">
        <is>
          <t>ขาดสารอาหาร</t>
        </is>
      </c>
      <c r="F35" s="88" t="inlineStr">
        <is>
          <t>โรคริชสีดวง</t>
        </is>
      </c>
      <c r="G35" s="88" t="inlineStr">
        <is>
          <t>โรคกระเพาะอาหาร</t>
        </is>
      </c>
      <c r="H35" s="88" t="inlineStr">
        <is>
          <t>กรรมพันธุ์</t>
        </is>
      </c>
      <c r="I35" s="119" t="inlineStr">
        <is>
          <t>5</t>
        </is>
      </c>
      <c r="J35" s="88"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00" t="n"/>
      <c r="L35" s="88" t="inlineStr">
        <is>
          <t>Anemia</t>
        </is>
      </c>
      <c r="M35" s="100" t="inlineStr">
        <is>
          <t>Clinic</t>
        </is>
      </c>
      <c r="N35" s="88" t="inlineStr">
        <is>
          <t>ข้อ 33 Pharma Plus เล่มม่วง (เฉลยข้อ จ)</t>
        </is>
      </c>
      <c r="O35" s="100" t="inlineStr">
        <is>
          <t>Mock</t>
        </is>
      </c>
      <c r="P35" s="100" t="inlineStr">
        <is>
          <t>Pharma Plus เล่มม่วง</t>
        </is>
      </c>
      <c r="Q35" s="100" t="n"/>
    </row>
    <row r="36" ht="13.2" customHeight="1" s="49">
      <c r="A36" s="119" t="n">
        <v>34</v>
      </c>
      <c r="B36" s="88" t="inlineStr">
        <is>
          <t>ลักษณะของเม็ดเลือดเป็นอย่างไร</t>
        </is>
      </c>
      <c r="C36" s="100" t="n"/>
      <c r="D36" s="88" t="inlineStr">
        <is>
          <t>เม็ดเลือดแดงติดสีเข้มและมีขนาดเล็ก</t>
        </is>
      </c>
      <c r="E36" s="88" t="inlineStr">
        <is>
          <t>เม็ดเลือดแดงติดสีจางและมีขนาดเล็ก</t>
        </is>
      </c>
      <c r="F36" s="88" t="inlineStr">
        <is>
          <t>เม็ดเลือดแดงติดสีจางและมีขนาดใหญ่</t>
        </is>
      </c>
      <c r="G36" s="88" t="inlineStr">
        <is>
          <t>เม็ดเลือดแดงติดสีเข้มและมีขนาดใหญ่</t>
        </is>
      </c>
      <c r="H36" s="88" t="inlineStr">
        <is>
          <t>เม็ดเลือดแดงติดสีเข้มและมีขนาดปกติ</t>
        </is>
      </c>
      <c r="I36" s="119" t="inlineStr">
        <is>
          <t>2</t>
        </is>
      </c>
      <c r="J36" s="88"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00" t="n"/>
      <c r="L36" s="88" t="inlineStr">
        <is>
          <t>Anemia</t>
        </is>
      </c>
      <c r="M36" s="100" t="inlineStr">
        <is>
          <t>Clinic</t>
        </is>
      </c>
      <c r="N36" s="88" t="inlineStr">
        <is>
          <t>ข้อ 34 Pharma Plus เล่มม่วง (เฉลยข้อ ข)</t>
        </is>
      </c>
      <c r="O36" s="100" t="inlineStr">
        <is>
          <t>Mock</t>
        </is>
      </c>
      <c r="P36" s="100" t="inlineStr">
        <is>
          <t>Pharma Plus เล่มม่วง</t>
        </is>
      </c>
      <c r="Q36" s="100" t="n"/>
    </row>
    <row r="37" ht="13.2" customHeight="1" s="49">
      <c r="A37" s="119" t="n">
        <v>35</v>
      </c>
      <c r="B37" s="88" t="inlineStr">
        <is>
          <t>ยาในข้อใดไม่เหมาะสมในผู้ป่วยรายนี้</t>
        </is>
      </c>
      <c r="C37" s="100" t="n"/>
      <c r="D37" s="88" t="inlineStr">
        <is>
          <t>Cyanocobalamin</t>
        </is>
      </c>
      <c r="E37" s="88" t="inlineStr">
        <is>
          <t>Ferrous fumarate</t>
        </is>
      </c>
      <c r="F37" s="88" t="inlineStr">
        <is>
          <t>Ferrous gluconate</t>
        </is>
      </c>
      <c r="G37" s="88" t="inlineStr">
        <is>
          <t>Folic acid</t>
        </is>
      </c>
      <c r="H37" s="88" t="inlineStr">
        <is>
          <t>Blood transfusion (Packed Red Cells)</t>
        </is>
      </c>
      <c r="I37" s="119" t="inlineStr">
        <is>
          <t>1</t>
        </is>
      </c>
      <c r="J37" s="88"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00" t="n"/>
      <c r="L37" s="88" t="inlineStr">
        <is>
          <t>Anemia</t>
        </is>
      </c>
      <c r="M37" s="100" t="inlineStr">
        <is>
          <t>Clinic</t>
        </is>
      </c>
      <c r="N37" s="88" t="inlineStr">
        <is>
          <t>ข้อ 35 Pharma Plus เล่มม่วง (เฉลยข้อ ก ง)</t>
        </is>
      </c>
      <c r="O37" s="100" t="inlineStr">
        <is>
          <t>Mock</t>
        </is>
      </c>
      <c r="P37" s="100" t="inlineStr">
        <is>
          <t>Pharma Plus เล่มม่วง</t>
        </is>
      </c>
      <c r="Q37" s="100" t="n"/>
    </row>
    <row r="38" ht="13.2" customHeight="1" s="49">
      <c r="A38" s="119" t="n">
        <v>36</v>
      </c>
      <c r="B38" s="88" t="inlineStr">
        <is>
          <t>ยาตัวใดไม่มีผลต่อการดูดซึมธาตุเหล็ก</t>
        </is>
      </c>
      <c r="C38" s="100" t="n"/>
      <c r="D38" s="88" t="inlineStr">
        <is>
          <t>Antacid</t>
        </is>
      </c>
      <c r="E38" s="88" t="inlineStr">
        <is>
          <t>Ascorbic acid</t>
        </is>
      </c>
      <c r="F38" s="88" t="inlineStr">
        <is>
          <t>Cimetidine</t>
        </is>
      </c>
      <c r="G38" s="88" t="inlineStr">
        <is>
          <t>Penicillamine</t>
        </is>
      </c>
      <c r="H38" s="88" t="inlineStr">
        <is>
          <t>Norfloxacin</t>
        </is>
      </c>
      <c r="I38" s="119" t="inlineStr">
        <is>
          <t>4</t>
        </is>
      </c>
      <c r="J38" s="88"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00" t="n"/>
      <c r="L38" s="88" t="inlineStr">
        <is>
          <t>Anemia</t>
        </is>
      </c>
      <c r="M38" s="100" t="inlineStr">
        <is>
          <t>Clinic</t>
        </is>
      </c>
      <c r="N38" s="88" t="inlineStr">
        <is>
          <t>ข้อ 36 Pharma Plus เล่มม่วง (เฉลยข้อ ง)</t>
        </is>
      </c>
      <c r="O38" s="100" t="inlineStr">
        <is>
          <t>Mock</t>
        </is>
      </c>
      <c r="P38" s="100" t="inlineStr">
        <is>
          <t>Pharma Plus เล่มม่วง</t>
        </is>
      </c>
      <c r="Q38" s="100" t="n"/>
    </row>
    <row r="39" ht="13.2" customHeight="1" s="49">
      <c r="A39" s="119" t="n">
        <v>37</v>
      </c>
      <c r="B39" s="88" t="inlineStr">
        <is>
          <t>ยา ferrous sulfate ไม่ควรจ่ายให้ผู้ป่วยในข้อใด</t>
        </is>
      </c>
      <c r="C39" s="100" t="n"/>
      <c r="D39" s="88" t="inlineStr">
        <is>
          <t>Thalassemia</t>
        </is>
      </c>
      <c r="E39" s="88" t="inlineStr">
        <is>
          <t>Thyrotoxicosis</t>
        </is>
      </c>
      <c r="F39" s="88" t="inlineStr">
        <is>
          <t>Leucopenia</t>
        </is>
      </c>
      <c r="G39" s="88" t="inlineStr">
        <is>
          <t>Thrombocytopenia</t>
        </is>
      </c>
      <c r="H39" s="88" t="inlineStr">
        <is>
          <t>Hemophilia</t>
        </is>
      </c>
      <c r="I39" s="119" t="inlineStr">
        <is>
          <t>1</t>
        </is>
      </c>
      <c r="J39" s="88"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00" t="n"/>
      <c r="L39" s="88" t="inlineStr">
        <is>
          <t>Anemia</t>
        </is>
      </c>
      <c r="M39" s="100" t="inlineStr">
        <is>
          <t>Clinic</t>
        </is>
      </c>
      <c r="N39" s="88" t="inlineStr">
        <is>
          <t>ข้อ 37 Pharma Plus เล่มม่วง (เฉลยข้อ ก)</t>
        </is>
      </c>
      <c r="O39" s="100" t="inlineStr">
        <is>
          <t>Mock</t>
        </is>
      </c>
      <c r="P39" s="100" t="inlineStr">
        <is>
          <t>Pharma Plus เล่มม่วง</t>
        </is>
      </c>
      <c r="Q39" s="100" t="n"/>
    </row>
    <row r="40" ht="13.2" customHeight="1" s="49">
      <c r="A40" s="119" t="n">
        <v>38</v>
      </c>
      <c r="B40" s="88" t="inlineStr">
        <is>
          <t>Ferrous supplement ตัวใด ที่มีปริมาณ elemental iron มากที่สุด</t>
        </is>
      </c>
      <c r="C40" s="100" t="n"/>
      <c r="D40" s="88" t="inlineStr">
        <is>
          <t>Ferrous fumarate</t>
        </is>
      </c>
      <c r="E40" s="88" t="inlineStr">
        <is>
          <t>Ferrous sulfate (exsiccated)</t>
        </is>
      </c>
      <c r="F40" s="88" t="inlineStr">
        <is>
          <t>Ferrous gluconate</t>
        </is>
      </c>
      <c r="G40" s="88" t="inlineStr">
        <is>
          <t>Ferrous sulfate</t>
        </is>
      </c>
      <c r="H40" s="88" t="inlineStr">
        <is>
          <t>Ferrous citrate</t>
        </is>
      </c>
      <c r="I40" s="119" t="inlineStr">
        <is>
          <t>1</t>
        </is>
      </c>
      <c r="J40" s="88"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00" t="n"/>
      <c r="L40" s="88" t="inlineStr">
        <is>
          <t>Anemia</t>
        </is>
      </c>
      <c r="M40" s="100" t="inlineStr">
        <is>
          <t>Clinic</t>
        </is>
      </c>
      <c r="N40" s="88" t="inlineStr">
        <is>
          <t>ข้อ 38 Pharma Plus เล่มม่วง (เฉลยข้อ ก)</t>
        </is>
      </c>
      <c r="O40" s="100" t="inlineStr">
        <is>
          <t>Mock</t>
        </is>
      </c>
      <c r="P40" s="100" t="inlineStr">
        <is>
          <t>Pharma Plus เล่มม่วง</t>
        </is>
      </c>
      <c r="Q40" s="100" t="n"/>
    </row>
    <row r="41" ht="13.2" customHeight="1" s="49">
      <c r="A41" s="119" t="n">
        <v>39</v>
      </c>
      <c r="B41" s="88" t="inlineStr">
        <is>
          <t>of oxidation is increased by the addition of alkali or by exposure to light. (ใช้ตอบข้อ 57-58)
ภาชนะใดเหมาะสมแก่การบรรจุ ferrous sulfate</t>
        </is>
      </c>
      <c r="C41" s="100" t="n"/>
      <c r="D41" s="88" t="inlineStr">
        <is>
          <t>Tight container</t>
        </is>
      </c>
      <c r="E41" s="88" t="inlineStr">
        <is>
          <t>Children resist container</t>
        </is>
      </c>
      <c r="F41" s="88" t="inlineStr">
        <is>
          <t>Glass container</t>
        </is>
      </c>
      <c r="G41" s="88" t="inlineStr">
        <is>
          <t>Amber glass container</t>
        </is>
      </c>
      <c r="H41" s="88" t="inlineStr">
        <is>
          <t>Opaque plastic container</t>
        </is>
      </c>
      <c r="I41" s="119" t="inlineStr">
        <is>
          <t>1</t>
        </is>
      </c>
      <c r="J41" s="88"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00" t="n"/>
      <c r="L41" s="88" t="inlineStr">
        <is>
          <t>Anemia</t>
        </is>
      </c>
      <c r="M41" s="100" t="inlineStr">
        <is>
          <t>Clinic</t>
        </is>
      </c>
      <c r="N41" s="88" t="inlineStr">
        <is>
          <t>แบบฝึกหัด PLE-CC 1 ข้อ 58</t>
        </is>
      </c>
      <c r="O41" s="100" t="inlineStr">
        <is>
          <t>แบบฝึกหัด</t>
        </is>
      </c>
      <c r="P41" s="100" t="inlineStr">
        <is>
          <t>แบบฝึกหัด</t>
        </is>
      </c>
      <c r="Q41" s="100" t="n"/>
    </row>
    <row r="42" ht="13.2" customHeight="1" s="49">
      <c r="A42" s="119" t="n">
        <v>40</v>
      </c>
      <c r="B42" s="88"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00" t="n"/>
      <c r="D42" s="88" t="inlineStr">
        <is>
          <t>Anemia</t>
        </is>
      </c>
      <c r="E42" s="88" t="inlineStr">
        <is>
          <t>Folic acid 5 mg OD</t>
        </is>
      </c>
      <c r="F42" s="88" t="inlineStr">
        <is>
          <t>Vitamin B12 1000 mcg IM</t>
        </is>
      </c>
      <c r="G42" s="88" t="inlineStr">
        <is>
          <t>Deferoxamine 500 mg SC</t>
        </is>
      </c>
      <c r="H42" s="88" t="inlineStr">
        <is>
          <t>Erythropoietin 4000 units SC</t>
        </is>
      </c>
      <c r="I42" s="119" t="inlineStr">
        <is>
          <t>1</t>
        </is>
      </c>
      <c r="J42"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00" t="n"/>
      <c r="L42" s="88" t="inlineStr">
        <is>
          <t>Anemia</t>
        </is>
      </c>
      <c r="M42" s="100" t="inlineStr">
        <is>
          <t>Clinic</t>
        </is>
      </c>
      <c r="N42" s="88" t="inlineStr">
        <is>
          <t>แบบฝึกหัด PLE-CC 1 ข้อ 59</t>
        </is>
      </c>
      <c r="O42" s="100" t="inlineStr">
        <is>
          <t>แบบฝึกหัด</t>
        </is>
      </c>
      <c r="P42" s="100" t="inlineStr">
        <is>
          <t>แบบฝึกหัด</t>
        </is>
      </c>
      <c r="Q42" s="100" t="n"/>
    </row>
    <row r="43" ht="13.2" customHeight="1" s="49">
      <c r="A43" s="119" t="n">
        <v>41</v>
      </c>
      <c r="B43" s="88"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00" t="n"/>
      <c r="D43" s="88" t="inlineStr">
        <is>
          <t>Serum levels of folate and vitamin B12</t>
        </is>
      </c>
      <c r="E43" s="88" t="inlineStr">
        <is>
          <t>WBC</t>
        </is>
      </c>
      <c r="F43" s="88" t="inlineStr">
        <is>
          <t>Serum Albumin</t>
        </is>
      </c>
      <c r="G43" s="88" t="inlineStr">
        <is>
          <t>Serum Ferritin และ Transferrin Saturation</t>
        </is>
      </c>
      <c r="H43" s="88" t="inlineStr">
        <is>
          <t>Serum Ferritin และ Vitamin C</t>
        </is>
      </c>
      <c r="I43" s="119" t="inlineStr">
        <is>
          <t>2</t>
        </is>
      </c>
      <c r="J43" s="88"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00" t="n"/>
      <c r="L43" s="88" t="inlineStr">
        <is>
          <t>Anemia</t>
        </is>
      </c>
      <c r="M43" s="100" t="inlineStr">
        <is>
          <t>Clinic</t>
        </is>
      </c>
      <c r="N43" s="88" t="inlineStr">
        <is>
          <t>แบบฝึกหัด PLE-CC 1 ข้อ 60</t>
        </is>
      </c>
      <c r="O43" s="100" t="inlineStr">
        <is>
          <t>แบบฝึกหัด</t>
        </is>
      </c>
      <c r="P43" s="100" t="inlineStr">
        <is>
          <t>แบบฝึกหัด</t>
        </is>
      </c>
      <c r="Q43" s="100" t="n"/>
    </row>
    <row r="44" ht="13.2" customHeight="1" s="49">
      <c r="A44" s="119" t="n">
        <v>42</v>
      </c>
      <c r="B44" s="88"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00" t="n"/>
      <c r="D44" s="88" t="inlineStr">
        <is>
          <t>Hb เป็นตัวแปรเชิงกลุ่ม (categorical variable) เสมอ จึงควรใช้ Chi-square test ในการเปรียบเทียบระหว่างเพศ</t>
        </is>
      </c>
      <c r="E44" s="88" t="inlineStr">
        <is>
          <t>Hb เป็นตัวแปรเชิงจำนวน (continuous variable) และควรใช้ Paired-T test ในการเปรียบเทียบระหว่างเพศ</t>
        </is>
      </c>
      <c r="F44" s="88" t="inlineStr">
        <is>
          <t>หากจำแนก Hb เป็นกลุ่ม สามารถใช้ Chi-square test ในการศึกษาความสัมพันธ์ระหว่างเพศ</t>
        </is>
      </c>
      <c r="G44" s="88" t="inlineStr">
        <is>
          <t>Hb เป็นข้อมูลเชิงจำนวน แต่ควรใช้ Mann-Whitney U Test ในการวิเคราะห์เนื่องจากข้อมูลทางชีววิทยามักไม่ปกติ</t>
        </is>
      </c>
      <c r="H44" s="88" t="inlineStr">
        <is>
          <t>Hb เป็นตัวแปร ordinal เนื่องจากมีค่าจากต ่าไปสูง</t>
        </is>
      </c>
      <c r="I44" s="119" t="inlineStr">
        <is>
          <t>3</t>
        </is>
      </c>
      <c r="J44" s="88"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00" t="n"/>
      <c r="L44" s="88" t="inlineStr">
        <is>
          <t>Anemia</t>
        </is>
      </c>
      <c r="M44" s="100" t="inlineStr">
        <is>
          <t>Clinic</t>
        </is>
      </c>
      <c r="N44" s="88" t="inlineStr">
        <is>
          <t>แบบฝึกหัด PLE-CC 1 ข้อ 65</t>
        </is>
      </c>
      <c r="O44" s="100" t="inlineStr">
        <is>
          <t>แบบฝึกหัด</t>
        </is>
      </c>
      <c r="P44" s="100" t="inlineStr">
        <is>
          <t>แบบฝึกหัด</t>
        </is>
      </c>
      <c r="Q44" s="100" t="n"/>
    </row>
    <row r="45" ht="13.2" customHeight="1" s="49">
      <c r="A45" s="119" t="n">
        <v>43</v>
      </c>
      <c r="B45" s="88" t="inlineStr">
        <is>
          <t>ผู้ป่วยรายนี้เป็นโลหิตจางประเภทใด</t>
        </is>
      </c>
      <c r="C45" s="100" t="n"/>
      <c r="D45" s="88" t="inlineStr">
        <is>
          <t>megaloblastic anemia</t>
        </is>
      </c>
      <c r="E45" s="88" t="inlineStr">
        <is>
          <t>hemolytic anemia</t>
        </is>
      </c>
      <c r="F45" s="88" t="inlineStr">
        <is>
          <t>microcytic anemia</t>
        </is>
      </c>
      <c r="G45" s="88" t="inlineStr">
        <is>
          <t>macrocytic anemia</t>
        </is>
      </c>
      <c r="H45" s="88" t="inlineStr">
        <is>
          <t>aplastic anemia</t>
        </is>
      </c>
      <c r="I45" s="119" t="inlineStr">
        <is>
          <t>1</t>
        </is>
      </c>
      <c r="J45" s="88"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00" t="n"/>
      <c r="L45" s="88" t="inlineStr">
        <is>
          <t>Anemia</t>
        </is>
      </c>
      <c r="M45" s="100" t="inlineStr">
        <is>
          <t>Clinic</t>
        </is>
      </c>
      <c r="N45" s="88" t="inlineStr">
        <is>
          <t>PLE_CC1_2567_Key ข้อ 33</t>
        </is>
      </c>
      <c r="O45" s="100" t="inlineStr">
        <is>
          <t>ข้อสอบจริง</t>
        </is>
      </c>
      <c r="P45" s="100" t="inlineStr">
        <is>
          <t>ปี 2567</t>
        </is>
      </c>
      <c r="Q45" s="100" t="n"/>
    </row>
    <row r="46" ht="13.2" customHeight="1" s="49">
      <c r="A46" s="119" t="n">
        <v>44</v>
      </c>
      <c r="B46" s="88" t="inlineStr">
        <is>
          <t>แพทย์์ต้องการให้ได้ elemental iron 180-200 mg จ่าย ferrous sulfate เท่าไร (MW: FeSO4 7H2O = 278, Fe = 56)</t>
        </is>
      </c>
      <c r="C46" s="100" t="n"/>
      <c r="D46" s="88" t="inlineStr">
        <is>
          <t>100x3</t>
        </is>
      </c>
      <c r="E46" s="88" t="inlineStr">
        <is>
          <t>300x3</t>
        </is>
      </c>
      <c r="F46" s="88" t="inlineStr">
        <is>
          <t>100x4</t>
        </is>
      </c>
      <c r="G46" s="88" t="inlineStr">
        <is>
          <t>200x2</t>
        </is>
      </c>
      <c r="H46" s="88" t="inlineStr">
        <is>
          <t>200x3 PLE-PC1 Preparation 2567</t>
        </is>
      </c>
      <c r="I46" s="119" t="inlineStr">
        <is>
          <t>1</t>
        </is>
      </c>
      <c r="J46" s="88"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00" t="n"/>
      <c r="L46" s="88" t="inlineStr">
        <is>
          <t>Anemia</t>
        </is>
      </c>
      <c r="M46" s="100" t="inlineStr">
        <is>
          <t>Clinic</t>
        </is>
      </c>
      <c r="N46" s="88" t="inlineStr">
        <is>
          <t>PLE_CC1_2567_Key ข้อ 34</t>
        </is>
      </c>
      <c r="O46" s="100" t="inlineStr">
        <is>
          <t>ข้อสอบจริง</t>
        </is>
      </c>
      <c r="P46" s="100" t="inlineStr">
        <is>
          <t>ปี 2567</t>
        </is>
      </c>
      <c r="Q46" s="100" t="n"/>
    </row>
    <row r="47" ht="13.2" customHeight="1" s="49">
      <c r="A47" s="119" t="n">
        <v>45</v>
      </c>
      <c r="B47" s="88" t="inlineStr">
        <is>
          <t>Ferrous Sulfate 7H2O หาน้ำในตำรับต้องใช้วิธีทดสอบใด</t>
        </is>
      </c>
      <c r="C47" s="100" t="n"/>
      <c r="D47" s="88" t="inlineStr">
        <is>
          <t>KARL FISHER</t>
        </is>
      </c>
      <c r="E47" s="88" t="inlineStr">
        <is>
          <t>Loss on drying</t>
        </is>
      </c>
      <c r="F47" s="88" t="inlineStr">
        <is>
          <t>[NEED_REVIEW]</t>
        </is>
      </c>
      <c r="G47" s="88" t="inlineStr">
        <is>
          <t>[NEED_REVIEW]</t>
        </is>
      </c>
      <c r="H47" s="88" t="inlineStr">
        <is>
          <t>[NEED_REVIEW]</t>
        </is>
      </c>
      <c r="I47" s="119" t="inlineStr">
        <is>
          <t>1</t>
        </is>
      </c>
      <c r="J47" s="88"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00" t="n"/>
      <c r="L47" s="88" t="inlineStr">
        <is>
          <t>Anemia</t>
        </is>
      </c>
      <c r="M47" s="100" t="inlineStr">
        <is>
          <t>Clinic</t>
        </is>
      </c>
      <c r="N47" s="88" t="inlineStr">
        <is>
          <t>PLE_CC1_2567_Key ข้อ 35</t>
        </is>
      </c>
      <c r="O47" s="100" t="inlineStr">
        <is>
          <t>ข้อสอบจริง</t>
        </is>
      </c>
      <c r="P47" s="100" t="inlineStr">
        <is>
          <t>ปี 2567</t>
        </is>
      </c>
      <c r="Q47" s="100" t="n"/>
    </row>
    <row r="48" ht="13.2" customHeight="1" s="49">
      <c r="A48" s="119" t="n">
        <v>46</v>
      </c>
      <c r="B48" s="88" t="inlineStr">
        <is>
          <t>ผู้ป่วยรายนี้ควรจัดการอย่างไร เดิมใช้ยา HCTZ ตัวเดียว</t>
        </is>
      </c>
      <c r="C48" s="100" t="n"/>
      <c r="D48" s="88" t="inlineStr">
        <is>
          <t>หยุด HCTZ เพิ่ม enalapril</t>
        </is>
      </c>
      <c r="E48" s="88" t="inlineStr">
        <is>
          <t>เพิ่มขนาด HCTZ เป็น 1x2</t>
        </is>
      </c>
      <c r="F48" s="88" t="inlineStr">
        <is>
          <t>หยุด HCTZ เพิ่ม CCB</t>
        </is>
      </c>
      <c r="G48" s="88" t="inlineStr">
        <is>
          <t>เปลี่ยน HCTZ เป็น carvedilol</t>
        </is>
      </c>
      <c r="H48" s="88" t="inlineStr">
        <is>
          <t>ใช้ HCTZ เท่าเดิม แต่เพิ่ม amlodipine</t>
        </is>
      </c>
      <c r="I48" s="119" t="inlineStr">
        <is>
          <t>1</t>
        </is>
      </c>
      <c r="J48" s="88"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00" t="n"/>
      <c r="L48" s="88" t="inlineStr">
        <is>
          <t>Anemia</t>
        </is>
      </c>
      <c r="M48" s="100" t="inlineStr">
        <is>
          <t>Clinic</t>
        </is>
      </c>
      <c r="N48" s="88" t="inlineStr">
        <is>
          <t>PLE_CC1_2567_Key ข้อ 82</t>
        </is>
      </c>
      <c r="O48" s="100" t="inlineStr">
        <is>
          <t>ข้อสอบจริง</t>
        </is>
      </c>
      <c r="P48" s="100" t="inlineStr">
        <is>
          <t>ปี 2567</t>
        </is>
      </c>
      <c r="Q48" s="100" t="n"/>
    </row>
    <row r="49" ht="13.2" customHeight="1" s="49">
      <c r="A49" s="119" t="n">
        <v>47</v>
      </c>
      <c r="B49" s="88" t="inlineStr">
        <is>
          <t>Ferrous Sulfate 7H2O หาน้ำในตำรับต้องใช้วิธีทดสอบใด</t>
        </is>
      </c>
      <c r="C49" s="100" t="n"/>
      <c r="D49" s="88" t="inlineStr">
        <is>
          <t>โรคนี้ให้รักษาด้วยการใช้น้ำตาเทียม</t>
        </is>
      </c>
      <c r="E49" s="88" t="inlineStr">
        <is>
          <t>ยาป้ายตาสามารถป้ายได้ขณะสวมคอนแทคเลนส์</t>
        </is>
      </c>
      <c r="F49" s="88" t="inlineStr">
        <is>
          <t>สามารถล้างคอนแทคเลนส์ด้วยน้ำเปล่าทุกวัน</t>
        </is>
      </c>
      <c r="G49" s="88" t="inlineStr">
        <is>
          <t>โรคนี้สามารถหายได้เองโดยไม่ต้องพบแพทย์์</t>
        </is>
      </c>
      <c r="H49" s="88"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119" t="inlineStr">
        <is>
          <t>1</t>
        </is>
      </c>
      <c r="J49" s="88"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00" t="n"/>
      <c r="L49" s="88" t="inlineStr">
        <is>
          <t>Anemia</t>
        </is>
      </c>
      <c r="M49" s="100" t="inlineStr">
        <is>
          <t>Clinic</t>
        </is>
      </c>
      <c r="N49" s="88" t="inlineStr">
        <is>
          <t>PLE_CC1_2567_Set1_Key ข้อ 35</t>
        </is>
      </c>
      <c r="O49" s="100" t="inlineStr">
        <is>
          <t>ข้อสอบจริง</t>
        </is>
      </c>
      <c r="P49" s="100" t="inlineStr">
        <is>
          <t>ปี 2567</t>
        </is>
      </c>
      <c r="Q49" s="100" t="n"/>
    </row>
    <row r="50" ht="13.2" customHeight="1" s="49">
      <c r="A50" s="119" t="n">
        <v>48</v>
      </c>
      <c r="B50" s="88" t="inlineStr">
        <is>
          <t>เพศหญิงโลหิตจางค่าHb ตัวเลือก [📷 มีรูปภาพประกอบ: image5.png]</t>
        </is>
      </c>
      <c r="C50" s="100" t="n"/>
      <c r="D50" s="88" t="inlineStr">
        <is>
          <t>Anemia</t>
        </is>
      </c>
      <c r="E50" s="88" t="inlineStr">
        <is>
          <t>Ferrous sulfate 300 mg TID</t>
        </is>
      </c>
      <c r="F50" s="88" t="inlineStr">
        <is>
          <t>Vitamin C 500 mg OD</t>
        </is>
      </c>
      <c r="G50" s="88" t="inlineStr">
        <is>
          <t>Pyridoxine 50 mg OD</t>
        </is>
      </c>
      <c r="H50" s="88" t="inlineStr">
        <is>
          <t>Hydroxyurea 500 mg OD</t>
        </is>
      </c>
      <c r="I50" s="119" t="inlineStr">
        <is>
          <t>1</t>
        </is>
      </c>
      <c r="J50"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00" t="n"/>
      <c r="L50" s="88" t="inlineStr">
        <is>
          <t>Anemia</t>
        </is>
      </c>
      <c r="M50" s="100" t="inlineStr">
        <is>
          <t>Clinic</t>
        </is>
      </c>
      <c r="N50" s="88" t="inlineStr">
        <is>
          <t>PLE-CC1 ปี 2566 Day 1 ข้อ 22</t>
        </is>
      </c>
      <c r="O50" s="100" t="inlineStr">
        <is>
          <t>ข้อสอบจริง</t>
        </is>
      </c>
      <c r="P50" s="100" t="inlineStr">
        <is>
          <t>ปี 2566</t>
        </is>
      </c>
      <c r="Q50" s="100" t="n"/>
    </row>
    <row r="51" ht="13.2" customHeight="1" s="49">
      <c r="A51" s="119" t="n">
        <v>49</v>
      </c>
      <c r="B51" s="88" t="inlineStr">
        <is>
          <t>ให้สมการเคมีมาแล้วถามว่าเป็นการtitrate แบบใด ตัวเลือก(น่าจะเป็นCerium กับFerrous)</t>
        </is>
      </c>
      <c r="C51" s="100" t="n"/>
      <c r="D51" s="88" t="inlineStr">
        <is>
          <t>Anemia</t>
        </is>
      </c>
      <c r="E51" s="88" t="inlineStr">
        <is>
          <t>Hydroxyurea 500 mg OD</t>
        </is>
      </c>
      <c r="F51" s="88" t="inlineStr">
        <is>
          <t>Blood transfusion (Packed Red Cells)</t>
        </is>
      </c>
      <c r="G51" s="88" t="inlineStr">
        <is>
          <t>Ferrous fumarate 200 mg TID</t>
        </is>
      </c>
      <c r="H51" s="88" t="inlineStr">
        <is>
          <t>Folic acid 5 mg OD</t>
        </is>
      </c>
      <c r="I51" s="119" t="inlineStr">
        <is>
          <t>1</t>
        </is>
      </c>
      <c r="J51"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00" t="n"/>
      <c r="L51" s="88" t="inlineStr">
        <is>
          <t>Anemia</t>
        </is>
      </c>
      <c r="M51" s="100" t="inlineStr">
        <is>
          <t>Clinic</t>
        </is>
      </c>
      <c r="N51" s="88" t="inlineStr">
        <is>
          <t>PLE-CC1 ปี 2566 Day 1 ข้อ 24</t>
        </is>
      </c>
      <c r="O51" s="100" t="inlineStr">
        <is>
          <t>ข้อสอบจริง</t>
        </is>
      </c>
      <c r="P51" s="100" t="inlineStr">
        <is>
          <t>ปี 2566</t>
        </is>
      </c>
      <c r="Q51" s="100" t="n"/>
    </row>
    <row r="52" ht="13.2" customHeight="1" s="49">
      <c r="A52" s="119" t="n">
        <v>50</v>
      </c>
      <c r="B52" s="88" t="inlineStr">
        <is>
          <t>โรคอ้วน, การดื่มแอลกอฮอล์, HCTZ</t>
        </is>
      </c>
      <c r="C52" s="100" t="n"/>
      <c r="D52" s="88" t="inlineStr">
        <is>
          <t>Anemia</t>
        </is>
      </c>
      <c r="E52" s="88" t="inlineStr">
        <is>
          <t>Folic acid 5 mg OD</t>
        </is>
      </c>
      <c r="F52" s="88" t="inlineStr">
        <is>
          <t>Vitamin B12 1000 mcg IM</t>
        </is>
      </c>
      <c r="G52" s="88" t="inlineStr">
        <is>
          <t>Deferoxamine 500 mg SC</t>
        </is>
      </c>
      <c r="H52" s="88" t="inlineStr">
        <is>
          <t>Erythropoietin 4000 units SC</t>
        </is>
      </c>
      <c r="I52" s="119" t="inlineStr">
        <is>
          <t>1</t>
        </is>
      </c>
      <c r="J52"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00" t="n"/>
      <c r="L52" s="88" t="inlineStr">
        <is>
          <t>Anemia</t>
        </is>
      </c>
      <c r="M52" s="100" t="inlineStr">
        <is>
          <t>Clinic</t>
        </is>
      </c>
      <c r="N52" s="88" t="inlineStr">
        <is>
          <t>PLE-CC1 ปี 2566 Day 1 ข้อ 4</t>
        </is>
      </c>
      <c r="O52" s="100" t="inlineStr">
        <is>
          <t>ข้อสอบจริง</t>
        </is>
      </c>
      <c r="P52" s="100" t="inlineStr">
        <is>
          <t>ปี 2566</t>
        </is>
      </c>
      <c r="Q52" s="100" t="n"/>
    </row>
    <row r="53" ht="13.2" customHeight="1" s="49">
      <c r="A53" s="119" t="n">
        <v>51</v>
      </c>
      <c r="B53" s="88" t="inlineStr">
        <is>
          <t>เกี่ยวกับ ข้อใดคือกลไกของยา HCTZ ข้อใดต่อไปนี้กล่าวถูกต้องตามหลักวิชาชีพเภสัชกรรม</t>
        </is>
      </c>
      <c r="C53" s="100" t="n"/>
      <c r="D53" s="88" t="inlineStr">
        <is>
          <t>ยับยั้ง Na/K/2Cl ที่ loop of Henle</t>
        </is>
      </c>
      <c r="E53" s="88" t="inlineStr">
        <is>
          <t>ยับยั้งการดูดกลับ Na ที่ collecting duct</t>
        </is>
      </c>
      <c r="F53" s="88" t="inlineStr">
        <is>
          <t>ลดการดูดกลับ Na ที่ distal loop</t>
        </is>
      </c>
      <c r="G53" s="88" t="inlineStr">
        <is>
          <t>ยับยั้ง Na/Cl cotransporter</t>
        </is>
      </c>
      <c r="H53" s="88" t="inlineStr">
        <is>
          <t>[NEED_REVIEW]</t>
        </is>
      </c>
      <c r="I53" s="119" t="inlineStr">
        <is>
          <t>1</t>
        </is>
      </c>
      <c r="J53" s="88" t="inlineStr">
        <is>
          <t>✅ คำตอบที่ถูกต้อง: ข้อ ก. ยับยั้ง Na/K/2Cl ที่ loop of Henle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(ยับยั้งการดูดกลับ Na ที่ collecting duct): การยับยั้งการดูดกลับโซเดียมที่ Collecting duct เป็นกลไกการออกฤทธิ์ของยากลุ่ม Potassium-sparing diuretics เช่น Amiloride หรือ Spironolactone
• ข้อ ค. (ลดการดูดกลับ Na ที่ distal loop): การลดการดูดกลับโซเดียมที่บริเวณ Thick ascending limb ของ Loop of Henle เป็นกลไกเฉพาะของยากลุ่ม Loop diuretics เช่น Furosemide
• ข้อ ง. (ยับยั้ง Na/Cl cotransporter): การยับยั้ง Na+/Cl- cotransporter ที่บริเวณ Distal convoluted tubule (DCT) เป็นกลไกการออกฤทธิ์ที่แท้จริงของยา Hydrochlorothiazide
• ข้อ จ. (ยับยั้ง Na/K exchanger กรณีศึกษา 3 MoA: inhibit Na-Cl symporter + distal convoluted tubule 'ใ;เ7มการ&lt;บออกของ Na &gt;บ Cl ผู้ป%วยชาย อายุ 64 ปh มารพ. ด#วยอาการปวดเค#นหน#าอกหลังจากเดินขึ้นบันได 1-2 ชั้นด#วยความเร็ว ตามปกติ อาการดีขึ้นหลังจากนั่งพัก 10 นาที มีโรคประจำตัวเป็น HTN, DM รักษาด#วยการควบคุมอาการ ออกกำลังกาย ปรับพฤติกรรม -วัด BP 120/78 mmHg, HR 84 BPM -ยาที่ใช# aspirin 81 mg 1x1 OD pc มีอาการแสบท#องบ;อย ๆ ทำให#ไม่ค;อยได#กินยา -ผลตรวจ EKG ไม่พบความผิดปกติ -แพทย์çวินิจฉัยเป็น chronic coronary syndrome): การยับยั้ง Na+/K+ exchanger เป็นหน้าที่ทางอ้อมที่เกี่ยวข้องกับฮอร์โมน Aldosterone และยาต้านอัลโดสเตอโรน ไม่ใช่กลไกโดยตรงของยา HCTZ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00" t="n"/>
      <c r="L53" s="88" t="inlineStr">
        <is>
          <t>Anemia</t>
        </is>
      </c>
      <c r="M53" s="100" t="inlineStr">
        <is>
          <t>Clinic</t>
        </is>
      </c>
      <c r="N53" s="88" t="inlineStr">
        <is>
          <t>PLE_CC1_2565_Day1_Key ข้อ 5</t>
        </is>
      </c>
      <c r="O53" s="100" t="inlineStr">
        <is>
          <t>ข้อสอบจริง</t>
        </is>
      </c>
      <c r="P53" s="100" t="inlineStr">
        <is>
          <t>ปี 2565</t>
        </is>
      </c>
      <c r="Q53" s="100" t="n"/>
    </row>
    <row r="54" ht="13.2" customHeight="1" s="49">
      <c r="A54" s="119" t="n">
        <v>52</v>
      </c>
      <c r="B54" s="88" t="inlineStr">
        <is>
          <t>สารใดช-วยดูดซึมเหล็กดีที่สุด macrocytic anemia microcytic hypochromic anemia + occult blood positive → Iron deﬁciency anemia iron overload ใWใน CKD-related anemia (Z[วย \งไAเLน CKD) macrocytic anemia</t>
        </is>
      </c>
      <c r="C54" s="100" t="n"/>
      <c r="D54" s="88" t="inlineStr">
        <is>
          <t>B6</t>
        </is>
      </c>
      <c r="E54" s="88" t="inlineStr">
        <is>
          <t>vitamin c</t>
        </is>
      </c>
      <c r="F54" s="88" t="inlineStr">
        <is>
          <t>vitamin d</t>
        </is>
      </c>
      <c r="G54" s="88" t="inlineStr">
        <is>
          <t>Ca</t>
        </is>
      </c>
      <c r="H54" s="88" t="inlineStr">
        <is>
          <t>zinc</t>
        </is>
      </c>
      <c r="I54" s="119" t="inlineStr">
        <is>
          <t>1</t>
        </is>
      </c>
      <c r="J54" s="88" t="inlineStr">
        <is>
          <t>✅ คำตอบที่ถูกต้อง: ข้อ ก. B6
💡 Background:
ภาวะไตเสื่อม (CKD/AKI) ต้องระมัดระวังการปรับขนาดยาตาม renal function (eGFR/CrCl) และหลีกเลี่ยง nephrotoxic drugs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Vitamin C (Ascorbic acid) เป็นสารที่ช่วยเพิ่มการดูดซึมธาตุเหล็กได้ดีที่สุด เนื่องจากช่วยเปลี่ยน Ferric (Fe3+) ไปเป็น Ferrous (Fe2+) ซึ่งละลายและดูดซึมได้ดีกว่า
• ข้อ ค. (vitamin d): Vitamin D ทำหน้าที่ควบคุมสมดุลแคลเซียมและฟอสเฟตในร่างกาย ไม่มีบทบาทโดยตรงในการส่งเสริมการดูดซึมธาตุเหล็กในระบบทางเดินอาหาร
• ข้อ ง. (Ca): Calcium เป็นแร่ธาตุที่ขัดขวางและแข่งขันการดูดซึมกับธาตุเหล็ก การรับประทานร่วมกันจะทำให้การดูดซึมธาตุเหล็กลดลงอย่างชัดเจน
• ข้อ จ. (zinc): Zinc เป็นแร่ธาตุประจุบวกสองที่แข่งขันจับกับตัวขนส่ง DMT-1 (Divalent Metal Transporter 1) ที่ลำไส้ ทำให้ลดการดูดซึมของธาตุเหล็ก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4" s="100" t="n"/>
      <c r="L54" s="88" t="inlineStr">
        <is>
          <t>Anemia</t>
        </is>
      </c>
      <c r="M54" s="100" t="inlineStr">
        <is>
          <t>Clinic</t>
        </is>
      </c>
      <c r="N54" s="88" t="inlineStr">
        <is>
          <t>PLE_CC1_2565_Day2_Key ข้อ 13</t>
        </is>
      </c>
      <c r="O54" s="100" t="inlineStr">
        <is>
          <t>ข้อสอบจริง</t>
        </is>
      </c>
      <c r="P54" s="100" t="inlineStr">
        <is>
          <t>ปี 2565</t>
        </is>
      </c>
      <c r="Q54" s="100" t="n"/>
    </row>
    <row r="55" ht="13.2" customHeight="1" s="49">
      <c r="A55" s="119" t="n">
        <v>53</v>
      </c>
      <c r="B55" s="88" t="inlineStr">
        <is>
          <t>ระยะเวลาการให$ยาที่จะเห็นผลรักษาได$เต็มที่ Vitamin C ]^ณสม`aเLนกรด SวยเปGยนสภาพธาeเหfกจากUป Ferric (Fe3+) Igดhมยาก ใEเLนUป Ferrous (Fe2+) IละลายiและgดhมIjไkเfกไJMlน mงแนะ/ใEทานยาธาeเหfกพnอมikมหoอpตาXนq</t>
        </is>
      </c>
      <c r="C55" s="100" t="n"/>
      <c r="D55" s="88" t="inlineStr">
        <is>
          <t>7 วัน</t>
        </is>
      </c>
      <c r="E55" s="88" t="inlineStr">
        <is>
          <t>14 วัน</t>
        </is>
      </c>
      <c r="F55" s="88" t="inlineStr">
        <is>
          <t>1 เดือน</t>
        </is>
      </c>
      <c r="G55" s="88" t="inlineStr">
        <is>
          <t>3 เดือน</t>
        </is>
      </c>
      <c r="H55" s="88" t="inlineStr">
        <is>
          <t>1 ปç</t>
        </is>
      </c>
      <c r="I55" s="119" t="inlineStr">
        <is>
          <t>1</t>
        </is>
      </c>
      <c r="J55" s="88" t="inlineStr">
        <is>
          <t>✅ คำตอบที่ถูกต้อง: ข้อ ก. 7 วัน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(14 วัน): ระยะเวลา 14 วัน เป็นช่วงที่ระดับ Reticulocyte count เริ่มตอบสนองสูงสุดและระดับ Hemoglobin เริ่มขยับขึ้น แต่ยังไม่สามารถฟื้นฟูระดับฮีโมโกลบินได้สมบูรณ์
• ข้อ ค. (1 เดือน): ระยะเวลา 1 เดือน เป็นช่วงที่ระดับ Hemoglobin มักจะกลับมาใกล้เคียงระดับปกติ แต่ระดับเหล็กสะสม (Ferritin) ในไขกระดูกยังไม่ได้รับการฟื้นฟูอย่างเต็มที่
• ข้อ ง. (3 เดือน): ระยะเวลาประมาณ 3 เดือน จำเป็นต้องให้การรักษาต่อเนื่องหลังระดับฮีโมโกลบินปกติ เพื่อเติมเต็มปริมาณธาตุเหล็กสะสมในร่างกาย (Replenish iron stores) ป้องกันการกลับเป็นซ้ำ
• ข้อ จ. (1 ปç): ระยะเวลา 1 ปี นานเกินความจำเป็นสำหรับการรักษาภาวะขาดธาตุเหล็กทั่วไป และอาจเพิ่มความเสี่ยงต่อการเกิดผลข้างเคียงหรือการสะสมธาตุเหล็กเกินขนาดหากไม่มีข้อบ่งชี้จำเพาะ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100" t="n"/>
      <c r="L55" s="88" t="inlineStr">
        <is>
          <t>Anemia</t>
        </is>
      </c>
      <c r="M55" s="100" t="inlineStr">
        <is>
          <t>Clinic</t>
        </is>
      </c>
      <c r="N55" s="88" t="inlineStr">
        <is>
          <t>PLE_CC1_2565_Day2_Key ข้อ 14</t>
        </is>
      </c>
      <c r="O55" s="100" t="inlineStr">
        <is>
          <t>ข้อสอบจริง</t>
        </is>
      </c>
      <c r="P55" s="100" t="inlineStr">
        <is>
          <t>ปี 2565</t>
        </is>
      </c>
      <c r="Q55" s="100" t="n"/>
    </row>
    <row r="56" ht="13.2" customHeight="1" s="49">
      <c r="A56" s="119" t="n">
        <v>54</v>
      </c>
      <c r="B56" s="88" t="inlineStr">
        <is>
          <t>เป็น Anemia จำได$แค- Hct 20% ถามว-าให$อะไร Hb จะเrมlนใน 2–3 sปดาt แYuองใE iron Yอvก ≈3 เxอน → เyอ replenish iron stores (ferritin) ! zาห{ดเ|ว → Hb MlนแY iron store \งไAเ}ม → relapse</t>
        </is>
      </c>
      <c r="C56" s="100" t="n"/>
      <c r="D56" s="88" t="inlineStr">
        <is>
          <t>vitB12 IV</t>
        </is>
      </c>
      <c r="E56" s="88" t="inlineStr">
        <is>
          <t>VitB12 PO</t>
        </is>
      </c>
      <c r="F56" s="88" t="inlineStr">
        <is>
          <t>[NEED_REVIEW]</t>
        </is>
      </c>
      <c r="G56" s="88" t="inlineStr">
        <is>
          <t>[NEED_REVIEW]</t>
        </is>
      </c>
      <c r="H56" s="88" t="inlineStr">
        <is>
          <t>[NEED_REVIEW]</t>
        </is>
      </c>
      <c r="I56" s="119" t="inlineStr">
        <is>
          <t>1</t>
        </is>
      </c>
      <c r="J56" s="88" t="inlineStr">
        <is>
          <t>✅ คำตอบที่ถูกต้อง: ข้อ ก. vitB12 IV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(VitB12 PO): Vitamin B12 รูปแบบรับประทานสามารถใช้ได้ในผู้ป่วยที่มีการดูดซึมปกติ แต่หากผู้ป่วยมีพยาธิสภาพขาด Intrinsic factor หรือมีอาการทางระบบประสาทรุนแรง การให้รูปแบบฉีดจะให้ผลการรักษาที่แน่นอนกว่า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00" t="n"/>
      <c r="L56" s="88" t="inlineStr">
        <is>
          <t>Anemia</t>
        </is>
      </c>
      <c r="M56" s="100" t="inlineStr">
        <is>
          <t>Clinic</t>
        </is>
      </c>
      <c r="N56" s="88" t="inlineStr">
        <is>
          <t>PLE_CC1_2565_Day2_Key ข้อ 15</t>
        </is>
      </c>
      <c r="O56" s="100" t="inlineStr">
        <is>
          <t>ข้อสอบจริง</t>
        </is>
      </c>
      <c r="P56" s="100" t="inlineStr">
        <is>
          <t>ปี 2565</t>
        </is>
      </c>
      <c r="Q56" s="100" t="n"/>
    </row>
    <row r="57" ht="13.2" customHeight="1" s="49">
      <c r="A57" s="119" t="n">
        <v>55</v>
      </c>
      <c r="B57" s="88" t="inlineStr">
        <is>
          <t>Anemia (Ferrous def, B12 def)</t>
        </is>
      </c>
      <c r="C57" s="100" t="n"/>
      <c r="D57" s="88" t="inlineStr">
        <is>
          <t>Anemia</t>
        </is>
      </c>
      <c r="E57" s="88" t="inlineStr">
        <is>
          <t>Vitamin C 500 mg OD</t>
        </is>
      </c>
      <c r="F57" s="88" t="inlineStr">
        <is>
          <t>Pyridoxine 50 mg OD</t>
        </is>
      </c>
      <c r="G57" s="88" t="inlineStr">
        <is>
          <t>Hydroxyurea 500 mg OD</t>
        </is>
      </c>
      <c r="H57" s="88" t="inlineStr">
        <is>
          <t>Blood transfusion (Packed Red Cells)</t>
        </is>
      </c>
      <c r="I57" s="119" t="inlineStr">
        <is>
          <t>1</t>
        </is>
      </c>
      <c r="J57"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500 mg วันละครั้ง มีหน้าที่หลักในการเพิ่มการดูดซึมธาตุเหล็ก แต่ไม่มีประสิทธิภาพในการรักษาภาวะขาดวิตามินบี 12
• ข้อ ค. (Pyridoxine 50 mg OD): Pyridoxine (Vitamin B6) 50 mg วันละครั้ง ใช้รักษาโรคปลายประสาทอักเสบจากยา Isoniazid หรือ Sideroblastic anemia ไม่ได้แก้ไขภาวะขาดธาตุเหล็กหรือบี 12
• ข้อ ง. (Hydroxyurea 500 mg OD): Hydroxyurea เป็นยาเคมีบำบัดที่ใช้กระตุ้นการสร้าง HbF ในผู้ป่วยโรคเลือดทางพันธุกรรม แต่มีผลข้างเคียงกดไขกระดูกและทำให้เม็ดเลือดแดงโตขึ้น (Macrocytosis)
• ข้อ จ. (Blood transfusion (Packed Red Cells)): Packed Red Cells ใช้ทดแทนเม็ดเลือดแดงอย่างเร่งด่วนในภาวะวิกฤตที่มีอาการทางระบบหัวใจและหลอดเลือด ไม่ใช่การแก้ปัญหาที่ต้นเหตุของการขาดสารอาหารสร้างเม็ดเลือด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00" t="n"/>
      <c r="L57" s="88" t="inlineStr">
        <is>
          <t>Anemia</t>
        </is>
      </c>
      <c r="M57" s="100" t="inlineStr">
        <is>
          <t>Clinic</t>
        </is>
      </c>
      <c r="N57" s="88" t="inlineStr">
        <is>
          <t>PLE_CC1_2565_Day2_Key ข้อ 3</t>
        </is>
      </c>
      <c r="O57" s="100" t="inlineStr">
        <is>
          <t>ข้อสอบจริง</t>
        </is>
      </c>
      <c r="P57" s="100" t="inlineStr">
        <is>
          <t>ปี 2565</t>
        </is>
      </c>
      <c r="Q57" s="100" t="n"/>
    </row>
    <row r="58" ht="13.2" customHeight="1" s="49">
      <c r="A58" s="119" t="n">
        <v>56</v>
      </c>
      <c r="B58" s="88" t="inlineStr">
        <is>
          <t>เป้าหมาย Hb ในการรักษาโลหิตจางของผู้หญิง</t>
        </is>
      </c>
      <c r="C58" s="100" t="n"/>
      <c r="D58" s="88" t="inlineStr">
        <is>
          <t>Anemia</t>
        </is>
      </c>
      <c r="E58" s="88" t="inlineStr">
        <is>
          <t>12-16 mg/dL</t>
        </is>
      </c>
      <c r="F58" s="88" t="inlineStr">
        <is>
          <t>13-17 mg/dL</t>
        </is>
      </c>
      <c r="G58" s="88" t="inlineStr">
        <is>
          <t>Folic acid 5 mg OD</t>
        </is>
      </c>
      <c r="H58" s="88" t="inlineStr">
        <is>
          <t>Vitamin B12 1000 mcg IM</t>
        </is>
      </c>
      <c r="I58" s="119" t="inlineStr">
        <is>
          <t>1</t>
        </is>
      </c>
      <c r="J58" s="88"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(12-16 mg/dL): ระดับ Hemoglobin ปกติในเพศหญิงตามเกณฑ์ขององค์การอนามัยโลก (WHO) และแนวทางเวชปฏิบัติคือ 12-16 g/dL (หรือ g/%) ไม่ใช่หน่วย mg/dL
• ข้อ ค. (13-17 mg/dL): ระดับ Hemoglobin 13-17 g/dL เป็นค่าอ้างอิงมาตรฐานสำหรับเพศชาย ซึ่งสูงกว่าเกณฑ์มาตรฐานของเพศหญิงเนื่องจากอิทธิพลของฮอร์โมน Androgen
• ข้อ ง. (Folic acid 5 mg OD): Folic acid 5 mg OD เป็นขนาดยารักษาภาวะขาดโฟเลต ไม่ใช่ค่าเป้าหมายทางห้องปฏิบัติการของระดับฮีโมโกลบินในการรักษาโรค
• ข้อ จ. (Vitamin B12 1000 mcg IM): Vitamin B12 1000 mcg IM เป็นขนาดยาฉีดรักษาภาวะขาดวิตามินบี 12 ไม่ใช่ตัวเลขแสดงเป้าหมายการรักษาทางโลหิตวิทยา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00" t="n"/>
      <c r="L58" s="88" t="inlineStr">
        <is>
          <t>Anemia</t>
        </is>
      </c>
      <c r="M58" s="100" t="inlineStr">
        <is>
          <t>Clinic</t>
        </is>
      </c>
      <c r="N58" s="88" t="inlineStr">
        <is>
          <t>PLE_CC1_2564_All_Key ข้อ 45</t>
        </is>
      </c>
      <c r="O58" s="100" t="inlineStr">
        <is>
          <t>ข้อสอบจริง</t>
        </is>
      </c>
      <c r="P58" s="100" t="inlineStr">
        <is>
          <t>ปี 2564</t>
        </is>
      </c>
      <c r="Q58" s="100" t="n"/>
    </row>
    <row r="59" ht="13.2" customHeight="1" s="49">
      <c r="A59" s="119" t="n">
        <v>57</v>
      </c>
      <c r="B59" s="88" t="inlineStr">
        <is>
          <t>ชายอายุ 50 ปี มารพ. ด้วยอาการแสบร้อนหน้าอก ( heartburn) ร่วมกับมีอาการเรอเปรี้ยว มักมีอาการหลังรับประทานอาหารเสร็จ โดยมีอาการดังกล่าวมาแล้วประมาณ 2 สัปดาห์ HPI: 1 เดือนก่อนหน้านี้ มีอาการปวดแสบท้องเนื่องจากทานอาหารไม่ตรงเวลา PMH: โรคโลหิตจาง ปัจจุบันรับประทานยาบำรุงโลหิต ferrous sulfate (เพื่อนอีกคนบอก ferrous fumarate) 1x3 pc SH: สูบบุหรี่วันละ 1 ซอง, ดื่มแอลกอฮอล์ประจำ 5 ปี ALL: metronidazole (anaphylaxis) ผู้ป่วยควรได้รับยาใดเป็นอันดับแรก</t>
        </is>
      </c>
      <c r="C59" s="100" t="n"/>
      <c r="D59" s="88" t="inlineStr">
        <is>
          <t>Antacid</t>
        </is>
      </c>
      <c r="E59" s="88" t="inlineStr">
        <is>
          <t>prokinetic drug</t>
        </is>
      </c>
      <c r="F59" s="88" t="inlineStr">
        <is>
          <t>H2-receptor antagonists</t>
        </is>
      </c>
      <c r="G59" s="88" t="inlineStr">
        <is>
          <t>Proton pump inhibitors</t>
        </is>
      </c>
      <c r="H59" s="88" t="inlineStr">
        <is>
          <t>H2-receptor antagonists ร่วมกับ Prokinetic drugs</t>
        </is>
      </c>
      <c r="I59" s="119" t="inlineStr">
        <is>
          <t>1</t>
        </is>
      </c>
      <c r="J59" s="88" t="inlineStr">
        <is>
          <t>✅ คำตอบที่ถูกต้อง: ข้อ ก. Antacid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เป็นอาการของกรดไหลย้อน อ้างอิงจากตารางสรุปอาการในชีทสอน อจ ธีรัตน์ เรื่อง acid-peptic disease ตอนปี 4 เทอม 1 สัปดาห์มี efficacy ในการควบคุมอาการจากกรดไหลย้อน เหนือกว่ายา histamine2-receptor antagonists (H2RA) และ ..............................................................................................................................................................................................................
🔍 ข้ออื่นผิดเพราะอะไร:
• ข้อ ข. (prokinetic drug): ยากลุ่ม Prokinetic drugs เช่น Domperidone ช่วยเพิ่มการบีบตัวของทางเดินอาหาร แต่ไม่มีประสิทธิภาพเพียงพอในการรักษาการอักเสบของหลอดอาหารจากกรดไหลย้อน
• ข้อ ค. (H2-receptor antagonists): ยากลุ่ม H2-receptor antagonists มีประสิทธิภาพในการยับยั้งกรดน้อยกว่าและเกิดภาวะดื้อยา (Tachyphylaxis) ได้เร็วเมื่อใช้ต่อเนื่องเกิน 2-4 สัปดาห์
• ข้อ ง. (Proton pump inhibitors): ยากลุ่ม Proton Pump Inhibitors (PPIs) เป็นยาทางเลือกแรกที่มีประสิทธิภาพสูงสุดในการรักษาโรคกรดไหลย้อน (GERD) ที่มีอาการบ่อยและรุนแรง
• ข้อ จ. (H2-receptor antagonists ร่วมกับ Prokinetic drugs): การใช้ H2RA ร่วมกับ Prokinetic drugs ไม่ใช่วิธีมาตรฐานอันดับแรก เนื่องจาก PPIs แบบเดี่ยวมีประสิทธิภาพในการรักษาและสมานแผลเยื่อบุหลอดอาหารเหนือกว่าอย่างมีนัยสำคัญ
📖 Guideline อ้างอิง:
แนวทางการวินิจฉัยและรักษาภาวะโลหิตจาง พ.ศ. 2564 (สมาคมโลหิตวิทยาแห่งประเทศไทย)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59" s="100" t="n"/>
      <c r="L59" s="88" t="inlineStr">
        <is>
          <t>Anemia</t>
        </is>
      </c>
      <c r="M59" s="100" t="inlineStr">
        <is>
          <t>Clinic</t>
        </is>
      </c>
      <c r="N59" s="88" t="inlineStr">
        <is>
          <t>PLE_CC1_2564_All_Key ข้อ 104</t>
        </is>
      </c>
      <c r="O59" s="100" t="inlineStr">
        <is>
          <t>ข้อสอบจริง</t>
        </is>
      </c>
      <c r="P59" s="100" t="inlineStr">
        <is>
          <t>ปี 2564</t>
        </is>
      </c>
      <c r="Q59" s="100" t="n"/>
    </row>
    <row r="60" ht="13.2" customHeight="1" s="49">
      <c r="A60" s="119" t="n">
        <v>58</v>
      </c>
      <c r="B60" s="88" t="inlineStr">
        <is>
          <t>คู่ยาใดที่เกิด DI ที่มีความสำคัญทางคลินิกมากสุด X -sim X x high high - Ator ~ X i -environ myopathy 12 X rhabdo 289 M . G72 X</t>
        </is>
      </c>
      <c r="C60" s="100" t="n"/>
      <c r="D60" s="88" t="inlineStr">
        <is>
          <t>Simvastatin + gemfibrozil</t>
        </is>
      </c>
      <c r="E60" s="88" t="inlineStr">
        <is>
          <t>Omeprazole + clopidrogrel</t>
        </is>
      </c>
      <c r="F60" s="88" t="inlineStr">
        <is>
          <t>Clopidrogrel + aspirin</t>
        </is>
      </c>
      <c r="G60" s="88" t="inlineStr">
        <is>
          <t>Simvastatin + amlodipine</t>
        </is>
      </c>
      <c r="H60" s="88" t="inlineStr">
        <is>
          <t>Aspirin + clopidrogrel</t>
        </is>
      </c>
      <c r="I60" s="119" t="inlineStr">
        <is>
          <t>1</t>
        </is>
      </c>
      <c r="J60" s="88"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0" s="100" t="n"/>
      <c r="L60" s="88" t="inlineStr">
        <is>
          <t>Anemia</t>
        </is>
      </c>
      <c r="M60" s="100" t="inlineStr">
        <is>
          <t>Clinic</t>
        </is>
      </c>
      <c r="N60" s="88" t="inlineStr">
        <is>
          <t>ข้อ 68 (PLE_CC1_2562_Key.md)</t>
        </is>
      </c>
      <c r="O60" s="100" t="inlineStr">
        <is>
          <t>ข้อสอบจริง</t>
        </is>
      </c>
      <c r="P60" s="100" t="inlineStr">
        <is>
          <t>ปี 2562</t>
        </is>
      </c>
      <c r="Q60" s="100" t="n"/>
    </row>
    <row r="61" ht="13.2" customHeight="1" s="49">
      <c r="A61" s="119" t="n">
        <v>59</v>
      </c>
      <c r="B61" s="88" t="inlineStr">
        <is>
          <t>ผู้ป่วยรายนี้น!าจะเกิดภาวะโลหิตจางจากสาเหตุใด</t>
        </is>
      </c>
      <c r="C61" s="100" t="n"/>
      <c r="D61" s="88" t="inlineStr">
        <is>
          <t>โรคเรื้อรัง</t>
        </is>
      </c>
      <c r="E61" s="88" t="inlineStr">
        <is>
          <t>ขาดโฟเลต</t>
        </is>
      </c>
      <c r="F61" s="88" t="inlineStr">
        <is>
          <t>ขาดธาตุเหล็ก</t>
        </is>
      </c>
      <c r="G61" s="88" t="inlineStr">
        <is>
          <t>ขาดวิตามินบี 12</t>
        </is>
      </c>
      <c r="H61" s="88" t="inlineStr">
        <is>
          <t>เม็ดเลือดแดงแตก</t>
        </is>
      </c>
      <c r="I61" s="119" t="inlineStr">
        <is>
          <t>1</t>
        </is>
      </c>
      <c r="J61" s="88"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00" t="n"/>
      <c r="L61" s="88" t="inlineStr">
        <is>
          <t>Anemia</t>
        </is>
      </c>
      <c r="M61" s="100" t="inlineStr">
        <is>
          <t>Clinic</t>
        </is>
      </c>
      <c r="N61" s="88" t="inlineStr">
        <is>
          <t>ข้อ 12 (PLE_CC1_2561_Key.md)</t>
        </is>
      </c>
      <c r="O61" s="100" t="inlineStr">
        <is>
          <t>ข้อสอบจริง</t>
        </is>
      </c>
      <c r="P61" s="100" t="inlineStr">
        <is>
          <t>ปี 2561</t>
        </is>
      </c>
      <c r="Q61" s="100" t="n"/>
    </row>
    <row r="62" ht="13.2" customHeight="1" s="49">
      <c r="A62" s="119" t="n">
        <v>60</v>
      </c>
      <c r="B62" s="88" t="inlineStr">
        <is>
          <t>ข้อใดคือคำแนะนำในการรับประทานยา ferrous sulfate</t>
        </is>
      </c>
      <c r="C62" s="100" t="n"/>
      <c r="D62" s="88" t="inlineStr">
        <is>
          <t>ยาทำใหปtสสาวะสีเหลืองเขม</t>
        </is>
      </c>
      <c r="E62" s="88" t="inlineStr">
        <is>
          <t>หามรับประทานร!วมกับน้ำผลไม</t>
        </is>
      </c>
      <c r="F62" s="88" t="inlineStr">
        <is>
          <t>หากถ!ายดำไม!ตองตกใจ เปEนเพราะตัวยา</t>
        </is>
      </c>
      <c r="G62" s="88" t="inlineStr">
        <is>
          <t>รับประทานพรอมกับนมช!วยเพิ่มการดูดซึม</t>
        </is>
      </c>
      <c r="H62" s="88" t="inlineStr">
        <is>
          <t>รับประทานพรอมกับอาหารจะเพิ่มการดูดซึม t</t>
        </is>
      </c>
      <c r="I62" s="119" t="inlineStr">
        <is>
          <t>1</t>
        </is>
      </c>
      <c r="J62" s="88"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00" t="n"/>
      <c r="L62" s="88" t="inlineStr">
        <is>
          <t>Anemia</t>
        </is>
      </c>
      <c r="M62" s="100" t="inlineStr">
        <is>
          <t>Clinic</t>
        </is>
      </c>
      <c r="N62" s="88" t="inlineStr">
        <is>
          <t>ข้อ 15 (PLE_CC1_2561_Key.md)</t>
        </is>
      </c>
      <c r="O62" s="100" t="inlineStr">
        <is>
          <t>ข้อสอบจริง</t>
        </is>
      </c>
      <c r="P62" s="100" t="inlineStr">
        <is>
          <t>ปี 2561</t>
        </is>
      </c>
      <c r="Q62" s="100" t="n"/>
    </row>
    <row r="63" ht="13.2" customHeight="1" s="49">
      <c r="A63" s="119" t="n">
        <v>61</v>
      </c>
      <c r="B63" s="88" t="inlineStr">
        <is>
          <t>ข้อใดคือผลขางเคียงจากยา ferrous sulfate</t>
        </is>
      </c>
      <c r="C63" s="100" t="n"/>
      <c r="D63" s="88" t="inlineStr">
        <is>
          <t>Diarrhea</t>
        </is>
      </c>
      <c r="E63" s="88" t="inlineStr">
        <is>
          <t>Headache</t>
        </is>
      </c>
      <c r="F63" s="88" t="inlineStr">
        <is>
          <t>Tachycardia</t>
        </is>
      </c>
      <c r="G63" s="88" t="inlineStr">
        <is>
          <t>Constipation</t>
        </is>
      </c>
      <c r="H63" s="88" t="inlineStr">
        <is>
          <t>Hypokalemia</t>
        </is>
      </c>
      <c r="I63" s="119" t="inlineStr">
        <is>
          <t>1</t>
        </is>
      </c>
      <c r="J63" s="88"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00" t="n"/>
      <c r="L63" s="88" t="inlineStr">
        <is>
          <t>Anemia</t>
        </is>
      </c>
      <c r="M63" s="100" t="inlineStr">
        <is>
          <t>Clinic</t>
        </is>
      </c>
      <c r="N63" s="88" t="inlineStr">
        <is>
          <t>ข้อ 14 (PLE_CC1_2561_Key.md)</t>
        </is>
      </c>
      <c r="O63" s="100" t="inlineStr">
        <is>
          <t>ข้อสอบจริง</t>
        </is>
      </c>
      <c r="P63" s="100" t="inlineStr">
        <is>
          <t>ปี 2561</t>
        </is>
      </c>
      <c r="Q63" s="100" t="n"/>
    </row>
    <row r="64" ht="13.2" customHeight="1" s="49">
      <c r="A64" s="119" t="n">
        <v>62</v>
      </c>
      <c r="B64" s="88" t="inlineStr">
        <is>
          <t>ส!วนประกอบของสูตรเคลือบฟuลTมของยา ferrous sulfate ข้อใด ถูกต้อง</t>
        </is>
      </c>
      <c r="C64" s="100" t="n"/>
      <c r="D64" s="88" t="inlineStr">
        <is>
          <t>Talcum ทำหนาที่เปEนสารก!อฟuลTม</t>
        </is>
      </c>
      <c r="E64" s="88" t="inlineStr">
        <is>
          <t>Ethyl alcohol ทำหนาที่เปEน antioxidant</t>
        </is>
      </c>
      <c r="F64" s="88" t="inlineStr">
        <is>
          <t>Propylene glycol ทำหนาที่เปEน plasticizer</t>
        </is>
      </c>
      <c r="G64" s="88" t="inlineStr">
        <is>
          <t>Titanium dioxide ทำหนาที่เปEน สารก!อฟuลTม</t>
        </is>
      </c>
      <c r="H64" s="88" t="inlineStr">
        <is>
          <t>Hydroxymethylpropyl cellulose ทำหนาที่เปEนสารทึบ แสง</t>
        </is>
      </c>
      <c r="I64" s="119" t="inlineStr">
        <is>
          <t>1</t>
        </is>
      </c>
      <c r="J64" s="88"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100" t="n"/>
      <c r="L64" s="88" t="inlineStr">
        <is>
          <t>Anemia</t>
        </is>
      </c>
      <c r="M64" s="100" t="inlineStr">
        <is>
          <t>Clinic</t>
        </is>
      </c>
      <c r="N64" s="88" t="inlineStr">
        <is>
          <t>ข้อ 16 (PLE_CC1_2561_Key.md)</t>
        </is>
      </c>
      <c r="O64" s="100" t="inlineStr">
        <is>
          <t>ข้อสอบจริง</t>
        </is>
      </c>
      <c r="P64" s="100" t="inlineStr">
        <is>
          <t>ปี 2561</t>
        </is>
      </c>
      <c r="Q64" s="100" t="n"/>
    </row>
    <row r="65" ht="13.2" customHeight="1" s="49">
      <c r="A65" s="119" t="n">
        <v>63</v>
      </c>
      <c r="B65" s="88" t="inlineStr">
        <is>
          <t>การสังเคราะห์ HCTZ จงระบุว่า A คือข้อใด</t>
        </is>
      </c>
      <c r="C65" s="100" t="n"/>
      <c r="D65" s="88" t="inlineStr">
        <is>
          <t>H-CO-H</t>
        </is>
      </c>
      <c r="E65" s="88" t="inlineStr">
        <is>
          <t>H-CO-OH</t>
        </is>
      </c>
      <c r="F65" s="88" t="inlineStr">
        <is>
          <t>Cl-C-Cl</t>
        </is>
      </c>
      <c r="G65" s="88" t="inlineStr">
        <is>
          <t>C-CO-H 18 MCQ11 2/2560 By CU Rx73 MCQ11 2/2560 By CU Rx73</t>
        </is>
      </c>
      <c r="H65" s="88" t="inlineStr">
        <is>
          <t>Deferoxamine 500 mg SC</t>
        </is>
      </c>
      <c r="I65" s="119" t="inlineStr">
        <is>
          <t>1</t>
        </is>
      </c>
      <c r="J65" s="88"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00" t="n"/>
      <c r="L65" s="88" t="inlineStr">
        <is>
          <t>Anemia</t>
        </is>
      </c>
      <c r="M65" s="100" t="inlineStr">
        <is>
          <t>Clinic</t>
        </is>
      </c>
      <c r="N65" s="88" t="inlineStr">
        <is>
          <t>ข้อ 7 (PLE_CC1_2560 22 April Set 2.md)</t>
        </is>
      </c>
      <c r="O65" s="100" t="inlineStr">
        <is>
          <t>ข้อสอบจริง</t>
        </is>
      </c>
      <c r="P65" s="100" t="inlineStr">
        <is>
          <t>ปี 2560</t>
        </is>
      </c>
      <c r="Q65" s="100" t="n"/>
    </row>
    <row r="66" ht="13.2" customHeight="1" s="49">
      <c r="A66" s="119" t="n">
        <v>64</v>
      </c>
      <c r="B66" s="88" t="inlineStr">
        <is>
          <t>ข้อใดถูกเกี่ยวกับโครงสร้างยา spironolactone กับ canrenone ---------------------------→</t>
        </is>
      </c>
      <c r="C66" s="100" t="n"/>
      <c r="D66" s="88" t="inlineStr">
        <is>
          <t>ตัวยาออกฤทธิ์โดยจับกับ receptor ภายนอกของ Henle loop</t>
        </is>
      </c>
      <c r="E66" s="88" t="inlineStr">
        <is>
          <t>ถ้า lactone ring เปิดออก จะได้สารที่ มีฤทธิ์</t>
        </is>
      </c>
      <c r="F66" s="88" t="inlineStr">
        <is>
          <t>Canrenone เป็น inactive metabolite</t>
        </is>
      </c>
      <c r="G66" s="88" t="inlineStr">
        <is>
          <t>Spironolactone มีความเป็น lipophilic ต่ำกว่า canrenone</t>
        </is>
      </c>
      <c r="H66" s="88" t="inlineStr">
        <is>
          <t>Spironolactone มีฤทธิ์น้อยกว่า canrenone ห้ามนำไปทำซ้ำทุกกรณี เว้นแต่จะได้รับอนุญาต</t>
        </is>
      </c>
      <c r="I66" s="119" t="inlineStr">
        <is>
          <t>1</t>
        </is>
      </c>
      <c r="J66" s="88" t="inlineStr">
        <is>
          <t>✅ คำตอบที่ถูกต้อง: ข้อ ก. ตัวยาออกฤทธิ์โดยจับกับ receptor ภายนอกของ Henle loop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ตัวยาออกฤทธิ์โดยจับกับ receptor ภายนอกของ Henle loop การเลือก ตัวยาออกฤทธิ์โดยจับกับ receptor ภายนอกของ Henle loop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(ถ้า lactone ring เปิดออก จะได้สารที่ มีฤทธิ์): เมื่อวง Lactone ring ของยาเปิดออกจะทำให้สูญเสียโครงสร้างที่จำเป็นในการออกฤทธิ์และกลายเป็นสารที่ไม่มีฤทธิ์ทางเภสัชวิทยา (Inactive compound)
• ข้อ ค. (Canrenone เป็น inactive metabolite): Canrenone เป็นสารเมแทบอไลต์หลักของ Spironolactone ที่ยังมีฤทธิ์ทางเภสัชวิทยา (Active metabolite) ในการต้านฮอร์โมน Aldosterone
• ข้อ ง. (Spironolactone มีความเป็น lipophilic ต่ำกว่า canrenone): Spironolactone มีโครงสร้างที่มีขั้วน้อยกว่าและมีความเป็น Lipophilic สูงกว่า Canrenone ทำให้ถูกดูดซึมผ่านเยื่อบุทางเดินอาหารได้รวดเร็วกว่า
• ข้อ จ. (Spironolactone มีฤทธิ์น้อยกว่า canrenone ห้ามนำไปทำซ้ำทุกกรณี เว้นแต่จะได้รับอนุญาต): Spironolactone มีประสิทธิภาพในการจับกับ Mineralocorticoid receptor ได้แรงกว่าและมีฤทธิ์ต้าน Aldosterone สูงกว่า Canrenone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6" s="100" t="n"/>
      <c r="L66" s="88" t="inlineStr">
        <is>
          <t>Anemia</t>
        </is>
      </c>
      <c r="M66" s="100" t="inlineStr">
        <is>
          <t>Clinic</t>
        </is>
      </c>
      <c r="N66" s="88" t="inlineStr">
        <is>
          <t>ข้อ 91 (PLE_CC1_2558_Key.md)</t>
        </is>
      </c>
      <c r="O66" s="100" t="inlineStr">
        <is>
          <t>ข้อสอบจริง</t>
        </is>
      </c>
      <c r="P66" s="100" t="inlineStr">
        <is>
          <t>ปี 2558</t>
        </is>
      </c>
      <c r="Q66" s="100" t="n"/>
    </row>
    <row r="67" ht="13.2" customHeight="1" s="49">
      <c r="A67" s="119" t="n">
        <v>65</v>
      </c>
      <c r="B67" s="88" t="inlineStr">
        <is>
          <t>Ferrous sulfate กระปุกละ 100 เม็ด เป็นยาประเภทใด</t>
        </is>
      </c>
      <c r="C67" s="100" t="n"/>
      <c r="D67" s="88" t="inlineStr">
        <is>
          <t>ยาเสพติดให้โทษ ประเภทที่ 3</t>
        </is>
      </c>
      <c r="E67" s="88" t="inlineStr">
        <is>
          <t>ยาอันตราย</t>
        </is>
      </c>
      <c r="F67" s="88" t="inlineStr">
        <is>
          <t>ยาควบคุมพิเศษ</t>
        </is>
      </c>
      <c r="G67" s="88" t="inlineStr">
        <is>
          <t>วัตถุออกฤทธิ์ต่อจิตและประสาท ประเภท 3</t>
        </is>
      </c>
      <c r="H67" s="88" t="inlineStr">
        <is>
          <t>[NEED_REVIEW]</t>
        </is>
      </c>
      <c r="I67" s="119" t="inlineStr">
        <is>
          <t>1</t>
        </is>
      </c>
      <c r="J67" s="88"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00" t="n"/>
      <c r="L67" s="88" t="inlineStr">
        <is>
          <t>Anemia</t>
        </is>
      </c>
      <c r="M67" s="100" t="inlineStr">
        <is>
          <t>Clinic</t>
        </is>
      </c>
      <c r="N67" s="88" t="inlineStr">
        <is>
          <t>ข้อ 4 (LAW-CU-71.md)</t>
        </is>
      </c>
      <c r="O67" s="100" t="inlineStr">
        <is>
          <t>Mock</t>
        </is>
      </c>
      <c r="P67" s="100" t="inlineStr">
        <is>
          <t>Mock กฎหมาย CU71</t>
        </is>
      </c>
      <c r="Q67" s="100" t="n"/>
    </row>
    <row r="68" ht="13.2" customHeight="1" s="49">
      <c r="A68" s="119" t="n">
        <v>66</v>
      </c>
      <c r="B68" s="88"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68" s="100" t="n"/>
      <c r="D68" s="88" t="inlineStr">
        <is>
          <t>Hydroxyurea 500 mg OD</t>
        </is>
      </c>
      <c r="E68" s="88" t="inlineStr">
        <is>
          <t>Blood transfusion (Packed Red Cells)</t>
        </is>
      </c>
      <c r="F68" s="88" t="inlineStr">
        <is>
          <t>Ferrous fumarate 200 mg TID</t>
        </is>
      </c>
      <c r="G68" s="88" t="inlineStr">
        <is>
          <t>Folic acid 5 mg OD</t>
        </is>
      </c>
      <c r="H68" s="88" t="inlineStr">
        <is>
          <t>Vitamin B12 1000 mcg IM</t>
        </is>
      </c>
      <c r="I68" s="119" t="inlineStr">
        <is>
          <t>1</t>
        </is>
      </c>
      <c r="J68" s="88"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00" t="n"/>
      <c r="L68" s="88" t="inlineStr">
        <is>
          <t>Anemia</t>
        </is>
      </c>
      <c r="M68" s="100" t="inlineStr">
        <is>
          <t>Clinic</t>
        </is>
      </c>
      <c r="N68" s="88" t="inlineStr">
        <is>
          <t>ข้อ 67 (PLE_CC1_2557.md)</t>
        </is>
      </c>
      <c r="O68" s="100" t="inlineStr">
        <is>
          <t>ข้อสอบจริง</t>
        </is>
      </c>
      <c r="P68" s="100" t="inlineStr">
        <is>
          <t>ปี 2557</t>
        </is>
      </c>
      <c r="Q68" s="100" t="n"/>
    </row>
    <row r="69" ht="13.2" customHeight="1" s="49">
      <c r="A69" s="119" t="n">
        <v>67</v>
      </c>
      <c r="B69" s="88" t="inlineStr">
        <is>
          <t>เกี่ยวกับ Ferrous sulfate ข้อใดต่อไปนี้กล่าวถูกต้องตามหลักวิชาชีพเภสัชกรรม</t>
        </is>
      </c>
      <c r="C69" s="100" t="n"/>
      <c r="D69" s="88" t="inlineStr">
        <is>
          <t>Folic acid 5 mg OD</t>
        </is>
      </c>
      <c r="E69" s="88" t="inlineStr">
        <is>
          <t>Vitamin B12 1000 mcg IM</t>
        </is>
      </c>
      <c r="F69" s="88" t="inlineStr">
        <is>
          <t>Deferoxamine 500 mg SC</t>
        </is>
      </c>
      <c r="G69" s="88" t="inlineStr">
        <is>
          <t>Erythropoietin 4000 units SC</t>
        </is>
      </c>
      <c r="H69" s="88" t="inlineStr">
        <is>
          <t>Ferrous sulfate 300 mg TID</t>
        </is>
      </c>
      <c r="I69" s="119" t="inlineStr">
        <is>
          <t>1</t>
        </is>
      </c>
      <c r="J69" s="88"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9" s="100" t="n"/>
      <c r="L69" s="88" t="inlineStr">
        <is>
          <t>Anemia</t>
        </is>
      </c>
      <c r="M69" s="100" t="inlineStr">
        <is>
          <t>Clinic</t>
        </is>
      </c>
      <c r="N69" s="88" t="inlineStr">
        <is>
          <t>ข้อ 2 (PLE_CC1_2556.md)</t>
        </is>
      </c>
      <c r="O69" s="100" t="inlineStr">
        <is>
          <t>ข้อสอบจริง</t>
        </is>
      </c>
      <c r="P69" s="100" t="inlineStr">
        <is>
          <t>ปี 2556</t>
        </is>
      </c>
      <c r="Q69" s="100" t="n"/>
    </row>
    <row r="70" ht="13.2" customHeight="1" s="49">
      <c r="A70" s="119" t="n">
        <v>68</v>
      </c>
      <c r="B70" s="88" t="inlineStr">
        <is>
          <t>เกี่ยวกับ ข้อใดเป็นกลไกของHCTZ ข้อใดต่อไปนี้กล่าวถูกต้องตามหลักวิชาชีพเภสัชกรรม</t>
        </is>
      </c>
      <c r="C70" s="100" t="n"/>
      <c r="D70" s="88" t="inlineStr">
        <is>
          <t>Erythropoietin 4000 units SC</t>
        </is>
      </c>
      <c r="E70" s="88" t="inlineStr">
        <is>
          <t>Ferrous sulfate 300 mg TID</t>
        </is>
      </c>
      <c r="F70" s="88" t="inlineStr">
        <is>
          <t>Vitamin C 500 mg OD</t>
        </is>
      </c>
      <c r="G70" s="88" t="inlineStr">
        <is>
          <t>Pyridoxine 50 mg OD</t>
        </is>
      </c>
      <c r="H70" s="88" t="inlineStr">
        <is>
          <t>Hydroxyurea 500 mg OD</t>
        </is>
      </c>
      <c r="I70" s="119" t="inlineStr">
        <is>
          <t>1</t>
        </is>
      </c>
      <c r="J70" s="88"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00" t="n"/>
      <c r="L70" s="88" t="inlineStr">
        <is>
          <t>Anemia</t>
        </is>
      </c>
      <c r="M70" s="100" t="inlineStr">
        <is>
          <t>Clinic</t>
        </is>
      </c>
      <c r="N70" s="88" t="inlineStr">
        <is>
          <t>ข้อ 9 (PLE_CC1_2556.md)</t>
        </is>
      </c>
      <c r="O70" s="100" t="inlineStr">
        <is>
          <t>ข้อสอบจริง</t>
        </is>
      </c>
      <c r="P70" s="100" t="inlineStr">
        <is>
          <t>ปี 2556</t>
        </is>
      </c>
      <c r="Q70" s="100" t="n"/>
    </row>
    <row r="71" ht="13.2" customHeight="1" s="49">
      <c r="A71" s="119" t="n">
        <v>69</v>
      </c>
      <c r="B71" s="88" t="inlineStr">
        <is>
          <t>จากโครงสร้างของยา HCTZ สามารถวิเคราะห์หาหมู่โครงสร้างได้โดยวิธีการใด</t>
        </is>
      </c>
      <c r="C71" s="100" t="n"/>
      <c r="D71" s="88" t="inlineStr">
        <is>
          <t>Finger print จาก FTIR</t>
        </is>
      </c>
      <c r="E71" s="88" t="inlineStr">
        <is>
          <t>Chromatogram จาก TLC</t>
        </is>
      </c>
      <c r="F71" s="88" t="inlineStr">
        <is>
          <t>UV</t>
        </is>
      </c>
      <c r="G71" s="88" t="inlineStr">
        <is>
          <t>..............</t>
        </is>
      </c>
      <c r="H71" s="88" t="inlineStr">
        <is>
          <t>.................</t>
        </is>
      </c>
      <c r="I71" s="119" t="inlineStr">
        <is>
          <t>1</t>
        </is>
      </c>
      <c r="J71" s="88"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1" s="100" t="n"/>
      <c r="L71" s="88" t="inlineStr">
        <is>
          <t>Anemia</t>
        </is>
      </c>
      <c r="M71" s="100" t="inlineStr">
        <is>
          <t>Clinic</t>
        </is>
      </c>
      <c r="N71" s="88" t="inlineStr">
        <is>
          <t>ข้อ 32 (PLE_CC1_2555 Day 1.md)</t>
        </is>
      </c>
      <c r="O71" s="100" t="inlineStr">
        <is>
          <t>ข้อสอบจริง</t>
        </is>
      </c>
      <c r="P71" s="100" t="inlineStr">
        <is>
          <t>ปี 2555</t>
        </is>
      </c>
      <c r="Q71" s="100" t="n"/>
    </row>
    <row r="72" ht="13.2" customHeight="1" s="49">
      <c r="A72" s="119" t="n">
        <v>70</v>
      </c>
      <c r="B72" s="88" t="inlineStr">
        <is>
          <t>เกี่ยวกับ ได้รับยา HCTZ เพิ่มขึ้น ข้อใดต่อไปนี้กล่าวถูกต้องตามหลักวิชาชีพเภสัชกรรม</t>
        </is>
      </c>
      <c r="C72" s="100" t="n"/>
      <c r="D72" s="88" t="inlineStr">
        <is>
          <t>Ferrous fumarate 200 mg TID</t>
        </is>
      </c>
      <c r="E72" s="88" t="inlineStr">
        <is>
          <t>Folic acid 5 mg OD</t>
        </is>
      </c>
      <c r="F72" s="88" t="inlineStr">
        <is>
          <t>Vitamin B12 1000 mcg IM</t>
        </is>
      </c>
      <c r="G72" s="88" t="inlineStr">
        <is>
          <t>Deferoxamine 500 mg SC</t>
        </is>
      </c>
      <c r="H72" s="88" t="inlineStr">
        <is>
          <t>Erythropoietin 4000 units SC</t>
        </is>
      </c>
      <c r="I72" s="119" t="inlineStr">
        <is>
          <t>1</t>
        </is>
      </c>
      <c r="J72" s="88"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00" t="n"/>
      <c r="L72" s="88" t="inlineStr">
        <is>
          <t>Anemia</t>
        </is>
      </c>
      <c r="M72" s="100" t="inlineStr">
        <is>
          <t>Clinic</t>
        </is>
      </c>
      <c r="N72" s="88" t="inlineStr">
        <is>
          <t>ข้อ 3 (PLE_CC1_2555 Day 2.md)</t>
        </is>
      </c>
      <c r="O72" s="100" t="inlineStr">
        <is>
          <t>ข้อสอบจริง</t>
        </is>
      </c>
      <c r="P72" s="100" t="inlineStr">
        <is>
          <t>ปี 2555</t>
        </is>
      </c>
      <c r="Q72" s="100" t="n"/>
    </row>
    <row r="73" ht="13.2" customHeight="1" s="49">
      <c r="A73" s="119" t="n">
        <v>71</v>
      </c>
      <c r="B73" s="88" t="inlineStr">
        <is>
          <t>Fe รูปเกลือใดที่ให้ elemental iron มากที่สุด</t>
        </is>
      </c>
      <c r="C73" s="100" t="n"/>
      <c r="D73" s="88" t="inlineStr">
        <is>
          <t>fumarate</t>
        </is>
      </c>
      <c r="E73" s="88" t="inlineStr">
        <is>
          <t>sulfate</t>
        </is>
      </c>
      <c r="F73" s="88" t="inlineStr">
        <is>
          <t>sulfate (exsiccated)</t>
        </is>
      </c>
      <c r="G73" s="88" t="inlineStr">
        <is>
          <t>Vitamin C 500 mg OD</t>
        </is>
      </c>
      <c r="H73" s="88" t="inlineStr">
        <is>
          <t>Pyridoxine 50 mg OD</t>
        </is>
      </c>
      <c r="I73" s="119" t="inlineStr">
        <is>
          <t>1</t>
        </is>
      </c>
      <c r="J73" s="88"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3" s="100" t="n"/>
      <c r="L73" s="88" t="inlineStr">
        <is>
          <t>Anemia</t>
        </is>
      </c>
      <c r="M73" s="100" t="inlineStr">
        <is>
          <t>Clinic</t>
        </is>
      </c>
      <c r="N73" s="88" t="inlineStr">
        <is>
          <t>ข้อ 3 (PLE_CC1_2554 SET2.md)</t>
        </is>
      </c>
      <c r="O73" s="100" t="inlineStr">
        <is>
          <t>ข้อสอบจริง</t>
        </is>
      </c>
      <c r="P73" s="100" t="inlineStr">
        <is>
          <t>ปี 2554</t>
        </is>
      </c>
      <c r="Q73" s="100" t="n"/>
    </row>
    <row r="74" ht="13.2" customHeight="1" s="49">
      <c r="A74" s="119" t="n">
        <v>72</v>
      </c>
      <c r="B74" s="88"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74" s="100" t="n"/>
      <c r="D74" s="88" t="inlineStr">
        <is>
          <t>Vitamin C 500 mg OD</t>
        </is>
      </c>
      <c r="E74" s="88" t="inlineStr">
        <is>
          <t>Pyridoxine 50 mg OD</t>
        </is>
      </c>
      <c r="F74" s="88" t="inlineStr">
        <is>
          <t>Hydroxyurea 500 mg OD</t>
        </is>
      </c>
      <c r="G74" s="88" t="inlineStr">
        <is>
          <t>Blood transfusion (Packed Red Cells)</t>
        </is>
      </c>
      <c r="H74" s="88" t="inlineStr">
        <is>
          <t>Ferrous fumarate 200 mg TID</t>
        </is>
      </c>
      <c r="I74" s="119" t="inlineStr">
        <is>
          <t>1</t>
        </is>
      </c>
      <c r="J74" s="88"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00" t="n"/>
      <c r="L74" s="88" t="inlineStr">
        <is>
          <t>Anemia</t>
        </is>
      </c>
      <c r="M74" s="100" t="inlineStr">
        <is>
          <t>Clinic</t>
        </is>
      </c>
      <c r="N74" s="88" t="inlineStr">
        <is>
          <t>ข้อ 6 (PLE_CC1_2554 SET2.md)</t>
        </is>
      </c>
      <c r="O74" s="100" t="inlineStr">
        <is>
          <t>ข้อสอบจริง</t>
        </is>
      </c>
      <c r="P74" s="100" t="inlineStr">
        <is>
          <t>ปี 2554</t>
        </is>
      </c>
      <c r="Q74" s="100" t="n"/>
    </row>
    <row r="75" ht="13.2" customHeight="1" s="49">
      <c r="A75" s="119" t="n">
        <v>73</v>
      </c>
      <c r="B75" s="88" t="inlineStr">
        <is>
          <t>ข้อใดไม่เกี่ยวกับการเกิดภาวะโลหิตจางในครั้งนี้</t>
        </is>
      </c>
      <c r="C75" s="100" t="n"/>
      <c r="D75" s="88" t="inlineStr">
        <is>
          <t>Blood transfusion (Packed Red Cells)</t>
        </is>
      </c>
      <c r="E75" s="88" t="inlineStr">
        <is>
          <t>Ferrous fumarate 200 mg TID</t>
        </is>
      </c>
      <c r="F75" s="88" t="inlineStr">
        <is>
          <t>Folic acid 5 mg OD</t>
        </is>
      </c>
      <c r="G75" s="88" t="inlineStr">
        <is>
          <t>Vitamin B12 1000 mcg IM</t>
        </is>
      </c>
      <c r="H75" s="88" t="inlineStr">
        <is>
          <t>Deferoxamine 500 mg SC</t>
        </is>
      </c>
      <c r="I75" s="119" t="inlineStr">
        <is>
          <t>1</t>
        </is>
      </c>
      <c r="J75" s="88"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00" t="n"/>
      <c r="L75" s="88" t="inlineStr">
        <is>
          <t>Anemia</t>
        </is>
      </c>
      <c r="M75" s="100" t="inlineStr">
        <is>
          <t>Clinic</t>
        </is>
      </c>
      <c r="N75" s="88" t="inlineStr">
        <is>
          <t>ข้อ 1 (PLE_CC1_2533.md)</t>
        </is>
      </c>
      <c r="O75" s="100" t="inlineStr">
        <is>
          <t>ข้อสอบจริง</t>
        </is>
      </c>
      <c r="P75" s="100" t="inlineStr">
        <is>
          <t>ปี 2533</t>
        </is>
      </c>
      <c r="Q75" s="100" t="n"/>
    </row>
    <row r="76" ht="13.2" customHeight="1" s="49">
      <c r="A76" s="119" t="n">
        <v>74</v>
      </c>
      <c r="B76" s="88" t="inlineStr">
        <is>
          <t>ชะพลู (5) (มีเพื่อนบอกว่าชะพลู มี Ca เยอะ จะลดการดูดซึมธาตุเหล็ก)</t>
        </is>
      </c>
      <c r="C76" s="100" t="n"/>
      <c r="D76" s="88" t="inlineStr">
        <is>
          <t>Vitamin B12 1000 mcg IM</t>
        </is>
      </c>
      <c r="E76" s="88" t="inlineStr">
        <is>
          <t>Deferoxamine 500 mg SC</t>
        </is>
      </c>
      <c r="F76" s="88" t="inlineStr">
        <is>
          <t>Erythropoietin 4000 units SC</t>
        </is>
      </c>
      <c r="G76" s="88" t="inlineStr">
        <is>
          <t>Ferrous sulfate 300 mg TID</t>
        </is>
      </c>
      <c r="H76" s="88" t="inlineStr">
        <is>
          <t>Vitamin C 500 mg OD</t>
        </is>
      </c>
      <c r="I76" s="119" t="inlineStr">
        <is>
          <t>1</t>
        </is>
      </c>
      <c r="J76" s="88"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00" t="n"/>
      <c r="L76" s="88" t="inlineStr">
        <is>
          <t>Anemia</t>
        </is>
      </c>
      <c r="M76" s="100" t="inlineStr">
        <is>
          <t>Clinic</t>
        </is>
      </c>
      <c r="N76" s="88" t="inlineStr">
        <is>
          <t>ข้อ 5 (PLE_CC1_2533.md)</t>
        </is>
      </c>
      <c r="O76" s="100" t="inlineStr">
        <is>
          <t>ข้อสอบจริง</t>
        </is>
      </c>
      <c r="P76" s="100" t="inlineStr">
        <is>
          <t>ปี 2533</t>
        </is>
      </c>
      <c r="Q76" s="100" t="n"/>
    </row>
    <row r="77" ht="13.2" customHeight="1" s="49">
      <c r="A77" s="119" t="n">
        <v>75</v>
      </c>
      <c r="B77" s="88" t="inlineStr">
        <is>
          <t>Progesterone ในผลิตภัณฑ์ยาคุมกำเนิดใดจัดอยู่ในกลุ่ม spironolactone derivative</t>
        </is>
      </c>
      <c r="C77" s="100" t="n"/>
      <c r="D77" s="88" t="inlineStr">
        <is>
          <t>Levonorgestrel</t>
        </is>
      </c>
      <c r="E77" s="88" t="inlineStr">
        <is>
          <t>Cyprosterone acetate</t>
        </is>
      </c>
      <c r="F77" s="88" t="inlineStr">
        <is>
          <t>Gestrodene</t>
        </is>
      </c>
      <c r="G77" s="88" t="inlineStr">
        <is>
          <t>Desogestrel</t>
        </is>
      </c>
      <c r="H77" s="88" t="inlineStr">
        <is>
          <t>Drospirenone</t>
        </is>
      </c>
      <c r="I77" s="119" t="inlineStr">
        <is>
          <t>1</t>
        </is>
      </c>
      <c r="J77" s="88"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7" s="100" t="n"/>
      <c r="L77" s="88" t="inlineStr">
        <is>
          <t>Anemia</t>
        </is>
      </c>
      <c r="M77" s="100" t="inlineStr">
        <is>
          <t>Clinic</t>
        </is>
      </c>
      <c r="N77" s="88" t="inlineStr">
        <is>
          <t>ข้อ 6 (PLE_CC1_Practice_Exam.md)</t>
        </is>
      </c>
      <c r="O77" s="100" t="inlineStr">
        <is>
          <t>Mock</t>
        </is>
      </c>
      <c r="P77" s="100" t="inlineStr">
        <is>
          <t>Mock สภาเภสัชฯ Practice</t>
        </is>
      </c>
      <c r="Q77" s="100" t="n"/>
    </row>
    <row r="78" ht="13.2" customHeight="1" s="49">
      <c r="A78" s="119" t="n">
        <v>76</v>
      </c>
      <c r="B78" s="88" t="inlineStr">
        <is>
          <t>ข้อใดไม่ใช่ยาเสริมธาตุเหล็กในรูปแบบยาฉีด</t>
        </is>
      </c>
      <c r="C78" s="100" t="n"/>
      <c r="D78" s="88" t="inlineStr">
        <is>
          <t>Iron dextran</t>
        </is>
      </c>
      <c r="E78" s="88" t="inlineStr">
        <is>
          <t>Iron sucrose complex</t>
        </is>
      </c>
      <c r="F78" s="88" t="inlineStr">
        <is>
          <t>iron sodium gluconate complex</t>
        </is>
      </c>
      <c r="G78" s="88" t="inlineStr">
        <is>
          <t>ferrous fumarate</t>
        </is>
      </c>
      <c r="H78" s="88" t="inlineStr">
        <is>
          <t>ทุกข้อเป็นยาฉีด 31.ข้อใดไม่ใช่อาการข้างเคียงจากการได้รับยาเสริมธาตุเหล็กรูปแบบยาฉีด</t>
        </is>
      </c>
      <c r="I78" s="119" t="inlineStr">
        <is>
          <t>3</t>
        </is>
      </c>
      <c r="J78" s="88"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00" t="n"/>
      <c r="L78" s="88" t="inlineStr">
        <is>
          <t>Anemia</t>
        </is>
      </c>
      <c r="M78" s="100" t="inlineStr">
        <is>
          <t>Clinic</t>
        </is>
      </c>
      <c r="N78" s="88" t="inlineStr">
        <is>
          <t>ข้อ 30 (PLE_CC1_Practice_Exam.md)</t>
        </is>
      </c>
      <c r="O78" s="100" t="inlineStr">
        <is>
          <t>Mock</t>
        </is>
      </c>
      <c r="P78" s="100" t="inlineStr">
        <is>
          <t>Mock สภาเภสัชฯ Practice</t>
        </is>
      </c>
      <c r="Q78" s="100" t="n"/>
    </row>
    <row r="79" ht="13.2" customHeight="1" s="49">
      <c r="A79" s="119" t="n">
        <v>77</v>
      </c>
      <c r="B79" s="88" t="inlineStr">
        <is>
          <t>Spironolactone ออกฤทธิ์ที่collecting tubule</t>
        </is>
      </c>
      <c r="C79" s="100" t="n"/>
      <c r="D79" s="88" t="inlineStr">
        <is>
          <t>Folic acid 5 mg OD</t>
        </is>
      </c>
      <c r="E79" s="88" t="inlineStr">
        <is>
          <t>Vitamin B12 1000 mcg IM</t>
        </is>
      </c>
      <c r="F79" s="88" t="inlineStr">
        <is>
          <t>Deferoxamine 500 mg SC</t>
        </is>
      </c>
      <c r="G79" s="88" t="inlineStr">
        <is>
          <t>Erythropoietin 4000 units SC</t>
        </is>
      </c>
      <c r="H79" s="88" t="inlineStr">
        <is>
          <t>Ferrous sulfate 300 mg TID</t>
        </is>
      </c>
      <c r="I79" s="119" t="inlineStr">
        <is>
          <t>1</t>
        </is>
      </c>
      <c r="J79" s="88"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9" s="100" t="n"/>
      <c r="L79" s="88" t="inlineStr">
        <is>
          <t>Anemia</t>
        </is>
      </c>
      <c r="M79" s="100" t="inlineStr">
        <is>
          <t>Clinic</t>
        </is>
      </c>
      <c r="N79" s="88" t="inlineStr">
        <is>
          <t>ข้อ 3 (PLE_CC1_Key_Rx20_UBU.md)</t>
        </is>
      </c>
      <c r="O79" s="100" t="inlineStr">
        <is>
          <t>Mock</t>
        </is>
      </c>
      <c r="P79" s="100" t="inlineStr">
        <is>
          <t>Mock Rx20 UBU</t>
        </is>
      </c>
      <c r="Q79" s="100" t="n"/>
    </row>
    <row r="80" ht="13.2" customHeight="1" s="49">
      <c r="A80" s="119" t="n">
        <v>78</v>
      </c>
      <c r="B80" s="88" t="inlineStr">
        <is>
          <t>เกี่ยวกับ การได้รับยา HCTZ ข้อใดต่อไปนี้กล่าวถูกต้องตามหลักวิชาชีพเภสัชกรรม</t>
        </is>
      </c>
      <c r="C80" s="100" t="n"/>
      <c r="D80" s="88" t="inlineStr">
        <is>
          <t>Erythropoietin 4000 units SC</t>
        </is>
      </c>
      <c r="E80" s="88" t="inlineStr">
        <is>
          <t>Ferrous sulfate 300 mg TID</t>
        </is>
      </c>
      <c r="F80" s="88" t="inlineStr">
        <is>
          <t>Vitamin C 500 mg OD</t>
        </is>
      </c>
      <c r="G80" s="88" t="inlineStr">
        <is>
          <t>Pyridoxine 50 mg OD</t>
        </is>
      </c>
      <c r="H80" s="88" t="inlineStr">
        <is>
          <t>Hydroxyurea 500 mg OD</t>
        </is>
      </c>
      <c r="I80" s="119" t="inlineStr">
        <is>
          <t>1</t>
        </is>
      </c>
      <c r="J80" s="88"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00" t="n"/>
      <c r="L80" s="88" t="inlineStr">
        <is>
          <t>Anemia</t>
        </is>
      </c>
      <c r="M80" s="100" t="inlineStr">
        <is>
          <t>Clinic</t>
        </is>
      </c>
      <c r="N80" s="88" t="inlineStr">
        <is>
          <t>ข้อ 2 (PLE_CC1_Key_Rx20_UBU.md)</t>
        </is>
      </c>
      <c r="O80" s="100" t="inlineStr">
        <is>
          <t>Mock</t>
        </is>
      </c>
      <c r="P80" s="100" t="inlineStr">
        <is>
          <t>Mock Rx20 UBU</t>
        </is>
      </c>
      <c r="Q80" s="100" t="n"/>
    </row>
    <row r="81" ht="13.2" customHeight="1" s="49">
      <c r="A81" s="119" t="n">
        <v>79</v>
      </c>
      <c r="B81" s="88" t="inlineStr">
        <is>
          <t>Spironalactone ใน AKI จะใช้ Loop diuretics</t>
        </is>
      </c>
      <c r="C81" s="100" t="n"/>
      <c r="D81" s="88" t="inlineStr">
        <is>
          <t>Pyridoxine 50 mg OD</t>
        </is>
      </c>
      <c r="E81" s="88" t="inlineStr">
        <is>
          <t>Hydroxyurea 500 mg OD</t>
        </is>
      </c>
      <c r="F81" s="88" t="inlineStr">
        <is>
          <t>Blood transfusion (Packed Red Cells)</t>
        </is>
      </c>
      <c r="G81" s="88" t="inlineStr">
        <is>
          <t>Ferrous fumarate 200 mg TID</t>
        </is>
      </c>
      <c r="H81" s="88" t="inlineStr">
        <is>
          <t>Folic acid 5 mg OD</t>
        </is>
      </c>
      <c r="I81" s="119" t="inlineStr">
        <is>
          <t>1</t>
        </is>
      </c>
      <c r="J81" s="88"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81" s="100" t="n"/>
      <c r="L81" s="88" t="inlineStr">
        <is>
          <t>Anemia</t>
        </is>
      </c>
      <c r="M81" s="100" t="inlineStr">
        <is>
          <t>Clinic</t>
        </is>
      </c>
      <c r="N81" s="88" t="inlineStr">
        <is>
          <t>ข้อ 5 (PLE_CC1_Key_Rx20_UBU.md)</t>
        </is>
      </c>
      <c r="O81" s="100" t="inlineStr">
        <is>
          <t>Mock</t>
        </is>
      </c>
      <c r="P81" s="100" t="inlineStr">
        <is>
          <t>Mock Rx20 UBU</t>
        </is>
      </c>
      <c r="Q81" s="100" t="n"/>
    </row>
    <row r="82" ht="13.2" customHeight="1" s="49">
      <c r="A82" s="119" t="n">
        <v>80</v>
      </c>
      <c r="B82" s="88" t="inlineStr">
        <is>
          <t>HCTZ ยับยั้งการดูดกลับของน้ำที่ collecting duct</t>
        </is>
      </c>
      <c r="C82" s="100" t="n"/>
      <c r="D82" s="88" t="inlineStr">
        <is>
          <t>Ferrous fumarate 200 mg TID</t>
        </is>
      </c>
      <c r="E82" s="88" t="inlineStr">
        <is>
          <t>Folic acid 5 mg OD</t>
        </is>
      </c>
      <c r="F82" s="88" t="inlineStr">
        <is>
          <t>Vitamin B12 1000 mcg IM</t>
        </is>
      </c>
      <c r="G82" s="88" t="inlineStr">
        <is>
          <t>Deferoxamine 500 mg SC</t>
        </is>
      </c>
      <c r="H82" s="88" t="inlineStr">
        <is>
          <t>Erythropoietin 4000 units SC</t>
        </is>
      </c>
      <c r="I82" s="119" t="inlineStr">
        <is>
          <t>1</t>
        </is>
      </c>
      <c r="J82" s="88"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100" t="n"/>
      <c r="L82" s="88" t="inlineStr">
        <is>
          <t>Anemia</t>
        </is>
      </c>
      <c r="M82" s="100" t="inlineStr">
        <is>
          <t>Clinic</t>
        </is>
      </c>
      <c r="N82" s="88" t="inlineStr">
        <is>
          <t>ข้อ 1 (PLE_CC1_Key_Rx20_UBU.md)</t>
        </is>
      </c>
      <c r="O82" s="100" t="inlineStr">
        <is>
          <t>Mock</t>
        </is>
      </c>
      <c r="P82" s="100" t="inlineStr">
        <is>
          <t>Mock Rx20 UBU</t>
        </is>
      </c>
      <c r="Q82" s="100" t="n"/>
    </row>
    <row r="83" ht="13.2" customHeight="1" s="49">
      <c r="A83" s="119" t="n">
        <v>81</v>
      </c>
      <c r="B83" s="88" t="inlineStr">
        <is>
          <t>ต่อมาแพทย์์สั่งจ่ายยา HCTZ 25 mg 1x1 เภสัชกรควรติดตามค่าทางห้องปฏิบัติการใดของผู้ป่วย</t>
        </is>
      </c>
      <c r="C83" s="100" t="n"/>
      <c r="D83" s="88" t="inlineStr">
        <is>
          <t>Deferoxamine 500 mg SC</t>
        </is>
      </c>
      <c r="E83" s="88" t="inlineStr">
        <is>
          <t>Erythropoietin 4000 units SC</t>
        </is>
      </c>
      <c r="F83" s="88" t="inlineStr">
        <is>
          <t>Ferrous sulfate 300 mg TID</t>
        </is>
      </c>
      <c r="G83" s="88" t="inlineStr">
        <is>
          <t>Vitamin C 500 mg OD</t>
        </is>
      </c>
      <c r="H83" s="88" t="inlineStr">
        <is>
          <t>Pyridoxine 50 mg OD</t>
        </is>
      </c>
      <c r="I83" s="119" t="inlineStr">
        <is>
          <t>1</t>
        </is>
      </c>
      <c r="J83" s="88"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100" t="n"/>
      <c r="L83" s="88" t="inlineStr">
        <is>
          <t>Anemia</t>
        </is>
      </c>
      <c r="M83" s="100" t="inlineStr">
        <is>
          <t>Clinic</t>
        </is>
      </c>
      <c r="N83" s="88" t="inlineStr">
        <is>
          <t>ข้อ 4 (PLE_CC1_Key_Rx20_UBU.md)</t>
        </is>
      </c>
      <c r="O83" s="100" t="inlineStr">
        <is>
          <t>Mock</t>
        </is>
      </c>
      <c r="P83" s="100" t="inlineStr">
        <is>
          <t>Mock Rx20 UBU</t>
        </is>
      </c>
      <c r="Q83" s="100" t="n"/>
    </row>
    <row r="84" ht="13.2" customHeight="1" s="49">
      <c r="A84" s="119" t="n">
        <v>82</v>
      </c>
      <c r="B84" s="88" t="inlineStr">
        <is>
          <t>7.ยา HCTZ เป็นยาที่จัดอยู่ใน BSC class 3 หมายถึงอะไร</t>
        </is>
      </c>
      <c r="C84" s="100" t="n"/>
      <c r="D84" s="88" t="inlineStr">
        <is>
          <t>Vitamin C 500 mg OD</t>
        </is>
      </c>
      <c r="E84" s="88" t="inlineStr">
        <is>
          <t>Pyridoxine 50 mg OD</t>
        </is>
      </c>
      <c r="F84" s="88" t="inlineStr">
        <is>
          <t>Hydroxyurea 500 mg OD</t>
        </is>
      </c>
      <c r="G84" s="88" t="inlineStr">
        <is>
          <t>Blood transfusion (Packed Red Cells)</t>
        </is>
      </c>
      <c r="H84" s="88" t="inlineStr">
        <is>
          <t>Ferrous fumarate 200 mg TID</t>
        </is>
      </c>
      <c r="I84" s="119" t="inlineStr">
        <is>
          <t>1</t>
        </is>
      </c>
      <c r="J84" s="88"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00" t="n"/>
      <c r="L84" s="88" t="inlineStr">
        <is>
          <t>Anemia</t>
        </is>
      </c>
      <c r="M84" s="100" t="inlineStr">
        <is>
          <t>Clinic</t>
        </is>
      </c>
      <c r="N84" s="88" t="inlineStr">
        <is>
          <t>ข้อ 4 (PLE_CC1_Key_Rx20_UBU.md)</t>
        </is>
      </c>
      <c r="O84" s="100" t="inlineStr">
        <is>
          <t>Mock</t>
        </is>
      </c>
      <c r="P84" s="100" t="inlineStr">
        <is>
          <t>Mock Rx20 UBU</t>
        </is>
      </c>
      <c r="Q84" s="100" t="n"/>
    </row>
    <row r="85" ht="13.2" customHeight="1" s="49">
      <c r="A85" s="119" t="n">
        <v>83</v>
      </c>
      <c r="B85" s="88" t="inlineStr">
        <is>
          <t>8.ยา HCTZ เป็นยาที่ต้องควบคุมคุณภาพ ตาม USP ข้อใด</t>
        </is>
      </c>
      <c r="C85" s="100" t="n"/>
      <c r="D85" s="88" t="inlineStr">
        <is>
          <t>Blood transfusion (Packed Red Cells)</t>
        </is>
      </c>
      <c r="E85" s="88" t="inlineStr">
        <is>
          <t>Ferrous fumarate 200 mg TID</t>
        </is>
      </c>
      <c r="F85" s="88" t="inlineStr">
        <is>
          <t>Folic acid 5 mg OD</t>
        </is>
      </c>
      <c r="G85" s="88" t="inlineStr">
        <is>
          <t>Vitamin B12 1000 mcg IM</t>
        </is>
      </c>
      <c r="H85" s="88" t="inlineStr">
        <is>
          <t>Deferoxamine 500 mg SC</t>
        </is>
      </c>
      <c r="I85" s="119" t="inlineStr">
        <is>
          <t>1</t>
        </is>
      </c>
      <c r="J85" s="88"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00" t="n"/>
      <c r="L85" s="88" t="inlineStr">
        <is>
          <t>Anemia</t>
        </is>
      </c>
      <c r="M85" s="100" t="inlineStr">
        <is>
          <t>Clinic</t>
        </is>
      </c>
      <c r="N85" s="88" t="inlineStr">
        <is>
          <t>ข้อ 5 (PLE_CC1_Key_Rx20_UBU.md)</t>
        </is>
      </c>
      <c r="O85" s="100" t="inlineStr">
        <is>
          <t>Mock</t>
        </is>
      </c>
      <c r="P85" s="100" t="inlineStr">
        <is>
          <t>Mock Rx20 UBU</t>
        </is>
      </c>
      <c r="Q85" s="100" t="n"/>
    </row>
    <row r="86" ht="13.2" customHeight="1" s="49">
      <c r="A86" s="119" t="n">
        <v>84</v>
      </c>
      <c r="B86" s="88" t="inlineStr">
        <is>
          <t>เกี่ยวกับ ปรับขนาด HCTZ ขึ้น ข้อใดต่อไปนี้กล่าวถูกต้องตามหลักวิชาชีพเภสัชกรรม</t>
        </is>
      </c>
      <c r="C86" s="100" t="n"/>
      <c r="D86" s="88" t="inlineStr">
        <is>
          <t>Vitamin B12 1000 mcg IM</t>
        </is>
      </c>
      <c r="E86" s="88" t="inlineStr">
        <is>
          <t>Deferoxamine 500 mg SC</t>
        </is>
      </c>
      <c r="F86" s="88" t="inlineStr">
        <is>
          <t>Erythropoietin 4000 units SC</t>
        </is>
      </c>
      <c r="G86" s="88" t="inlineStr">
        <is>
          <t>Ferrous sulfate 300 mg TID</t>
        </is>
      </c>
      <c r="H86" s="88" t="inlineStr">
        <is>
          <t>Vitamin C 500 mg OD</t>
        </is>
      </c>
      <c r="I86" s="119" t="inlineStr">
        <is>
          <t>1</t>
        </is>
      </c>
      <c r="J86" s="88"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00" t="n"/>
      <c r="L86" s="88" t="inlineStr">
        <is>
          <t>Anemia</t>
        </is>
      </c>
      <c r="M86" s="100" t="inlineStr">
        <is>
          <t>Clinic</t>
        </is>
      </c>
      <c r="N86" s="88" t="inlineStr">
        <is>
          <t>ข้อ 3 (PLE_CC1_Key_Rx20_UBU.md)</t>
        </is>
      </c>
      <c r="O86" s="100" t="inlineStr">
        <is>
          <t>Mock</t>
        </is>
      </c>
      <c r="P86" s="100" t="inlineStr">
        <is>
          <t>Mock Rx20 UBU</t>
        </is>
      </c>
      <c r="Q86" s="100" t="n"/>
    </row>
    <row r="87" ht="13.2" customHeight="1" s="49">
      <c r="A87" s="119" t="n">
        <v>85</v>
      </c>
      <c r="B87" s="88" t="inlineStr">
        <is>
          <t>เกี่ยวกับ ferrous sulfate ข้อใดต่อไปนี้กล่าวถูกต้องตามหลักวิชาชีพเภสัชกรรม</t>
        </is>
      </c>
      <c r="C87" s="100" t="n"/>
      <c r="D87" s="88" t="inlineStr">
        <is>
          <t>Ferrous sulfate 300 mg TID</t>
        </is>
      </c>
      <c r="E87" s="88" t="inlineStr">
        <is>
          <t>Vitamin C 500 mg OD</t>
        </is>
      </c>
      <c r="F87" s="88" t="inlineStr">
        <is>
          <t>Pyridoxine 50 mg OD</t>
        </is>
      </c>
      <c r="G87" s="88" t="inlineStr">
        <is>
          <t>Hydroxyurea 500 mg OD</t>
        </is>
      </c>
      <c r="H87" s="88" t="inlineStr">
        <is>
          <t>Blood transfusion (Packed Red Cells)</t>
        </is>
      </c>
      <c r="I87" s="119" t="inlineStr">
        <is>
          <t>1</t>
        </is>
      </c>
      <c r="J87" s="88"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7" s="100" t="n"/>
      <c r="L87" s="88" t="inlineStr">
        <is>
          <t>Anemia</t>
        </is>
      </c>
      <c r="M87" s="100" t="inlineStr">
        <is>
          <t>Clinic</t>
        </is>
      </c>
      <c r="N87" s="88" t="inlineStr">
        <is>
          <t>ข้อ 3 (PLE_CC1_Key_Rx20_UBU.md)</t>
        </is>
      </c>
      <c r="O87" s="100" t="inlineStr">
        <is>
          <t>Mock</t>
        </is>
      </c>
      <c r="P87" s="100" t="inlineStr">
        <is>
          <t>Mock Rx20 UBU</t>
        </is>
      </c>
      <c r="Q87" s="100" t="n"/>
    </row>
    <row r="88" ht="13.2" customHeight="1" s="49">
      <c r="A88" s="119" t="n">
        <v>86</v>
      </c>
      <c r="B88" s="88" t="inlineStr">
        <is>
          <t>ferrous anhydrous sulphate ซึ่งตามคำแนะนำถ้าผู้ป่วยมี Hb&lt;10 g/dl สามารถพิจารณาให้ ESA ได้</t>
        </is>
      </c>
      <c r="C88" s="100" t="n"/>
      <c r="D88" s="88" t="inlineStr">
        <is>
          <t>Hydroxyurea 500 mg OD</t>
        </is>
      </c>
      <c r="E88" s="88" t="inlineStr">
        <is>
          <t>Blood transfusion (Packed Red Cells)</t>
        </is>
      </c>
      <c r="F88" s="88" t="inlineStr">
        <is>
          <t>Ferrous fumarate 200 mg TID</t>
        </is>
      </c>
      <c r="G88" s="88" t="inlineStr">
        <is>
          <t>Folic acid 5 mg OD</t>
        </is>
      </c>
      <c r="H88" s="88" t="inlineStr">
        <is>
          <t>Vitamin B12 1000 mcg IM</t>
        </is>
      </c>
      <c r="I88" s="119" t="inlineStr">
        <is>
          <t>5</t>
        </is>
      </c>
      <c r="J88" s="88"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8" s="100" t="n"/>
      <c r="L88" s="88" t="inlineStr">
        <is>
          <t>Anemia</t>
        </is>
      </c>
      <c r="M88" s="100" t="inlineStr">
        <is>
          <t>Clinic</t>
        </is>
      </c>
      <c r="N88" s="88" t="inlineStr">
        <is>
          <t>ข้อ 5 (PLE_CC1_Key_Rx20_UBU.md)</t>
        </is>
      </c>
      <c r="O88" s="100" t="inlineStr">
        <is>
          <t>Mock</t>
        </is>
      </c>
      <c r="P88" s="100" t="inlineStr">
        <is>
          <t>Mock Rx20 UBU</t>
        </is>
      </c>
      <c r="Q88" s="100" t="n"/>
    </row>
    <row r="89" ht="13.2" customHeight="1" s="49">
      <c r="A89" s="119" t="n">
        <v>87</v>
      </c>
      <c r="B89" s="88" t="inlineStr">
        <is>
          <t>ผู้ป่วยต้องรับการรักษาแบบใดเพื่อรักษาภาวะโลหิตจาง</t>
        </is>
      </c>
      <c r="C89" s="100" t="n"/>
      <c r="D89" s="88" t="inlineStr">
        <is>
          <t>Folic acid 5 mg OD</t>
        </is>
      </c>
      <c r="E89" s="88" t="inlineStr">
        <is>
          <t>Vitamin B12 1000 mcg IM</t>
        </is>
      </c>
      <c r="F89" s="88" t="inlineStr">
        <is>
          <t>Deferoxamine 500 mg SC</t>
        </is>
      </c>
      <c r="G89" s="88" t="inlineStr">
        <is>
          <t>Erythropoietin 4000 units SC</t>
        </is>
      </c>
      <c r="H89" s="88" t="inlineStr">
        <is>
          <t>Ferrous sulfate 300 mg TID</t>
        </is>
      </c>
      <c r="I89" s="119" t="inlineStr">
        <is>
          <t>1</t>
        </is>
      </c>
      <c r="J89" s="88"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100" t="n"/>
      <c r="L89" s="88" t="inlineStr">
        <is>
          <t>Anemia</t>
        </is>
      </c>
      <c r="M89" s="100" t="inlineStr">
        <is>
          <t>Clinic</t>
        </is>
      </c>
      <c r="N89" s="88" t="inlineStr">
        <is>
          <t>ข้อ 7 (PLE_CC1_Key_Rx20_UBU.md)</t>
        </is>
      </c>
      <c r="O89" s="100" t="inlineStr">
        <is>
          <t>Mock</t>
        </is>
      </c>
      <c r="P89" s="100" t="inlineStr">
        <is>
          <t>Mock Rx20 UBU</t>
        </is>
      </c>
      <c r="Q89" s="100" t="n"/>
    </row>
    <row r="90" ht="13.2" customHeight="1" s="49">
      <c r="A90" s="119" t="n">
        <v>88</v>
      </c>
      <c r="B90" s="88" t="inlineStr">
        <is>
          <t>เกี่ยวกับ เพิ่มขนาดยา HCTZ ข้อใดต่อไปนี้กล่าวถูกต้องตามหลักวิชาชีพเภสัชกรรม</t>
        </is>
      </c>
      <c r="C90" s="100" t="n"/>
      <c r="D90" s="88" t="inlineStr">
        <is>
          <t>Erythropoietin 4000 units SC</t>
        </is>
      </c>
      <c r="E90" s="88" t="inlineStr">
        <is>
          <t>Ferrous sulfate 300 mg TID</t>
        </is>
      </c>
      <c r="F90" s="88" t="inlineStr">
        <is>
          <t>Vitamin C 500 mg OD</t>
        </is>
      </c>
      <c r="G90" s="88" t="inlineStr">
        <is>
          <t>Pyridoxine 50 mg OD</t>
        </is>
      </c>
      <c r="H90" s="88" t="inlineStr">
        <is>
          <t>Hydroxyurea 500 mg OD</t>
        </is>
      </c>
      <c r="I90" s="119" t="inlineStr">
        <is>
          <t>1</t>
        </is>
      </c>
      <c r="J90" s="88"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100" t="n"/>
      <c r="L90" s="88" t="inlineStr">
        <is>
          <t>Anemia</t>
        </is>
      </c>
      <c r="M90" s="100" t="inlineStr">
        <is>
          <t>Clinic</t>
        </is>
      </c>
      <c r="N90" s="88" t="inlineStr">
        <is>
          <t>ข้อ 1 (PLE_CC1_Key_Rx20_UBU.md)</t>
        </is>
      </c>
      <c r="O90" s="100" t="inlineStr">
        <is>
          <t>Mock</t>
        </is>
      </c>
      <c r="P90" s="100" t="inlineStr">
        <is>
          <t>Mock Rx20 UBU</t>
        </is>
      </c>
      <c r="Q90" s="100" t="n"/>
    </row>
    <row r="91" ht="13.2" customHeight="1" s="49">
      <c r="A91" s="119" t="n">
        <v>89</v>
      </c>
      <c r="B91" s="88" t="inlineStr">
        <is>
          <t>60. สารพฤกษาเคมีที่มีผลรบกวนการดูดซึมธาตุเหล็ก</t>
        </is>
      </c>
      <c r="C91" s="100" t="n"/>
      <c r="D91" s="88" t="inlineStr">
        <is>
          <t>Pyridoxine 50 mg OD</t>
        </is>
      </c>
      <c r="E91" s="88" t="inlineStr">
        <is>
          <t>Hydroxyurea 500 mg OD</t>
        </is>
      </c>
      <c r="F91" s="88" t="inlineStr">
        <is>
          <t>Blood transfusion (Packed Red Cells)</t>
        </is>
      </c>
      <c r="G91" s="88" t="inlineStr">
        <is>
          <t>Ferrous fumarate 200 mg TID</t>
        </is>
      </c>
      <c r="H91" s="88" t="inlineStr">
        <is>
          <t>Folic acid 5 mg OD</t>
        </is>
      </c>
      <c r="I91" s="119" t="inlineStr">
        <is>
          <t>1</t>
        </is>
      </c>
      <c r="J91" s="88"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100" t="n"/>
      <c r="L91" s="88" t="inlineStr">
        <is>
          <t>Anemia</t>
        </is>
      </c>
      <c r="M91" s="100" t="inlineStr">
        <is>
          <t>Clinic</t>
        </is>
      </c>
      <c r="N91" s="88" t="inlineStr">
        <is>
          <t>ข้อ 5 (PLE_CC1_Key_Rx20_UBU.md)</t>
        </is>
      </c>
      <c r="O91" s="100" t="inlineStr">
        <is>
          <t>Mock</t>
        </is>
      </c>
      <c r="P91" s="100" t="inlineStr">
        <is>
          <t>Mock Rx20 UBU</t>
        </is>
      </c>
      <c r="Q91" s="100" t="n"/>
    </row>
    <row r="92" ht="13.2" customHeight="1" s="49">
      <c r="A92" s="119" t="n">
        <v>90</v>
      </c>
      <c r="B92" s="88" t="inlineStr">
        <is>
          <t>โรคโลหิตจางธาลัสซีเมีย เกิดจากความผิดปกติใด</t>
        </is>
      </c>
      <c r="C92" s="100" t="n"/>
      <c r="D92" s="88" t="inlineStr">
        <is>
          <t>เกิดจากการขาดฮอร_โมน Erythropoietin ทำให$การสร$างเม็ดเลือดแดงไมGสมบูรณ_</t>
        </is>
      </c>
      <c r="E92" s="88" t="inlineStr">
        <is>
          <t>เกิดจากการขาดเหล็กทำให$การสร$างเม็ดเลือดแดงไมGสมบูรณ_</t>
        </is>
      </c>
      <c r="F92" s="88" t="inlineStr">
        <is>
          <t>เกิดจากการขาด Cyanocobalamin ทำให$การสร$างเม็ดเลือดแดงไมGสมบูรณ_</t>
        </is>
      </c>
      <c r="G92" s="88" t="inlineStr">
        <is>
          <t>เกิดจากการสร$างสาย Hb ที่ผิดปกติ</t>
        </is>
      </c>
      <c r="H92" s="88" t="inlineStr">
        <is>
          <t>เกิดจากรGางกายมีภาวะพรGองเอนไซม_ G6PD Globin ของ Hb (Heme+Globin)</t>
        </is>
      </c>
      <c r="I92" s="119" t="inlineStr">
        <is>
          <t>2</t>
        </is>
      </c>
      <c r="J92" s="88"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2" s="100" t="n"/>
      <c r="L92" s="88" t="inlineStr">
        <is>
          <t>Anemia</t>
        </is>
      </c>
      <c r="M92" s="100" t="inlineStr">
        <is>
          <t>Clinic</t>
        </is>
      </c>
      <c r="N92" s="88" t="inlineStr">
        <is>
          <t>ข้อ 82 (PLE_CC1_Key_Rx20_UBU.md)</t>
        </is>
      </c>
      <c r="O92" s="100" t="inlineStr">
        <is>
          <t>Mock</t>
        </is>
      </c>
      <c r="P92" s="100" t="inlineStr">
        <is>
          <t>Mock Rx20 UBU</t>
        </is>
      </c>
      <c r="Q92" s="100" t="n"/>
    </row>
    <row r="93" ht="13.2" customHeight="1" s="49">
      <c r="A93" s="119" t="n">
        <v>91</v>
      </c>
      <c r="B93" s="88" t="inlineStr">
        <is>
          <t>การวินิจฉัยภาวะโลหิตจางธาลัสซีเมียวินิจฉัยจากอะไร</t>
        </is>
      </c>
      <c r="C93" s="100" t="n"/>
      <c r="D93" s="88" t="inlineStr">
        <is>
          <t>CBC</t>
        </is>
      </c>
      <c r="E93" s="88" t="inlineStr">
        <is>
          <t>% Iron</t>
        </is>
      </c>
      <c r="F93" s="88" t="inlineStr">
        <is>
          <t>Hb typing</t>
        </is>
      </c>
      <c r="G93" s="88" t="inlineStr">
        <is>
          <t>PBS (Peripheral blood smear)</t>
        </is>
      </c>
      <c r="H93" s="88" t="inlineStr">
        <is>
          <t>ขอแย5งนะคะ คิดว=าควรตอบ ค. Hb typing</t>
        </is>
      </c>
      <c r="I93" s="119" t="inlineStr">
        <is>
          <t>2</t>
        </is>
      </c>
      <c r="J93" s="88"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3" s="100" t="n"/>
      <c r="L93" s="88" t="inlineStr">
        <is>
          <t>Anemia</t>
        </is>
      </c>
      <c r="M93" s="100" t="inlineStr">
        <is>
          <t>Clinic</t>
        </is>
      </c>
      <c r="N93" s="88" t="inlineStr">
        <is>
          <t>ข้อ 83 (PLE_CC1_Key_Rx20_UBU.md)</t>
        </is>
      </c>
      <c r="O93" s="100" t="inlineStr">
        <is>
          <t>Mock</t>
        </is>
      </c>
      <c r="P93" s="100" t="inlineStr">
        <is>
          <t>Mock Rx20 UBU</t>
        </is>
      </c>
      <c r="Q93" s="100" t="n"/>
    </row>
    <row r="94" ht="13.2" customHeight="1" s="49">
      <c r="A94" s="119" t="n">
        <v>92</v>
      </c>
      <c r="B94" s="88" t="inlineStr">
        <is>
          <t>Desogestrel สามารถลดการบวมน้ำได้เนื่องจากเป็นอนุพันธ์ของ spironoolactone</t>
        </is>
      </c>
      <c r="C94" s="100" t="n"/>
      <c r="D94" s="88" t="inlineStr">
        <is>
          <t>Vitamin C 500 mg OD</t>
        </is>
      </c>
      <c r="E94" s="88" t="inlineStr">
        <is>
          <t>Pyridoxine 50 mg OD</t>
        </is>
      </c>
      <c r="F94" s="88" t="inlineStr">
        <is>
          <t>Hydroxyurea 500 mg OD</t>
        </is>
      </c>
      <c r="G94" s="88" t="inlineStr">
        <is>
          <t>Blood transfusion (Packed Red Cells)</t>
        </is>
      </c>
      <c r="H94" s="88" t="inlineStr">
        <is>
          <t>Ferrous fumarate 200 mg TID</t>
        </is>
      </c>
      <c r="I94" s="119" t="inlineStr">
        <is>
          <t>4</t>
        </is>
      </c>
      <c r="J94" s="88"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4" s="100" t="n"/>
      <c r="L94" s="88" t="inlineStr">
        <is>
          <t>Anemia</t>
        </is>
      </c>
      <c r="M94" s="100" t="inlineStr">
        <is>
          <t>Clinic</t>
        </is>
      </c>
      <c r="N94" s="88" t="inlineStr">
        <is>
          <t>ข้อ 3 (PLE_CC1_Key_Rx20_UBU.md)</t>
        </is>
      </c>
      <c r="O94" s="100" t="inlineStr">
        <is>
          <t>Mock</t>
        </is>
      </c>
      <c r="P94" s="100" t="inlineStr">
        <is>
          <t>Mock Rx20 UBU</t>
        </is>
      </c>
      <c r="Q94" s="100" t="n"/>
    </row>
    <row r="95" ht="13.2" customHeight="1" s="49">
      <c r="A95" s="119" t="n">
        <v>93</v>
      </c>
      <c r="B95" s="88" t="inlineStr">
        <is>
          <t>เกี่ยวกับ HCTZ และ spironolactone ข้อใดต่อไปนี้กล่าวถูกต้องตามหลักวิชาชีพเภสัชกรรม</t>
        </is>
      </c>
      <c r="C95" s="100" t="n"/>
      <c r="D95" s="88" t="inlineStr">
        <is>
          <t>Blood transfusion (Packed Red Cells)</t>
        </is>
      </c>
      <c r="E95" s="88" t="inlineStr">
        <is>
          <t>Ferrous fumarate 200 mg TID</t>
        </is>
      </c>
      <c r="F95" s="88" t="inlineStr">
        <is>
          <t>Folic acid 5 mg OD</t>
        </is>
      </c>
      <c r="G95" s="88" t="inlineStr">
        <is>
          <t>Vitamin B12 1000 mcg IM</t>
        </is>
      </c>
      <c r="H95" s="88" t="inlineStr">
        <is>
          <t>Deferoxamine 500 mg SC</t>
        </is>
      </c>
      <c r="I95" s="119" t="inlineStr">
        <is>
          <t>1</t>
        </is>
      </c>
      <c r="J95" s="88"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95" s="100" t="n"/>
      <c r="L95" s="88" t="inlineStr">
        <is>
          <t>Anemia</t>
        </is>
      </c>
      <c r="M95" s="100" t="inlineStr">
        <is>
          <t>Clinic</t>
        </is>
      </c>
      <c r="N95" s="88" t="inlineStr">
        <is>
          <t>ข้อ 2 (PLE_CC1_Key_Rx20_UBU.md)</t>
        </is>
      </c>
      <c r="O95" s="100" t="inlineStr">
        <is>
          <t>Mock</t>
        </is>
      </c>
      <c r="P95" s="100" t="inlineStr">
        <is>
          <t>Mock Rx20 UBU</t>
        </is>
      </c>
      <c r="Q95" s="100" t="n"/>
    </row>
    <row r="96" ht="13.2" customHeight="1" s="49">
      <c r="A96" s="119" t="n">
        <v>94</v>
      </c>
      <c r="B96" s="88" t="inlineStr">
        <is>
          <t>HCTZ https://www.livestrong.com/article/313917-calcium-channel-blockers-gerd/</t>
        </is>
      </c>
      <c r="C96" s="100" t="n"/>
      <c r="D96" s="88" t="inlineStr">
        <is>
          <t>Vitamin B12 1000 mcg IM</t>
        </is>
      </c>
      <c r="E96" s="88" t="inlineStr">
        <is>
          <t>Deferoxamine 500 mg SC</t>
        </is>
      </c>
      <c r="F96" s="88" t="inlineStr">
        <is>
          <t>Erythropoietin 4000 units SC</t>
        </is>
      </c>
      <c r="G96" s="88" t="inlineStr">
        <is>
          <t>Ferrous sulfate 300 mg TID</t>
        </is>
      </c>
      <c r="H96" s="88" t="inlineStr">
        <is>
          <t>Vitamin C 500 mg OD</t>
        </is>
      </c>
      <c r="I96" s="119" t="inlineStr">
        <is>
          <t>5</t>
        </is>
      </c>
      <c r="J96" s="88"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00" t="n"/>
      <c r="L96" s="88" t="inlineStr">
        <is>
          <t>Anemia</t>
        </is>
      </c>
      <c r="M96" s="100" t="inlineStr">
        <is>
          <t>Clinic</t>
        </is>
      </c>
      <c r="N96" s="88" t="inlineStr">
        <is>
          <t>ข้อ 5 (PLE_CC1_Key_Rx20_UBU.md)</t>
        </is>
      </c>
      <c r="O96" s="100" t="inlineStr">
        <is>
          <t>Mock</t>
        </is>
      </c>
      <c r="P96" s="100" t="inlineStr">
        <is>
          <t>Mock Rx20 UBU</t>
        </is>
      </c>
      <c r="Q96" s="100" t="n"/>
    </row>
    <row r="97" ht="13.2" customHeight="1" s="49">
      <c r="A97" s="119" t="n">
        <v>95</v>
      </c>
      <c r="B97" s="88" t="inlineStr">
        <is>
          <t>Ferrous sulfate 200 mg 1 tab tid 90</t>
        </is>
      </c>
      <c r="C97" s="100" t="n"/>
      <c r="D97" s="88" t="inlineStr">
        <is>
          <t>Ferrous sulfate 300 mg TID</t>
        </is>
      </c>
      <c r="E97" s="88" t="inlineStr">
        <is>
          <t>Vitamin C 500 mg OD</t>
        </is>
      </c>
      <c r="F97" s="88" t="inlineStr">
        <is>
          <t>Pyridoxine 50 mg OD</t>
        </is>
      </c>
      <c r="G97" s="88" t="inlineStr">
        <is>
          <t>Hydroxyurea 500 mg OD</t>
        </is>
      </c>
      <c r="H97" s="88" t="inlineStr">
        <is>
          <t>Blood transfusion (Packed Red Cells)</t>
        </is>
      </c>
      <c r="I97" s="119" t="inlineStr">
        <is>
          <t>1</t>
        </is>
      </c>
      <c r="J97" s="88"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7" s="100" t="n"/>
      <c r="L97" s="88" t="inlineStr">
        <is>
          <t>Anemia</t>
        </is>
      </c>
      <c r="M97" s="100" t="inlineStr">
        <is>
          <t>Clinic</t>
        </is>
      </c>
      <c r="N97" s="88" t="inlineStr">
        <is>
          <t>ข้อ 5 (PLE_CC1_Key_Rx20_UBU.md)</t>
        </is>
      </c>
      <c r="O97" s="100" t="inlineStr">
        <is>
          <t>Mock</t>
        </is>
      </c>
      <c r="P97" s="100" t="inlineStr">
        <is>
          <t>Mock Rx20 UBU</t>
        </is>
      </c>
      <c r="Q97" s="100" t="n"/>
    </row>
    <row r="98" ht="13.2" customHeight="1" s="49">
      <c r="A98" s="119" t="n">
        <v>96</v>
      </c>
      <c r="B98" s="88" t="inlineStr">
        <is>
          <t>Hb &lt; 13 หรือ Hct &lt; 41% ในผู้ชาย</t>
        </is>
      </c>
      <c r="C98" s="100" t="n"/>
      <c r="D98" s="88" t="inlineStr">
        <is>
          <t>Hydroxyurea 500 mg OD</t>
        </is>
      </c>
      <c r="E98" s="88" t="inlineStr">
        <is>
          <t>Blood transfusion (Packed Red Cells)</t>
        </is>
      </c>
      <c r="F98" s="88" t="inlineStr">
        <is>
          <t>Ferrous fumarate 200 mg TID</t>
        </is>
      </c>
      <c r="G98" s="88" t="inlineStr">
        <is>
          <t>Folic acid 5 mg OD</t>
        </is>
      </c>
      <c r="H98" s="88" t="inlineStr">
        <is>
          <t>Vitamin B12 1000 mcg IM</t>
        </is>
      </c>
      <c r="I98" s="119" t="inlineStr">
        <is>
          <t>1</t>
        </is>
      </c>
      <c r="J98" s="88"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8" s="100" t="n"/>
      <c r="L98" s="88" t="inlineStr">
        <is>
          <t>Anemia</t>
        </is>
      </c>
      <c r="M98" s="100" t="inlineStr">
        <is>
          <t>Clinic</t>
        </is>
      </c>
      <c r="N98" s="88" t="inlineStr">
        <is>
          <t>ข้อ 1 (PLE_CC1_Key_Rx20_UBU.md)</t>
        </is>
      </c>
      <c r="O98" s="100" t="inlineStr">
        <is>
          <t>Mock</t>
        </is>
      </c>
      <c r="P98" s="100" t="inlineStr">
        <is>
          <t>Mock Rx20 UBU</t>
        </is>
      </c>
      <c r="Q98" s="100" t="n"/>
    </row>
    <row r="99" ht="13.2" customHeight="1" s="49">
      <c r="A99" s="119" t="n">
        <v>97</v>
      </c>
      <c r="B99" s="88"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9" s="100" t="n"/>
      <c r="D99" s="88" t="inlineStr">
        <is>
          <t>เหนื่อย</t>
        </is>
      </c>
      <c r="E99" s="88" t="inlineStr">
        <is>
          <t>ใจสั่น</t>
        </is>
      </c>
      <c r="F99" s="88" t="inlineStr">
        <is>
          <t>ชาปลายเท้า</t>
        </is>
      </c>
      <c r="G99" s="88" t="inlineStr">
        <is>
          <t>ปวดศีรษะ</t>
        </is>
      </c>
      <c r="H99" s="88"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9" s="119" t="inlineStr">
        <is>
          <t>2</t>
        </is>
      </c>
      <c r="J99" s="88"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9" s="100" t="n"/>
      <c r="L99" s="88" t="inlineStr">
        <is>
          <t>Anemia</t>
        </is>
      </c>
      <c r="M99" s="100" t="inlineStr">
        <is>
          <t>Clinic</t>
        </is>
      </c>
      <c r="N99" s="88" t="inlineStr">
        <is>
          <t>ข้อ 4 (PLE_CC1_Key_Rx20_UBU.md)</t>
        </is>
      </c>
      <c r="O99" s="100" t="inlineStr">
        <is>
          <t>Mock</t>
        </is>
      </c>
      <c r="P99" s="100" t="inlineStr">
        <is>
          <t>Mock Rx20 UBU</t>
        </is>
      </c>
      <c r="Q99" s="100" t="n"/>
    </row>
    <row r="100" ht="13.2" customHeight="1" s="49">
      <c r="A100" s="100" t="n">
        <v>98</v>
      </c>
      <c r="B100" s="88" t="inlineStr">
        <is>
          <t>Lab ใดที่ไม่บ่งบอกภาวะ Iron deficiency anemia</t>
        </is>
      </c>
      <c r="C100" s="100" t="n"/>
      <c r="D100" s="88" t="inlineStr">
        <is>
          <t>MCV</t>
        </is>
      </c>
      <c r="E100" s="88" t="inlineStr">
        <is>
          <t>Ferritin</t>
        </is>
      </c>
      <c r="F100" s="88" t="inlineStr">
        <is>
          <t>TSAT</t>
        </is>
      </c>
      <c r="G100" s="88" t="inlineStr">
        <is>
          <t>TIBC</t>
        </is>
      </c>
      <c r="H100" s="88" t="inlineStr">
        <is>
          <t>Reticulocyte count</t>
        </is>
      </c>
      <c r="I100" s="100" t="inlineStr">
        <is>
          <t>1</t>
        </is>
      </c>
      <c r="J100" s="88"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00" t="n"/>
      <c r="L100" s="88" t="inlineStr">
        <is>
          <t>Hypertension</t>
        </is>
      </c>
      <c r="M100" s="100" t="inlineStr">
        <is>
          <t>Clinic</t>
        </is>
      </c>
      <c r="N100" s="88" t="inlineStr">
        <is>
          <t>ข้อ 6 (PLE_CC1_2560 22 April Set 1.md)</t>
        </is>
      </c>
      <c r="O100" s="100" t="n"/>
      <c r="P100" s="100" t="n"/>
      <c r="Q100" s="100" t="n"/>
    </row>
    <row r="101" ht="13.2" customHeight="1" s="49">
      <c r="A101" s="100" t="n">
        <v>99</v>
      </c>
      <c r="B101" s="88"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101" s="100" t="n"/>
      <c r="D101" s="88" t="inlineStr">
        <is>
          <t>Normochromic normocytic anemia</t>
        </is>
      </c>
      <c r="E101" s="88" t="inlineStr">
        <is>
          <t>Normochromic microcytic anemia</t>
        </is>
      </c>
      <c r="F101" s="88" t="inlineStr">
        <is>
          <t>Hypochromic normocytic anemia</t>
        </is>
      </c>
      <c r="G101" s="88" t="inlineStr">
        <is>
          <t>Hypochromic microcytic anemia</t>
        </is>
      </c>
      <c r="H101" s="88" t="inlineStr">
        <is>
          <t>Hyperchromic macrocytic anemia</t>
        </is>
      </c>
      <c r="I101" s="100" t="inlineStr">
        <is>
          <t>1</t>
        </is>
      </c>
      <c r="J101" s="88"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1" s="100" t="n"/>
      <c r="L101" s="88" t="inlineStr">
        <is>
          <t>Hypertension</t>
        </is>
      </c>
      <c r="M101" s="100" t="inlineStr">
        <is>
          <t>Clinic</t>
        </is>
      </c>
      <c r="N101" s="88" t="inlineStr">
        <is>
          <t>ข้อ 31 (Pharmtutor_2024_Set2.md)</t>
        </is>
      </c>
      <c r="O101" s="100" t="n"/>
      <c r="P101" s="100" t="n"/>
      <c r="Q101" s="100" t="n"/>
    </row>
    <row r="102" ht="13.2" customHeight="1" s="49">
      <c r="A102" s="100" t="n">
        <v>100</v>
      </c>
      <c r="B102" s="88" t="inlineStr">
        <is>
          <t>เกี่ยวกับ โรคทางระบบเลือด ข้อใดต่อไปนี้กล่าวถูกต้องตามหลักวิชาชีพเภสัชกรรม</t>
        </is>
      </c>
      <c r="C102" s="100" t="n"/>
      <c r="D102" s="88" t="inlineStr">
        <is>
          <t>ข้อใดไม่ใช่ปัญหาของผู้ป่วยรายนี้</t>
        </is>
      </c>
      <c r="E102" s="88" t="inlineStr">
        <is>
          <t>Uncontrolled hypertension</t>
        </is>
      </c>
      <c r="F102" s="88" t="inlineStr">
        <is>
          <t>Anemia</t>
        </is>
      </c>
      <c r="G102" s="88" t="inlineStr">
        <is>
          <t>Acidosis</t>
        </is>
      </c>
      <c r="H102" s="88" t="inlineStr">
        <is>
          <t>Hyperkalemia</t>
        </is>
      </c>
      <c r="I102" s="100" t="inlineStr">
        <is>
          <t>1</t>
        </is>
      </c>
      <c r="J102" s="88"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100" t="n"/>
      <c r="L102" s="88" t="inlineStr">
        <is>
          <t>Hypertension</t>
        </is>
      </c>
      <c r="M102" s="100" t="inlineStr">
        <is>
          <t>Clinic</t>
        </is>
      </c>
      <c r="N102" s="88" t="inlineStr">
        <is>
          <t>ข้อ 12 (PLE_CC1_Practice_Exam.md)</t>
        </is>
      </c>
      <c r="O102" s="100" t="n"/>
      <c r="P102" s="100" t="n"/>
      <c r="Q102" s="100" t="n"/>
    </row>
    <row r="103" ht="13.2" customHeight="1" s="49">
      <c r="A103" s="100" t="n">
        <v>101</v>
      </c>
      <c r="B103" s="88"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103" s="100" t="n"/>
      <c r="D103" s="88" t="inlineStr">
        <is>
          <t>0.60 ml/hr</t>
        </is>
      </c>
      <c r="E103" s="88" t="inlineStr">
        <is>
          <t>0.75 ml/hr</t>
        </is>
      </c>
      <c r="F103" s="88" t="inlineStr">
        <is>
          <t>0.80 ml/hr</t>
        </is>
      </c>
      <c r="G103" s="88" t="inlineStr">
        <is>
          <t>0.85 ml/hr</t>
        </is>
      </c>
      <c r="H103" s="88" t="inlineStr">
        <is>
          <t>0.90 ml/hr</t>
        </is>
      </c>
      <c r="I103" s="100" t="inlineStr">
        <is>
          <t>2</t>
        </is>
      </c>
      <c r="J103" s="88"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100" t="n"/>
      <c r="L103" s="88" t="inlineStr">
        <is>
          <t>Hypertension</t>
        </is>
      </c>
      <c r="M103" s="100" t="inlineStr">
        <is>
          <t>Clinic</t>
        </is>
      </c>
      <c r="N103" s="88" t="inlineStr">
        <is>
          <t>ข้อ 85 (PLE_CC1_Key_Rx20_UBU.md)</t>
        </is>
      </c>
      <c r="O103" s="100" t="n"/>
      <c r="P103" s="100" t="n"/>
      <c r="Q103" s="100" t="n"/>
    </row>
    <row r="104" ht="13.2" customHeight="1" s="49">
      <c r="A104" s="100" t="n">
        <v>102</v>
      </c>
      <c r="B104" s="88" t="inlineStr">
        <is>
          <t>หลังจากผู้ป่วยได$รับยา Deferoxamine แล$วผู้ป่วยมีป[สสาวะเปญนสีชมพูแดง ลักษณะดังกลGาวเกิดจากสาเหตุใด</t>
        </is>
      </c>
      <c r="C104" s="100" t="n"/>
      <c r="D104" s="88" t="inlineStr">
        <is>
          <t>เปญนภาวะโรคของผู้ป่วยอยูGแล$ว</t>
        </is>
      </c>
      <c r="E104" s="88" t="inlineStr">
        <is>
          <t>เปญนสีของ Deferoxamine ที่ขับออกมาทางป[สสาวะ</t>
        </is>
      </c>
      <c r="F104" s="88" t="inlineStr">
        <is>
          <t>เปญนสีของ Deferoxamine-Fe complex ที่ขับออกมาทางป[สสาวะ</t>
        </is>
      </c>
      <c r="G104" s="88" t="inlineStr">
        <is>
          <t>Amlodipine 5 mg OD</t>
        </is>
      </c>
      <c r="H104" s="88" t="inlineStr">
        <is>
          <t>Losartan 50 mg OD</t>
        </is>
      </c>
      <c r="I104" s="100" t="inlineStr">
        <is>
          <t>2</t>
        </is>
      </c>
      <c r="J104" s="88"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4" s="100" t="n"/>
      <c r="L104" s="88" t="inlineStr">
        <is>
          <t>Hypertension</t>
        </is>
      </c>
      <c r="M104" s="100" t="inlineStr">
        <is>
          <t>Clinic</t>
        </is>
      </c>
      <c r="N104" s="88" t="inlineStr">
        <is>
          <t>ข้อ 86 (PLE_CC1_Key_Rx20_UBU.md)</t>
        </is>
      </c>
      <c r="O104" s="100" t="n"/>
      <c r="P104" s="100" t="n"/>
      <c r="Q104" s="100" t="n"/>
    </row>
    <row r="105" ht="13.2" customHeight="1" s="49">
      <c r="A105" s="100" t="n">
        <v>103</v>
      </c>
      <c r="B105" s="88" t="inlineStr">
        <is>
          <t>จากโครงสร$างของ Deferoxamine หมูGฟ[งก_ชันใดที่เข$าจับกับเหล็ก</t>
        </is>
      </c>
      <c r="C105" s="100" t="n"/>
      <c r="D105" s="88" t="inlineStr">
        <is>
          <t>Nitro carbamate</t>
        </is>
      </c>
      <c r="E105" s="88" t="inlineStr">
        <is>
          <t>Nitro-carbonyl</t>
        </is>
      </c>
      <c r="F105" s="88" t="inlineStr">
        <is>
          <t>Enalapril 10 mg BID</t>
        </is>
      </c>
      <c r="G105" s="88" t="inlineStr">
        <is>
          <t>Hydrochlorothiazide 25 mg OD</t>
        </is>
      </c>
      <c r="H105" s="88" t="inlineStr">
        <is>
          <t>…Carbamate</t>
        </is>
      </c>
      <c r="I105" s="100" t="inlineStr">
        <is>
          <t>2</t>
        </is>
      </c>
      <c r="J105" s="88"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5" s="100" t="n"/>
      <c r="L105" s="88" t="inlineStr">
        <is>
          <t>Hypertension</t>
        </is>
      </c>
      <c r="M105" s="100" t="inlineStr">
        <is>
          <t>Clinic</t>
        </is>
      </c>
      <c r="N105" s="88" t="inlineStr">
        <is>
          <t>ข้อ 87 (PLE_CC1_Key_Rx20_UBU.md)</t>
        </is>
      </c>
      <c r="O105" s="100" t="n"/>
      <c r="P105" s="100" t="n"/>
      <c r="Q105" s="100" t="n"/>
    </row>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Q12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00" t="n"/>
      <c r="D3" s="88" t="inlineStr">
        <is>
          <t>HRIG คู่กับ tetanus วัคซีน</t>
        </is>
      </c>
      <c r="E3" s="88" t="inlineStr">
        <is>
          <t>ERIG คู่กับ tetanus วัคซีน</t>
        </is>
      </c>
      <c r="F3" s="88" t="inlineStr">
        <is>
          <t>HRIG คู่กับ pertussis วัคซีน</t>
        </is>
      </c>
      <c r="G3" s="88" t="inlineStr">
        <is>
          <t>HRIG คู่กับ ERIG</t>
        </is>
      </c>
      <c r="H3" s="88" t="inlineStr">
        <is>
          <t>ไม่ต้องฉีดเพิ่มแล้ว</t>
        </is>
      </c>
      <c r="I3" s="119" t="inlineStr">
        <is>
          <t>1</t>
        </is>
      </c>
      <c r="J3" s="88"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00" t="n"/>
      <c r="L3" s="88" t="inlineStr">
        <is>
          <t>EPI Vaccines</t>
        </is>
      </c>
      <c r="M3" s="100" t="inlineStr">
        <is>
          <t>Clinic</t>
        </is>
      </c>
      <c r="N3" s="88" t="inlineStr">
        <is>
          <t>ข้อ 1 Pharma Plus เล่มม่วง (เฉลยข้อ ก ข)</t>
        </is>
      </c>
      <c r="O3" s="100" t="inlineStr">
        <is>
          <t>Mock</t>
        </is>
      </c>
      <c r="P3" s="100" t="inlineStr">
        <is>
          <t>Pharma Plus เล่มม่วง</t>
        </is>
      </c>
      <c r="Q3" s="100" t="n"/>
    </row>
    <row r="4" ht="13.2" customHeight="1" s="49">
      <c r="A4" s="119" t="n">
        <v>2</v>
      </c>
      <c r="B4" s="88" t="inlineStr">
        <is>
          <t>วัคซีนพิษสุนัขบ้าเป็นเชื้อชนิดใด</t>
        </is>
      </c>
      <c r="C4" s="100" t="n"/>
      <c r="D4" s="88" t="inlineStr">
        <is>
          <t>Live attenuated vaccine</t>
        </is>
      </c>
      <c r="E4" s="88" t="inlineStr">
        <is>
          <t>Toxoids</t>
        </is>
      </c>
      <c r="F4" s="88" t="inlineStr">
        <is>
          <t>Killed vaccine</t>
        </is>
      </c>
      <c r="G4" s="88" t="inlineStr">
        <is>
          <t>Subunit</t>
        </is>
      </c>
      <c r="H4" s="88" t="inlineStr">
        <is>
          <t>Immunoglobulin</t>
        </is>
      </c>
      <c r="I4" s="119" t="inlineStr">
        <is>
          <t>1</t>
        </is>
      </c>
      <c r="J4" s="88"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00" t="n"/>
      <c r="L4" s="88" t="inlineStr">
        <is>
          <t>EPI Vaccines</t>
        </is>
      </c>
      <c r="M4" s="100" t="inlineStr">
        <is>
          <t>Clinic</t>
        </is>
      </c>
      <c r="N4" s="88" t="inlineStr">
        <is>
          <t>ข้อ 2 Pharma Plus เล่มม่วง (เฉลยข้อ ก)</t>
        </is>
      </c>
      <c r="O4" s="100" t="inlineStr">
        <is>
          <t>Mock</t>
        </is>
      </c>
      <c r="P4" s="100" t="inlineStr">
        <is>
          <t>Pharma Plus เล่มม่วง</t>
        </is>
      </c>
      <c r="Q4" s="100" t="n"/>
    </row>
    <row r="5" ht="13.2" customHeight="1" s="49">
      <c r="A5" s="119" t="n">
        <v>3</v>
      </c>
      <c r="B5" s="88" t="inlineStr">
        <is>
          <t>แม่ต้องพาลูกมาฉีดกี่ครั้ง</t>
        </is>
      </c>
      <c r="C5" s="100" t="n"/>
      <c r="D5" s="88" t="inlineStr">
        <is>
          <t>Montelukast 10 mg HS</t>
        </is>
      </c>
      <c r="E5" s="88" t="inlineStr">
        <is>
          <t>Hydroxyzine 25 mg HS</t>
        </is>
      </c>
      <c r="F5" s="88" t="inlineStr">
        <is>
          <t>Diphenhydramine 25 mg IV</t>
        </is>
      </c>
      <c r="G5" s="88" t="inlineStr">
        <is>
          <t>Cetirizine 10 mg OD</t>
        </is>
      </c>
      <c r="H5" s="88" t="inlineStr">
        <is>
          <t>Loratadine 10 mg OD</t>
        </is>
      </c>
      <c r="I5" s="119" t="inlineStr">
        <is>
          <t>4</t>
        </is>
      </c>
      <c r="J5" s="88"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00" t="n"/>
      <c r="L5" s="88" t="inlineStr">
        <is>
          <t>EPI Vaccines</t>
        </is>
      </c>
      <c r="M5" s="100" t="inlineStr">
        <is>
          <t>Clinic</t>
        </is>
      </c>
      <c r="N5" s="88" t="inlineStr">
        <is>
          <t>ข้อ 3 Pharma Plus เล่มม่วง (เฉลยข้อ ง)</t>
        </is>
      </c>
      <c r="O5" s="100" t="inlineStr">
        <is>
          <t>Mock</t>
        </is>
      </c>
      <c r="P5" s="100" t="inlineStr">
        <is>
          <t>Pharma Plus เล่มม่วง</t>
        </is>
      </c>
      <c r="Q5" s="100" t="n"/>
    </row>
    <row r="6" ht="13.2" customHeight="1" s="49">
      <c r="A6" s="119" t="n">
        <v>4</v>
      </c>
      <c r="B6" s="88" t="inlineStr">
        <is>
          <t>ถ้าครั้งที่ 2 ของการฉีดวัคซีน เด็กไม่สามารถมาตามตารางนัดได้ ข้อใดสามารถทำได้เพื่อให้เด็กมีภูมิคุ้มกันอยู่</t>
        </is>
      </c>
      <c r="C6" s="100" t="n"/>
      <c r="D6" s="88" t="inlineStr">
        <is>
          <t>ให้มารับการฉีดวัคซีนก่อนกำหนด 1 วัน</t>
        </is>
      </c>
      <c r="E6" s="88" t="inlineStr">
        <is>
          <t>ให้มารับการฉีดวัคซีนครั้งที่ 3 แทน</t>
        </is>
      </c>
      <c r="F6" s="88" t="inlineStr">
        <is>
          <t>เริ่มต้นการฉีดวัคซีนใหม่</t>
        </is>
      </c>
      <c r="G6" s="88" t="inlineStr">
        <is>
          <t>ให้มารับการฉีดวัคซีนหลังกำหนดให้เร็วที่สุด</t>
        </is>
      </c>
      <c r="H6" s="88" t="inlineStr">
        <is>
          <t>ให้มารับการฉีดวัคซีนหลังกำหนด 5 วัน</t>
        </is>
      </c>
      <c r="I6" s="119" t="inlineStr">
        <is>
          <t>4</t>
        </is>
      </c>
      <c r="J6" s="88"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00" t="n"/>
      <c r="L6" s="88" t="inlineStr">
        <is>
          <t>EPI Vaccines</t>
        </is>
      </c>
      <c r="M6" s="100" t="inlineStr">
        <is>
          <t>Clinic</t>
        </is>
      </c>
      <c r="N6" s="88" t="inlineStr">
        <is>
          <t>ข้อ 4 Pharma Plus เล่มม่วง (เฉลยข้อ ง)</t>
        </is>
      </c>
      <c r="O6" s="100" t="inlineStr">
        <is>
          <t>Mock</t>
        </is>
      </c>
      <c r="P6" s="100" t="inlineStr">
        <is>
          <t>Pharma Plus เล่มม่วง</t>
        </is>
      </c>
      <c r="Q6" s="100" t="n"/>
    </row>
    <row r="7" ht="13.2" customHeight="1" s="49">
      <c r="A7" s="119" t="n">
        <v>5</v>
      </c>
      <c r="B7" s="88"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00" t="n"/>
      <c r="D7" s="88" t="inlineStr">
        <is>
          <t>ฉีดใหม่ทั้งชุด 5 เข็ม</t>
        </is>
      </c>
      <c r="E7" s="88" t="inlineStr">
        <is>
          <t>ไม่ต้องฉีดวัคซีน</t>
        </is>
      </c>
      <c r="F7" s="88" t="inlineStr">
        <is>
          <t>ฉีดซ้ำใหม่เพียงหนึ่งเข็ม</t>
        </is>
      </c>
      <c r="G7" s="88" t="inlineStr">
        <is>
          <t>ฉีดวัคซีนอีกสองเข็ม</t>
        </is>
      </c>
      <c r="H7" s="88" t="inlineStr">
        <is>
          <t>แล้วแต่กรณี</t>
        </is>
      </c>
      <c r="I7" s="119" t="inlineStr">
        <is>
          <t>3</t>
        </is>
      </c>
      <c r="J7" s="88"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00" t="n"/>
      <c r="L7" s="88" t="inlineStr">
        <is>
          <t>EPI Vaccines</t>
        </is>
      </c>
      <c r="M7" s="100" t="inlineStr">
        <is>
          <t>Clinic</t>
        </is>
      </c>
      <c r="N7" s="88" t="inlineStr">
        <is>
          <t>ข้อ 5 Pharma Plus เล่มม่วง (เฉลยข้อ ค)</t>
        </is>
      </c>
      <c r="O7" s="100" t="inlineStr">
        <is>
          <t>Mock</t>
        </is>
      </c>
      <c r="P7" s="100" t="inlineStr">
        <is>
          <t>Pharma Plus เล่มม่วง</t>
        </is>
      </c>
      <c r="Q7" s="100" t="n"/>
    </row>
    <row r="8" ht="13.2" customHeight="1" s="49">
      <c r="A8" s="119" t="n">
        <v>6</v>
      </c>
      <c r="B8" s="88" t="inlineStr">
        <is>
          <t>ข้อใดผิดเกี่ยวกับชีววัตถุ</t>
        </is>
      </c>
      <c r="C8" s="100" t="n"/>
      <c r="D8" s="88" t="inlineStr">
        <is>
          <t>เป็นวัตถุที่สังเคราะห์ทางเคมีได้ง่าย</t>
        </is>
      </c>
      <c r="E8" s="88" t="inlineStr">
        <is>
          <t>ตัวอย่างของชีววัตถุ คือ antitoxins , bacterial vaccines , blood products , hormone extracts</t>
        </is>
      </c>
      <c r="F8" s="88" t="inlineStr">
        <is>
          <t>Insulin จัดเป็นชีววัตถุ</t>
        </is>
      </c>
      <c r="G8" s="88" t="inlineStr">
        <is>
          <t>วัตถุที่ได้จากสิ่งมีชีวิตและใช้สำหรับป้องกันหรือรักษาโรค</t>
        </is>
      </c>
      <c r="H8" s="88" t="inlineStr">
        <is>
          <t>ไม่มีข้อผิด</t>
        </is>
      </c>
      <c r="I8" s="119" t="inlineStr">
        <is>
          <t>1</t>
        </is>
      </c>
      <c r="J8" s="88"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00" t="n"/>
      <c r="L8" s="88" t="inlineStr">
        <is>
          <t>Allergic rhinitis</t>
        </is>
      </c>
      <c r="M8" s="100" t="inlineStr">
        <is>
          <t>Clinic</t>
        </is>
      </c>
      <c r="N8" s="88" t="inlineStr">
        <is>
          <t>ข้อ 6 Pharma Plus เล่มม่วง (เฉลยข้อ ก)</t>
        </is>
      </c>
      <c r="O8" s="100" t="inlineStr">
        <is>
          <t>Mock</t>
        </is>
      </c>
      <c r="P8" s="100" t="inlineStr">
        <is>
          <t>Pharma Plus เล่มม่วง</t>
        </is>
      </c>
      <c r="Q8" s="100" t="n"/>
    </row>
    <row r="9" ht="13.2" customHeight="1" s="49">
      <c r="A9" s="119" t="n">
        <v>7</v>
      </c>
      <c r="B9" s="88" t="inlineStr">
        <is>
          <t>วัตถุประสงค์ในการเติม adjuvant คือข้อใด</t>
        </is>
      </c>
      <c r="C9" s="100" t="n"/>
      <c r="D9" s="88" t="inlineStr">
        <is>
          <t>เพื่อเพิ่มการละลาย</t>
        </is>
      </c>
      <c r="E9" s="88" t="inlineStr">
        <is>
          <t>ทำให้ไวรัสอ่อนฤทธิ์ลง</t>
        </is>
      </c>
      <c r="F9" s="88" t="inlineStr">
        <is>
          <t>เพื่อเพิ่มความคงตัว</t>
        </is>
      </c>
      <c r="G9" s="88" t="inlineStr">
        <is>
          <t>เพื่อเป็นสารต้านจุลชีพ</t>
        </is>
      </c>
      <c r="H9" s="88" t="inlineStr">
        <is>
          <t>เพื่อเพิ่มการตอบสนองต่อภูมิคุ้มกัน</t>
        </is>
      </c>
      <c r="I9" s="119" t="inlineStr">
        <is>
          <t>5</t>
        </is>
      </c>
      <c r="J9" s="88"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00" t="n"/>
      <c r="L9" s="88" t="inlineStr">
        <is>
          <t>EPI Vaccines</t>
        </is>
      </c>
      <c r="M9" s="100" t="inlineStr">
        <is>
          <t>Clinic</t>
        </is>
      </c>
      <c r="N9" s="88" t="inlineStr">
        <is>
          <t>ข้อ 7 Pharma Plus เล่มม่วง (เฉลยข้อ จ)</t>
        </is>
      </c>
      <c r="O9" s="100" t="inlineStr">
        <is>
          <t>Mock</t>
        </is>
      </c>
      <c r="P9" s="100" t="inlineStr">
        <is>
          <t>Pharma Plus เล่มม่วง</t>
        </is>
      </c>
      <c r="Q9" s="100" t="n"/>
    </row>
    <row r="10" ht="13.2" customHeight="1" s="49">
      <c r="A10" s="119" t="n">
        <v>8</v>
      </c>
      <c r="B10" s="88" t="inlineStr">
        <is>
          <t>หากท่านเป็นเภสัชกรณ์ ท่านจะเก็บวัคซีนใดในช่องแช่แข็ง เพื่อเพิ่มอายุยาให้นานขึ้น</t>
        </is>
      </c>
      <c r="C10" s="100" t="n"/>
      <c r="D10" s="88" t="inlineStr">
        <is>
          <t>DTP</t>
        </is>
      </c>
      <c r="E10" s="88" t="inlineStr">
        <is>
          <t>OPV</t>
        </is>
      </c>
      <c r="F10" s="88" t="inlineStr">
        <is>
          <t>HBV</t>
        </is>
      </c>
      <c r="G10" s="88" t="inlineStr">
        <is>
          <t>Typhoid vaccine</t>
        </is>
      </c>
      <c r="H10" s="88" t="inlineStr">
        <is>
          <t>Rabies vaccine</t>
        </is>
      </c>
      <c r="I10" s="119" t="inlineStr">
        <is>
          <t>2</t>
        </is>
      </c>
      <c r="J10" s="88"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00" t="n"/>
      <c r="L10" s="88" t="inlineStr">
        <is>
          <t>EPI Vaccines</t>
        </is>
      </c>
      <c r="M10" s="100" t="inlineStr">
        <is>
          <t>Clinic</t>
        </is>
      </c>
      <c r="N10" s="88" t="inlineStr">
        <is>
          <t>ข้อ 8 Pharma Plus เล่มม่วง (เฉลยข้อ ข)</t>
        </is>
      </c>
      <c r="O10" s="100" t="inlineStr">
        <is>
          <t>Mock</t>
        </is>
      </c>
      <c r="P10" s="100" t="inlineStr">
        <is>
          <t>Pharma Plus เล่มม่วง</t>
        </is>
      </c>
      <c r="Q10" s="100" t="n"/>
    </row>
    <row r="11" ht="13.2" customHeight="1" s="49">
      <c r="A11" s="119" t="n">
        <v>9</v>
      </c>
      <c r="B11" s="88" t="inlineStr">
        <is>
          <t>ข้อใดไม่ใช่ live-attenuated vaccine</t>
        </is>
      </c>
      <c r="C11" s="100" t="n"/>
      <c r="D11" s="88" t="inlineStr">
        <is>
          <t>BCG</t>
        </is>
      </c>
      <c r="E11" s="88" t="inlineStr">
        <is>
          <t>MMR</t>
        </is>
      </c>
      <c r="F11" s="88" t="inlineStr">
        <is>
          <t>DTP</t>
        </is>
      </c>
      <c r="G11" s="88" t="inlineStr">
        <is>
          <t>Varicella vaccine</t>
        </is>
      </c>
      <c r="H11" s="88" t="inlineStr">
        <is>
          <t>Polio</t>
        </is>
      </c>
      <c r="I11" s="119" t="inlineStr">
        <is>
          <t>3</t>
        </is>
      </c>
      <c r="J11" s="88"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Hypersensitivity</t>
        </is>
      </c>
      <c r="M11" s="100" t="inlineStr">
        <is>
          <t>Clinic</t>
        </is>
      </c>
      <c r="N11" s="88" t="inlineStr">
        <is>
          <t>ข้อ 9 Pharma Plus เล่มม่วง (เฉลยข้อ ค)</t>
        </is>
      </c>
      <c r="O11" s="100" t="inlineStr">
        <is>
          <t>Mock</t>
        </is>
      </c>
      <c r="P11" s="100" t="inlineStr">
        <is>
          <t>Pharma Plus เล่มม่วง</t>
        </is>
      </c>
      <c r="Q11" s="100" t="n"/>
    </row>
    <row r="12" ht="13.2" customHeight="1" s="49">
      <c r="A12" s="119" t="n">
        <v>10</v>
      </c>
      <c r="B12" s="88" t="inlineStr">
        <is>
          <t>วัคซีนใดไม่ได้อยู่ในโปรแกรมเสริมสร้างภูมิคุ้มกัน</t>
        </is>
      </c>
      <c r="C12" s="100" t="n"/>
      <c r="D12" s="88" t="inlineStr">
        <is>
          <t>หัด</t>
        </is>
      </c>
      <c r="E12" s="88" t="inlineStr">
        <is>
          <t>คางทูม</t>
        </is>
      </c>
      <c r="F12" s="88" t="inlineStr">
        <is>
          <t>โปลิโอ</t>
        </is>
      </c>
      <c r="G12" s="88" t="inlineStr">
        <is>
          <t>อีสุกอีใส</t>
        </is>
      </c>
      <c r="H12" s="88" t="inlineStr">
        <is>
          <t>บาดทะยัก</t>
        </is>
      </c>
      <c r="I12" s="119" t="inlineStr">
        <is>
          <t>4</t>
        </is>
      </c>
      <c r="J12" s="88"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EPI Vaccines</t>
        </is>
      </c>
      <c r="M12" s="100" t="inlineStr">
        <is>
          <t>Clinic</t>
        </is>
      </c>
      <c r="N12" s="88" t="inlineStr">
        <is>
          <t>ข้อ 10 Pharma Plus เล่มม่วง (เฉลยข้อ ง)</t>
        </is>
      </c>
      <c r="O12" s="100" t="inlineStr">
        <is>
          <t>Mock</t>
        </is>
      </c>
      <c r="P12" s="100" t="inlineStr">
        <is>
          <t>Pharma Plus เล่มม่วง</t>
        </is>
      </c>
      <c r="Q12" s="100" t="n"/>
    </row>
    <row r="13" ht="13.2" customHeight="1" s="49">
      <c r="A13" s="119" t="n">
        <v>11</v>
      </c>
      <c r="B13" s="88"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00" t="n"/>
      <c r="D13" s="88" t="inlineStr">
        <is>
          <t>BCG และ HBV</t>
        </is>
      </c>
      <c r="E13" s="88" t="inlineStr">
        <is>
          <t>BCG และ OPV</t>
        </is>
      </c>
      <c r="F13" s="88" t="inlineStr">
        <is>
          <t>OPV และ MMR</t>
        </is>
      </c>
      <c r="G13" s="88" t="inlineStr">
        <is>
          <t>HBV และ MMR</t>
        </is>
      </c>
      <c r="H13" s="88" t="inlineStr">
        <is>
          <t>DTP และ OPV</t>
        </is>
      </c>
      <c r="I13" s="119" t="inlineStr">
        <is>
          <t>1</t>
        </is>
      </c>
      <c r="J13" s="88"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00" t="n"/>
      <c r="L13" s="88" t="inlineStr">
        <is>
          <t>EPI Vaccines</t>
        </is>
      </c>
      <c r="M13" s="100" t="inlineStr">
        <is>
          <t>Clinic</t>
        </is>
      </c>
      <c r="N13" s="88" t="inlineStr">
        <is>
          <t>ข้อ 11 Pharma Plus เล่มม่วง (เฉลยข้อ ก)</t>
        </is>
      </c>
      <c r="O13" s="100" t="inlineStr">
        <is>
          <t>Mock</t>
        </is>
      </c>
      <c r="P13" s="100" t="inlineStr">
        <is>
          <t>Pharma Plus เล่มม่วง</t>
        </is>
      </c>
      <c r="Q13" s="100" t="n"/>
    </row>
    <row r="14" ht="13.2" customHeight="1" s="49">
      <c r="A14" s="119" t="n">
        <v>12</v>
      </c>
      <c r="B14" s="88"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00" t="n"/>
      <c r="D14" s="88" t="inlineStr">
        <is>
          <t>IPV vaccine</t>
        </is>
      </c>
      <c r="E14" s="88" t="inlineStr">
        <is>
          <t>MMR vaccine</t>
        </is>
      </c>
      <c r="F14" s="88" t="inlineStr">
        <is>
          <t>HBV vaccine</t>
        </is>
      </c>
      <c r="G14" s="88" t="inlineStr">
        <is>
          <t>Haemophilus influenzae B vaccine</t>
        </is>
      </c>
      <c r="H14" s="88" t="inlineStr">
        <is>
          <t>Japanese encephalitis vaccine</t>
        </is>
      </c>
      <c r="I14" s="119" t="inlineStr">
        <is>
          <t>2</t>
        </is>
      </c>
      <c r="J14" s="88"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00" t="n"/>
      <c r="L14" s="88" t="inlineStr">
        <is>
          <t>EPI Vaccines</t>
        </is>
      </c>
      <c r="M14" s="100" t="inlineStr">
        <is>
          <t>Clinic</t>
        </is>
      </c>
      <c r="N14" s="88" t="inlineStr">
        <is>
          <t>ข้อ 12 Pharma Plus เล่มม่วง (เฉลยข้อ ข)</t>
        </is>
      </c>
      <c r="O14" s="100" t="inlineStr">
        <is>
          <t>Mock</t>
        </is>
      </c>
      <c r="P14" s="100" t="inlineStr">
        <is>
          <t>Pharma Plus เล่มม่วง</t>
        </is>
      </c>
      <c r="Q14" s="100" t="n"/>
    </row>
    <row r="15" ht="13.2" customHeight="1" s="49">
      <c r="A15" s="119" t="n">
        <v>13</v>
      </c>
      <c r="B15" s="88" t="inlineStr">
        <is>
          <t>ควรฉีดวัคซีนที่กล้ามเนื้อชนิดใด</t>
        </is>
      </c>
      <c r="C15" s="100" t="n"/>
      <c r="D15" s="88" t="inlineStr">
        <is>
          <t>Deltoid</t>
        </is>
      </c>
      <c r="E15" s="88" t="inlineStr">
        <is>
          <t>Gluteus maximus</t>
        </is>
      </c>
      <c r="F15" s="88" t="inlineStr">
        <is>
          <t>Gluteus medis</t>
        </is>
      </c>
      <c r="G15" s="88" t="inlineStr">
        <is>
          <t>Gastrocnemius</t>
        </is>
      </c>
      <c r="H15" s="88" t="inlineStr">
        <is>
          <t>Anterolateral</t>
        </is>
      </c>
      <c r="I15" s="119" t="inlineStr">
        <is>
          <t>1</t>
        </is>
      </c>
      <c r="J15" s="88"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00" t="n"/>
      <c r="L15" s="88" t="inlineStr">
        <is>
          <t>EPI Vaccines</t>
        </is>
      </c>
      <c r="M15" s="100" t="inlineStr">
        <is>
          <t>Clinic</t>
        </is>
      </c>
      <c r="N15" s="88" t="inlineStr">
        <is>
          <t>ข้อ 13 Pharma Plus เล่มม่วง (เฉลยข้อ ก)</t>
        </is>
      </c>
      <c r="O15" s="100" t="inlineStr">
        <is>
          <t>Mock</t>
        </is>
      </c>
      <c r="P15" s="100" t="inlineStr">
        <is>
          <t>Pharma Plus เล่มม่วง</t>
        </is>
      </c>
      <c r="Q15" s="100" t="n"/>
    </row>
    <row r="16" ht="13.2" customHeight="1" s="49">
      <c r="A16" s="119" t="n">
        <v>14</v>
      </c>
      <c r="B16" s="88" t="inlineStr">
        <is>
          <t>การฉีดวัคซีนกระตุ้นเข็มแรก จะมี antibody ชนิดใดเริ่มสร้างตัวแรก</t>
        </is>
      </c>
      <c r="C16" s="100" t="n"/>
      <c r="D16" s="88" t="inlineStr">
        <is>
          <t>Immunoglobulin A</t>
        </is>
      </c>
      <c r="E16" s="88" t="inlineStr">
        <is>
          <t>Immunoglobulin D</t>
        </is>
      </c>
      <c r="F16" s="88" t="inlineStr">
        <is>
          <t>Immunoglobulin E</t>
        </is>
      </c>
      <c r="G16" s="88" t="inlineStr">
        <is>
          <t>Immunoglobulin G</t>
        </is>
      </c>
      <c r="H16" s="88" t="inlineStr">
        <is>
          <t>Immunoglobulin M</t>
        </is>
      </c>
      <c r="I16" s="119" t="inlineStr">
        <is>
          <t>5</t>
        </is>
      </c>
      <c r="J16" s="88"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00" t="n"/>
      <c r="L16" s="88" t="inlineStr">
        <is>
          <t>EPI Vaccines</t>
        </is>
      </c>
      <c r="M16" s="100" t="inlineStr">
        <is>
          <t>Clinic</t>
        </is>
      </c>
      <c r="N16" s="88" t="inlineStr">
        <is>
          <t>ข้อ 14 Pharma Plus เล่มม่วง (เฉลยข้อ จ)</t>
        </is>
      </c>
      <c r="O16" s="100" t="inlineStr">
        <is>
          <t>Mock</t>
        </is>
      </c>
      <c r="P16" s="100" t="inlineStr">
        <is>
          <t>Pharma Plus เล่มม่วง</t>
        </is>
      </c>
      <c r="Q16" s="100" t="n"/>
    </row>
    <row r="17" ht="13.2" customHeight="1" s="49">
      <c r="A17" s="119" t="n">
        <v>15</v>
      </c>
      <c r="B17" s="88" t="inlineStr">
        <is>
          <t>ข้อใดผิดเกี่ยวกับการให้วัคซีนในเด็ก</t>
        </is>
      </c>
      <c r="C17" s="100" t="n"/>
      <c r="D17" s="88" t="inlineStr">
        <is>
          <t>วัคซีนที่มีชีวิตสามารถให้พร้อมกันในวันเดียวกันได้</t>
        </is>
      </c>
      <c r="E17" s="88" t="inlineStr">
        <is>
          <t>ถ้าฉีดวัคซีนในวันนัดไม่ได้ ให้มาก่อนจะได้กว่ามาฉีดช้ากว่ากำหนด</t>
        </is>
      </c>
      <c r="F17" s="88" t="inlineStr">
        <is>
          <t>วัคซีนชนิดกินเป็น IgA</t>
        </is>
      </c>
      <c r="G17" s="88" t="inlineStr">
        <is>
          <t>ถ้าเด็กเป็นไข้สูงยังไม่ฉีดวัคซีนให้ แต่ถ้าเป็นหวัด ไอ สามารถให้วัคซีนได้</t>
        </is>
      </c>
      <c r="H17" s="88" t="inlineStr">
        <is>
          <t>[NEED_REVIEW]</t>
        </is>
      </c>
      <c r="I17" s="119" t="inlineStr">
        <is>
          <t>2</t>
        </is>
      </c>
      <c r="J17" s="88"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00" t="n"/>
      <c r="L17" s="88" t="inlineStr">
        <is>
          <t>EPI Vaccines</t>
        </is>
      </c>
      <c r="M17" s="100" t="inlineStr">
        <is>
          <t>Clinic</t>
        </is>
      </c>
      <c r="N17" s="88" t="inlineStr">
        <is>
          <t>ข้อ 15 Pharma Plus เล่มม่วง (เฉลยข้อ ข ค)</t>
        </is>
      </c>
      <c r="O17" s="100" t="inlineStr">
        <is>
          <t>Mock</t>
        </is>
      </c>
      <c r="P17" s="100" t="inlineStr">
        <is>
          <t>Pharma Plus เล่มม่วง</t>
        </is>
      </c>
      <c r="Q17" s="100" t="n"/>
    </row>
    <row r="18" ht="13.2" customHeight="1" s="49">
      <c r="A18" s="119" t="n">
        <v>16</v>
      </c>
      <c r="B18" s="88"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00" t="n"/>
      <c r="D18" s="88" t="inlineStr">
        <is>
          <t>ทำความสะอาดด้วย alcohol 70% วันละ 2 ครั้ง</t>
        </is>
      </c>
      <c r="E18" s="88" t="inlineStr">
        <is>
          <t>ไม่ต้องใส่ยาหรือปิดแผล ให้เช็ดด้วยสำลีชุบน้ำสะอาดก็เพียงพอ</t>
        </is>
      </c>
      <c r="F18" s="88" t="inlineStr">
        <is>
          <t>ใช้เข็มสะอาดเจาะฝีให้แตก แล้วทาด้วย povidone iodine วันละ 2 ครั้ง</t>
        </is>
      </c>
      <c r="G18" s="88" t="inlineStr">
        <is>
          <t>เมื่อฝีแตกให้เอาพาสเตอร์ปิดแผลไว้ เพื่อป้องกันแผลสกปรกและติดเชื้อ</t>
        </is>
      </c>
      <c r="H18" s="88" t="inlineStr">
        <is>
          <t>จ่ายยา cloxacillin syrup เพื่อรักษาฝี โดยให้รับประทานเป็นเวลา 1 สัปดาห์</t>
        </is>
      </c>
      <c r="I18" s="119" t="inlineStr">
        <is>
          <t>2</t>
        </is>
      </c>
      <c r="J18" s="88"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00" t="n"/>
      <c r="L18" s="88" t="inlineStr">
        <is>
          <t>EPI Vaccines</t>
        </is>
      </c>
      <c r="M18" s="100" t="inlineStr">
        <is>
          <t>Clinic</t>
        </is>
      </c>
      <c r="N18" s="88" t="inlineStr">
        <is>
          <t>ข้อ 16 Pharma Plus เล่มม่วง (เฉลยข้อ ข)</t>
        </is>
      </c>
      <c r="O18" s="100" t="inlineStr">
        <is>
          <t>Mock</t>
        </is>
      </c>
      <c r="P18" s="100" t="inlineStr">
        <is>
          <t>Pharma Plus เล่มม่วง</t>
        </is>
      </c>
      <c r="Q18" s="100" t="n"/>
    </row>
    <row r="19" ht="13.2" customHeight="1" s="49">
      <c r="A19" s="119" t="n">
        <v>17</v>
      </c>
      <c r="B19" s="88"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00" t="n"/>
      <c r="D19" s="88" t="inlineStr">
        <is>
          <t>ต้องตั้งต้นฉีดเข็มที่ 1 ใหม่ เพราะเลยเวลานัดแล้ว</t>
        </is>
      </c>
      <c r="E19" s="88" t="inlineStr">
        <is>
          <t>ต้องตั้งต้นฉีดเข็มที่ 1 ใหม่ และเป็นวัคซีนคนละบริษัท</t>
        </is>
      </c>
      <c r="F19" s="88" t="inlineStr">
        <is>
          <t>สามารถฉีดเข็มที่ 2 ต่อได้เลย แต่ต้องไปฉีดที่โรงพยาบาลเดิมเพื่อที่จะได้รับวัคซีนของบริษัทเดิม</t>
        </is>
      </c>
      <c r="G19" s="88" t="inlineStr">
        <is>
          <t>สามารถฉีดเข็มที่ 2 ต่อได้เลย และวัคซีนคนละบริษัทสามารถใช้แทนกันได้</t>
        </is>
      </c>
      <c r="H19" s="88" t="inlineStr">
        <is>
          <t>ให้งดฉีดเข็มที่ 2 ไปเลย และให้ไปฉีดเข็มที่ 3 ตอนบุตรชายอายุ 6 เดือน</t>
        </is>
      </c>
      <c r="I19" s="119" t="inlineStr">
        <is>
          <t>4</t>
        </is>
      </c>
      <c r="J19" s="88"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00" t="n"/>
      <c r="L19" s="88" t="inlineStr">
        <is>
          <t>EPI Vaccines</t>
        </is>
      </c>
      <c r="M19" s="100" t="inlineStr">
        <is>
          <t>Clinic</t>
        </is>
      </c>
      <c r="N19" s="88" t="inlineStr">
        <is>
          <t>ข้อ 17 Pharma Plus เล่มม่วง (เฉลยข้อ ง)</t>
        </is>
      </c>
      <c r="O19" s="100" t="inlineStr">
        <is>
          <t>Mock</t>
        </is>
      </c>
      <c r="P19" s="100" t="inlineStr">
        <is>
          <t>Pharma Plus เล่มม่วง</t>
        </is>
      </c>
      <c r="Q19" s="100" t="n"/>
    </row>
    <row r="20" ht="13.2" customHeight="1" s="49">
      <c r="A20" s="119" t="n">
        <v>18</v>
      </c>
      <c r="B20" s="88" t="inlineStr">
        <is>
          <t>วัคซีนชนิดใดมีวิธีการบริหารโดยให้ทางปาก</t>
        </is>
      </c>
      <c r="C20" s="100" t="n"/>
      <c r="D20" s="88" t="inlineStr">
        <is>
          <t>DTP</t>
        </is>
      </c>
      <c r="E20" s="88" t="inlineStr">
        <is>
          <t>HBV</t>
        </is>
      </c>
      <c r="F20" s="88" t="inlineStr">
        <is>
          <t>Hib</t>
        </is>
      </c>
      <c r="G20" s="88" t="inlineStr">
        <is>
          <t>OPV</t>
        </is>
      </c>
      <c r="H20" s="88" t="inlineStr">
        <is>
          <t>Influenza vaccine</t>
        </is>
      </c>
      <c r="I20" s="119" t="inlineStr">
        <is>
          <t>4</t>
        </is>
      </c>
      <c r="J20" s="88"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EPI Vaccines</t>
        </is>
      </c>
      <c r="M20" s="100" t="inlineStr">
        <is>
          <t>Clinic</t>
        </is>
      </c>
      <c r="N20" s="88" t="inlineStr">
        <is>
          <t>ข้อ 18 Pharma Plus เล่มม่วง (เฉลยข้อ ง)</t>
        </is>
      </c>
      <c r="O20" s="100" t="inlineStr">
        <is>
          <t>Mock</t>
        </is>
      </c>
      <c r="P20" s="100" t="inlineStr">
        <is>
          <t>Pharma Plus เล่มม่วง</t>
        </is>
      </c>
      <c r="Q20" s="100" t="n"/>
    </row>
    <row r="21" ht="13.2" customHeight="1" s="49">
      <c r="A21" s="119" t="n">
        <v>19</v>
      </c>
      <c r="B21" s="88" t="inlineStr">
        <is>
          <t>วัคซีนชนิดใดที่เมื่อได้รับแล้วจะมีโอกาสเป็นไข้น้อยที่สุด</t>
        </is>
      </c>
      <c r="C21" s="100" t="n"/>
      <c r="D21" s="88" t="inlineStr">
        <is>
          <t>OPV</t>
        </is>
      </c>
      <c r="E21" s="88" t="inlineStr">
        <is>
          <t>MMR</t>
        </is>
      </c>
      <c r="F21" s="88" t="inlineStr">
        <is>
          <t>Tetanus toxoid</t>
        </is>
      </c>
      <c r="G21" s="88" t="inlineStr">
        <is>
          <t>Rabies vaccines</t>
        </is>
      </c>
      <c r="H21" s="88" t="inlineStr">
        <is>
          <t>Phenol killed typhoid vaccine</t>
        </is>
      </c>
      <c r="I21" s="119" t="inlineStr">
        <is>
          <t>1</t>
        </is>
      </c>
      <c r="J21" s="88"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00" t="n"/>
      <c r="L21" s="88" t="inlineStr">
        <is>
          <t>EPI Vaccines</t>
        </is>
      </c>
      <c r="M21" s="100" t="inlineStr">
        <is>
          <t>Clinic</t>
        </is>
      </c>
      <c r="N21" s="88" t="inlineStr">
        <is>
          <t>ข้อ 19 Pharma Plus เล่มม่วง (เฉลยข้อ ก)</t>
        </is>
      </c>
      <c r="O21" s="100" t="inlineStr">
        <is>
          <t>Mock</t>
        </is>
      </c>
      <c r="P21" s="100" t="inlineStr">
        <is>
          <t>Pharma Plus เล่มม่วง</t>
        </is>
      </c>
      <c r="Q21" s="100" t="n"/>
    </row>
    <row r="22" ht="13.2" customHeight="1" s="49">
      <c r="A22" s="119" t="n">
        <v>20</v>
      </c>
      <c r="B22" s="88" t="inlineStr">
        <is>
          <t>ผู้ป่วยภูมิคุ้มกันบกพร่องไม่ควรใช้วัคซีนใด</t>
        </is>
      </c>
      <c r="C22" s="100" t="n"/>
      <c r="D22" s="88" t="inlineStr">
        <is>
          <t>MMR</t>
        </is>
      </c>
      <c r="E22" s="88" t="inlineStr">
        <is>
          <t>Tetanus toxoid</t>
        </is>
      </c>
      <c r="F22" s="88" t="inlineStr">
        <is>
          <t>Inactivated polio vaccine</t>
        </is>
      </c>
      <c r="G22" s="88" t="inlineStr">
        <is>
          <t>Acellular pertussis vaccine</t>
        </is>
      </c>
      <c r="H22" s="88" t="inlineStr">
        <is>
          <t>Phenol killed typhoid vaccine</t>
        </is>
      </c>
      <c r="I22" s="119" t="inlineStr">
        <is>
          <t>1</t>
        </is>
      </c>
      <c r="J22" s="88"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00" t="n"/>
      <c r="L22" s="88" t="inlineStr">
        <is>
          <t>EPI Vaccines</t>
        </is>
      </c>
      <c r="M22" s="100" t="inlineStr">
        <is>
          <t>Clinic</t>
        </is>
      </c>
      <c r="N22" s="88" t="inlineStr">
        <is>
          <t>ข้อ 20 Pharma Plus เล่มม่วง (เฉลยข้อ ก)</t>
        </is>
      </c>
      <c r="O22" s="100" t="inlineStr">
        <is>
          <t>Mock</t>
        </is>
      </c>
      <c r="P22" s="100" t="inlineStr">
        <is>
          <t>Pharma Plus เล่มม่วง</t>
        </is>
      </c>
      <c r="Q22" s="100" t="n"/>
    </row>
    <row r="23" ht="13.2" customHeight="1" s="49">
      <c r="A23" s="119" t="n">
        <v>21</v>
      </c>
      <c r="B23" s="88" t="inlineStr">
        <is>
          <t>วัคซีนส่วนใหญ่ได้มาจากเชื้อไวรัสยกเว้นข้อใด</t>
        </is>
      </c>
      <c r="C23" s="100" t="n"/>
      <c r="D23" s="88" t="inlineStr">
        <is>
          <t>JE</t>
        </is>
      </c>
      <c r="E23" s="88" t="inlineStr">
        <is>
          <t>BCG</t>
        </is>
      </c>
      <c r="F23" s="88" t="inlineStr">
        <is>
          <t>HBV</t>
        </is>
      </c>
      <c r="G23" s="88" t="inlineStr">
        <is>
          <t>MMR</t>
        </is>
      </c>
      <c r="H23" s="88" t="inlineStr">
        <is>
          <t>OPV</t>
        </is>
      </c>
      <c r="I23" s="119" t="inlineStr">
        <is>
          <t>2</t>
        </is>
      </c>
      <c r="J23" s="88"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00" t="n"/>
      <c r="L23" s="88" t="inlineStr">
        <is>
          <t>EPI Vaccines</t>
        </is>
      </c>
      <c r="M23" s="100" t="inlineStr">
        <is>
          <t>Clinic</t>
        </is>
      </c>
      <c r="N23" s="88" t="inlineStr">
        <is>
          <t>ข้อ 21 Pharma Plus เล่มม่วง (เฉลยข้อ ข)</t>
        </is>
      </c>
      <c r="O23" s="100" t="inlineStr">
        <is>
          <t>Mock</t>
        </is>
      </c>
      <c r="P23" s="100" t="inlineStr">
        <is>
          <t>Pharma Plus เล่มม่วง</t>
        </is>
      </c>
      <c r="Q23" s="100" t="n"/>
    </row>
    <row r="24" ht="13.2" customHeight="1" s="49">
      <c r="A24" s="119" t="n">
        <v>22</v>
      </c>
      <c r="B24" s="88"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00" t="n"/>
      <c r="D24" s="88" t="inlineStr">
        <is>
          <t>สอบถามประวัติการแพ้ยา</t>
        </is>
      </c>
      <c r="E24" s="88" t="inlineStr">
        <is>
          <t>สอบถามโรคประจำตัว</t>
        </is>
      </c>
      <c r="F24" s="88" t="inlineStr">
        <is>
          <t>สอบถามประวัติการได้รับวัคซีน</t>
        </is>
      </c>
      <c r="G24" s="88" t="inlineStr">
        <is>
          <t>สอบถามการได้สัมผัสสัตว์ปีกที่มีชีวิต</t>
        </is>
      </c>
      <c r="H24" s="88" t="inlineStr">
        <is>
          <t>สอบถามเกี่ยวกับใกล้ชิดที่มีอาการผื่นแดง</t>
        </is>
      </c>
      <c r="I24" s="119" t="inlineStr">
        <is>
          <t>1</t>
        </is>
      </c>
      <c r="J24" s="88"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00" t="n"/>
      <c r="L24" s="88" t="inlineStr">
        <is>
          <t>Allergic rhinitis</t>
        </is>
      </c>
      <c r="M24" s="100" t="inlineStr">
        <is>
          <t>Clinic</t>
        </is>
      </c>
      <c r="N24" s="88" t="inlineStr">
        <is>
          <t>ข้อ 22 Pharma Plus เล่มม่วง (เฉลยข้อ )</t>
        </is>
      </c>
      <c r="O24" s="100" t="inlineStr">
        <is>
          <t>Mock</t>
        </is>
      </c>
      <c r="P24" s="100" t="inlineStr">
        <is>
          <t>Pharma Plus เล่มม่วง</t>
        </is>
      </c>
      <c r="Q24" s="100" t="n"/>
    </row>
    <row r="25" ht="13.2" customHeight="1" s="49">
      <c r="A25" s="119" t="n">
        <v>23</v>
      </c>
      <c r="B25" s="88"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00" t="n"/>
      <c r="D25" s="88" t="inlineStr">
        <is>
          <t>หวัดนก</t>
        </is>
      </c>
      <c r="E25" s="88" t="inlineStr">
        <is>
          <t>หัด</t>
        </is>
      </c>
      <c r="F25" s="88" t="inlineStr">
        <is>
          <t>อีสุกอีใส</t>
        </is>
      </c>
      <c r="G25" s="88" t="inlineStr">
        <is>
          <t>โรคภูมิคุ้มกันบกพร่อง</t>
        </is>
      </c>
      <c r="H25" s="88" t="inlineStr">
        <is>
          <t>โรคภูมิแพ้</t>
        </is>
      </c>
      <c r="I25" s="119" t="inlineStr">
        <is>
          <t>2</t>
        </is>
      </c>
      <c r="J25" s="88"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00" t="n"/>
      <c r="L25" s="88" t="inlineStr">
        <is>
          <t>Systemic lupus</t>
        </is>
      </c>
      <c r="M25" s="100" t="inlineStr">
        <is>
          <t>Clinic</t>
        </is>
      </c>
      <c r="N25" s="88" t="inlineStr">
        <is>
          <t>ข้อ 23 Pharma Plus เล่มม่วง (เฉลยข้อ ข)</t>
        </is>
      </c>
      <c r="O25" s="100" t="inlineStr">
        <is>
          <t>Mock</t>
        </is>
      </c>
      <c r="P25" s="100" t="inlineStr">
        <is>
          <t>Pharma Plus เล่มม่วง</t>
        </is>
      </c>
      <c r="Q25" s="100" t="n"/>
    </row>
    <row r="26" ht="13.2" customHeight="1" s="49">
      <c r="A26" s="119" t="n">
        <v>24</v>
      </c>
      <c r="B26" s="88" t="inlineStr">
        <is>
          <t>ท่านคิดว่า จะแก้ปัญหานี้ได้อย่างไรให้เกิดผลดีที่สุด</t>
        </is>
      </c>
      <c r="C26" s="100" t="n"/>
      <c r="D26" s="88" t="inlineStr">
        <is>
          <t>ไม่ต้องตกใจ เป็นอาการข้างเคียงของวัคซีน</t>
        </is>
      </c>
      <c r="E26" s="88" t="inlineStr">
        <is>
          <t>จ่ายยาลดไข้ ถ้าไข้ไม่ลด ให้มาพบที่ร้านยาอีกครั้ง</t>
        </is>
      </c>
      <c r="F26" s="88" t="inlineStr">
        <is>
          <t>ให้เช็ดตัวเด็กเป็นระยะ ๆ ถ้าไข้ไม่ลดลง นำส่ง ร.พ.</t>
        </is>
      </c>
      <c r="G26" s="88" t="inlineStr">
        <is>
          <t>ให้เช็ดตัวเด็กเป็นระยะ ๆ จ่ายยาลดไข้ และโทรรายงานแพทย์์หรือพยาบาล ปรึกษาและบันทึกประวัติการแพ้วัคซีน</t>
        </is>
      </c>
      <c r="H26" s="88" t="inlineStr">
        <is>
          <t>จ่ายยาลดไข้และให้เช็ดตัวเด็กเป็นระยะ ๆ อาการจะดีขึ้น</t>
        </is>
      </c>
      <c r="I26" s="119" t="inlineStr">
        <is>
          <t>5</t>
        </is>
      </c>
      <c r="J26" s="88"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00" t="n"/>
      <c r="L26" s="88" t="inlineStr">
        <is>
          <t>Allergic rhinitis</t>
        </is>
      </c>
      <c r="M26" s="100" t="inlineStr">
        <is>
          <t>Clinic</t>
        </is>
      </c>
      <c r="N26" s="88" t="inlineStr">
        <is>
          <t>ข้อ 24 Pharma Plus เล่มม่วง (เฉลยข้อ จ)</t>
        </is>
      </c>
      <c r="O26" s="100" t="inlineStr">
        <is>
          <t>Mock</t>
        </is>
      </c>
      <c r="P26" s="100" t="inlineStr">
        <is>
          <t>Pharma Plus เล่มม่วง</t>
        </is>
      </c>
      <c r="Q26" s="100" t="n"/>
    </row>
    <row r="27" ht="13.2" customHeight="1" s="49">
      <c r="A27" s="119" t="n">
        <v>25</v>
      </c>
      <c r="B27" s="88"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00" t="n"/>
      <c r="D27" s="88" t="inlineStr">
        <is>
          <t>DTP vaccine เตรียมจากเชื้อไวรัส ส่วน MMR vaccine เตรียมจากเชื้อแบคทีเรีย</t>
        </is>
      </c>
      <c r="E27" s="88" t="inlineStr">
        <is>
          <t>DTP vaccine เป็นวัคซีนชนิด Inactivated/Toxoid ส่วน MMR vaccine เป็นวัคซีนชนิด Live-attenuated (เชื้อเป็นอ่อนฤทธิ์)</t>
        </is>
      </c>
      <c r="F27" s="88" t="inlineStr">
        <is>
          <t>DTP vaccine ป้องกันโรคที่เกิดจากเชื้อแบคทีเรียทั้งหมด (Corynebacterium diphtheriae, Clostridium tetani, Bordetella pertussis)</t>
        </is>
      </c>
      <c r="G27" s="88" t="inlineStr">
        <is>
          <t>MMR vaccine มีข้อห้ามใช้เด็ดขาดในหญิงตั้งครรภ์และผู้ที่มีภาวะภูมิคุ้มกันบกพร่องรุนแรงเนื่องจากเป็นเชื้อมีชีวิต</t>
        </is>
      </c>
      <c r="H27" s="88" t="inlineStr">
        <is>
          <t>DTP vaccine ฉีดเข้ากล้ามเนื้อ (IM) ส่วน MMR vaccine ฉีดเข้าใต้ผิวหนัง (SC)</t>
        </is>
      </c>
      <c r="I27" s="119" t="n">
        <v>1</v>
      </c>
      <c r="J27" s="88"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00" t="n"/>
      <c r="L27" s="88" t="inlineStr">
        <is>
          <t>EPI Vaccines</t>
        </is>
      </c>
      <c r="M27" s="100" t="inlineStr">
        <is>
          <t>Clinic</t>
        </is>
      </c>
      <c r="N27" s="88" t="inlineStr">
        <is>
          <t>ข้อ 25 Pharma Plus เล่มม่วง (เฉลยข้อ ก ข)</t>
        </is>
      </c>
      <c r="O27" s="100" t="inlineStr">
        <is>
          <t>Mock</t>
        </is>
      </c>
      <c r="P27" s="100" t="inlineStr">
        <is>
          <t>Pharma Plus เล่มม่วง</t>
        </is>
      </c>
      <c r="Q27" s="100" t="n"/>
    </row>
    <row r="28" ht="13.2" customHeight="1" s="49">
      <c r="A28" s="119" t="n">
        <v>26</v>
      </c>
      <c r="B28" s="88" t="inlineStr">
        <is>
          <t>ในโปรแกรมสร้างภูมิคุ้มกัน วัคซีนบางประเภทเป็น live-attenuated vaccine มีข้อดีกว่าวัคซีนประเภทอื่นอย่างไร</t>
        </is>
      </c>
      <c r="C28" s="100" t="n"/>
      <c r="D28" s="88" t="inlineStr">
        <is>
          <t>ปลอดภัยมากกว่า</t>
        </is>
      </c>
      <c r="E28" s="88" t="inlineStr">
        <is>
          <t>กระตุ้นภูมิคุ้มกันระยะยาว</t>
        </is>
      </c>
      <c r="F28" s="88" t="inlineStr">
        <is>
          <t>อาการข้างเคียงน้อยกว่า</t>
        </is>
      </c>
      <c r="G28" s="88" t="inlineStr">
        <is>
          <t>เป็นภูมิคุ้มกันสำเร็จรูป คือภูมิคุ้มกันทันที</t>
        </is>
      </c>
      <c r="H28" s="88" t="inlineStr">
        <is>
          <t>กระตุ้นภูมิคุ้มกันเร็วกว่า</t>
        </is>
      </c>
      <c r="I28" s="119" t="inlineStr">
        <is>
          <t>2</t>
        </is>
      </c>
      <c r="J28" s="88"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00" t="n"/>
      <c r="L28" s="88" t="inlineStr">
        <is>
          <t>Hypersensitivity</t>
        </is>
      </c>
      <c r="M28" s="100" t="inlineStr">
        <is>
          <t>Clinic</t>
        </is>
      </c>
      <c r="N28" s="88" t="inlineStr">
        <is>
          <t>ข้อ 26 Pharma Plus เล่มม่วง (เฉลยข้อ ข)</t>
        </is>
      </c>
      <c r="O28" s="100" t="inlineStr">
        <is>
          <t>Mock</t>
        </is>
      </c>
      <c r="P28" s="100" t="inlineStr">
        <is>
          <t>Pharma Plus เล่มม่วง</t>
        </is>
      </c>
      <c r="Q28" s="100" t="n"/>
    </row>
    <row r="29" ht="13.2" customHeight="1" s="49">
      <c r="A29" s="119" t="n">
        <v>27</v>
      </c>
      <c r="B29" s="88" t="inlineStr">
        <is>
          <t>ในโปรแกรมสร้างภูมิคุ้มกันไม่ครอบคลุมวัคซีนป้องกันโรคใด</t>
        </is>
      </c>
      <c r="C29" s="100" t="n"/>
      <c r="D29" s="88" t="inlineStr">
        <is>
          <t>หัด</t>
        </is>
      </c>
      <c r="E29" s="88" t="inlineStr">
        <is>
          <t>โปลิโอ</t>
        </is>
      </c>
      <c r="F29" s="88" t="inlineStr">
        <is>
          <t>อีสุกอีใส</t>
        </is>
      </c>
      <c r="G29" s="88" t="inlineStr">
        <is>
          <t>บาดทะยัก</t>
        </is>
      </c>
      <c r="H29" s="88" t="inlineStr">
        <is>
          <t>คางทูม</t>
        </is>
      </c>
      <c r="I29" s="119" t="inlineStr">
        <is>
          <t>3</t>
        </is>
      </c>
      <c r="J29" s="88"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00" t="n"/>
      <c r="L29" s="88" t="inlineStr">
        <is>
          <t>EPI Vaccines</t>
        </is>
      </c>
      <c r="M29" s="100" t="inlineStr">
        <is>
          <t>Clinic</t>
        </is>
      </c>
      <c r="N29" s="88" t="inlineStr">
        <is>
          <t>ข้อ 27 Pharma Plus เล่มม่วง (เฉลยข้อ ค)</t>
        </is>
      </c>
      <c r="O29" s="100" t="inlineStr">
        <is>
          <t>Mock</t>
        </is>
      </c>
      <c r="P29" s="100" t="inlineStr">
        <is>
          <t>Pharma Plus เล่มม่วง</t>
        </is>
      </c>
      <c r="Q29" s="100" t="n"/>
    </row>
    <row r="30" ht="13.2" customHeight="1" s="49">
      <c r="A30" s="119" t="n">
        <v>28</v>
      </c>
      <c r="B30" s="88"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00" t="n"/>
      <c r="D30" s="88" t="inlineStr">
        <is>
          <t>Chlorphenamine maleate tablet</t>
        </is>
      </c>
      <c r="E30" s="88" t="inlineStr">
        <is>
          <t>Hydroxyzine HCl tablet</t>
        </is>
      </c>
      <c r="F30" s="88" t="inlineStr">
        <is>
          <t>Neomycin/bacitracin ointment</t>
        </is>
      </c>
      <c r="G30" s="88" t="inlineStr">
        <is>
          <t>Calamine lotion</t>
        </is>
      </c>
      <c r="H30" s="88" t="inlineStr">
        <is>
          <t>Prednisolone cream</t>
        </is>
      </c>
      <c r="I30" s="119" t="inlineStr">
        <is>
          <t>5</t>
        </is>
      </c>
      <c r="J30" s="88"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00" t="n"/>
      <c r="L30" s="88" t="inlineStr">
        <is>
          <t>Allergic rhinitis</t>
        </is>
      </c>
      <c r="M30" s="100" t="inlineStr">
        <is>
          <t>Clinic</t>
        </is>
      </c>
      <c r="N30" s="88" t="inlineStr">
        <is>
          <t>ข้อ 28 Pharma Plus เล่มม่วง (เฉลยข้อ จ)</t>
        </is>
      </c>
      <c r="O30" s="100" t="inlineStr">
        <is>
          <t>Mock</t>
        </is>
      </c>
      <c r="P30" s="100" t="inlineStr">
        <is>
          <t>Pharma Plus เล่มม่วง</t>
        </is>
      </c>
      <c r="Q30" s="100" t="n"/>
    </row>
    <row r="31" ht="13.2" customHeight="1" s="49">
      <c r="A31" s="119" t="n">
        <v>29</v>
      </c>
      <c r="B31" s="88"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00" t="n"/>
      <c r="D31" s="88" t="inlineStr">
        <is>
          <t>ประวัติการสูบบุหรี่เพราะสาร hydrazine ในบุหรี่กระตุ้นอาการ Lupus ได้</t>
        </is>
      </c>
      <c r="E31" s="88" t="inlineStr">
        <is>
          <t>การใช้ sunscreen SPF 15 ขึ้นไปก่อนออกแดด</t>
        </is>
      </c>
      <c r="F31" s="88" t="inlineStr">
        <is>
          <t>ประวัติความเจ็บป่วยด้วยโรคติดเชื้อในอดีต</t>
        </is>
      </c>
      <c r="G31" s="88" t="inlineStr">
        <is>
          <t>ประวัติการใช้ยาเพราะยาบางตัว เช่น hydralazine chlorpropamide หรือยาในกลุ่ม anticonvulsant สามารถกระตุ้นการเกิด lupus ได้</t>
        </is>
      </c>
      <c r="H31" s="88" t="inlineStr">
        <is>
          <t>ประวัติการได้รับเลือดในอดีต</t>
        </is>
      </c>
      <c r="I31" s="119" t="inlineStr">
        <is>
          <t>5</t>
        </is>
      </c>
      <c r="J31" s="88"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00" t="n"/>
      <c r="L31" s="88" t="inlineStr">
        <is>
          <t>Systemic lupus</t>
        </is>
      </c>
      <c r="M31" s="100" t="inlineStr">
        <is>
          <t>Clinic</t>
        </is>
      </c>
      <c r="N31" s="88" t="inlineStr">
        <is>
          <t>ข้อ 29 Pharma Plus เล่มม่วง (เฉลยข้อ จ)</t>
        </is>
      </c>
      <c r="O31" s="100" t="inlineStr">
        <is>
          <t>Mock</t>
        </is>
      </c>
      <c r="P31" s="100" t="inlineStr">
        <is>
          <t>Pharma Plus เล่มม่วง</t>
        </is>
      </c>
      <c r="Q31" s="100" t="n"/>
    </row>
    <row r="32" ht="13.2" customHeight="1" s="49">
      <c r="A32" s="119" t="n">
        <v>30</v>
      </c>
      <c r="B32" s="88"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00" t="n"/>
      <c r="D32" s="88" t="inlineStr">
        <is>
          <t>Ocular examination</t>
        </is>
      </c>
      <c r="E32" s="88" t="inlineStr">
        <is>
          <t>Chest x-ray</t>
        </is>
      </c>
      <c r="F32" s="88" t="inlineStr">
        <is>
          <t>Liver function test</t>
        </is>
      </c>
      <c r="G32" s="88" t="inlineStr">
        <is>
          <t>Urinalysis</t>
        </is>
      </c>
      <c r="H32" s="88" t="inlineStr">
        <is>
          <t>EKG</t>
        </is>
      </c>
      <c r="I32" s="119" t="inlineStr">
        <is>
          <t>1</t>
        </is>
      </c>
      <c r="J32" s="88"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00" t="n"/>
      <c r="L32" s="88" t="inlineStr">
        <is>
          <t>Systemic lupus</t>
        </is>
      </c>
      <c r="M32" s="100" t="inlineStr">
        <is>
          <t>Clinic</t>
        </is>
      </c>
      <c r="N32" s="88" t="inlineStr">
        <is>
          <t>ข้อ 30 Pharma Plus เล่มม่วง (เฉลยข้อ ก)</t>
        </is>
      </c>
      <c r="O32" s="100" t="inlineStr">
        <is>
          <t>Mock</t>
        </is>
      </c>
      <c r="P32" s="100" t="inlineStr">
        <is>
          <t>Pharma Plus เล่มม่วง</t>
        </is>
      </c>
      <c r="Q32" s="100" t="n"/>
    </row>
    <row r="33" ht="13.2" customHeight="1" s="49">
      <c r="A33" s="119" t="n">
        <v>31</v>
      </c>
      <c r="B33" s="88"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00" t="n"/>
      <c r="D33" s="88" t="inlineStr">
        <is>
          <t>Ioniazid</t>
        </is>
      </c>
      <c r="E33" s="88" t="inlineStr">
        <is>
          <t>Rifampicin</t>
        </is>
      </c>
      <c r="F33" s="88" t="inlineStr">
        <is>
          <t>Pyrazinamide</t>
        </is>
      </c>
      <c r="G33" s="88" t="inlineStr">
        <is>
          <t>Ethambutol</t>
        </is>
      </c>
      <c r="H33" s="88" t="inlineStr">
        <is>
          <t>Pyrazinamide ร่วมกับ ethambutol</t>
        </is>
      </c>
      <c r="I33" s="119" t="inlineStr">
        <is>
          <t>1</t>
        </is>
      </c>
      <c r="J33" s="88"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00" t="n"/>
      <c r="L33" s="88" t="inlineStr">
        <is>
          <t>Systemic lupus</t>
        </is>
      </c>
      <c r="M33" s="100" t="inlineStr">
        <is>
          <t>Clinic</t>
        </is>
      </c>
      <c r="N33" s="88" t="inlineStr">
        <is>
          <t>ข้อ 31 Pharma Plus เล่มม่วง (เฉลยข้อ ก)</t>
        </is>
      </c>
      <c r="O33" s="100" t="inlineStr">
        <is>
          <t>Mock</t>
        </is>
      </c>
      <c r="P33" s="100" t="inlineStr">
        <is>
          <t>Pharma Plus เล่มม่วง</t>
        </is>
      </c>
      <c r="Q33" s="100" t="n"/>
    </row>
    <row r="34" ht="13.2" customHeight="1" s="49">
      <c r="A34" s="119" t="n">
        <v>32</v>
      </c>
      <c r="B34" s="88" t="inlineStr">
        <is>
          <t>แพทย์์สั่งจ่าย prednisolone แต่โรงพยาบาลมียา dexamethasone เท่านั้นในฐานะเภสัชกรทำอย่างไร</t>
        </is>
      </c>
      <c r="C34" s="100" t="n"/>
      <c r="D34" s="88" t="inlineStr">
        <is>
          <t>ให้ยา dexamethasone แทนได้เพราะยาทั้งสองตัวเป็น steroid ประเภท short acting steroid เหมือนกัน</t>
        </is>
      </c>
      <c r="E34" s="88" t="inlineStr">
        <is>
          <t>ให้ยา dexamethasone แทนได้เพราะยาทั้งสองตัวเป็น steroid ประเภท long acting steroid เหมือนกัน</t>
        </is>
      </c>
      <c r="F34" s="88" t="inlineStr">
        <is>
          <t>ต้องคำนวณ equivalent dose ของยาทั้งสองตัวก่อนทำการเปลี่ยนยาเนื่องจากยาทั้งสองตัวมี potency ต่างกัน</t>
        </is>
      </c>
      <c r="G34" s="88" t="inlineStr">
        <is>
          <t>ไม่สามารถให้ยาแทนกันได้เพราะ prednisolone เป็น glucocorticoid แต่ dexamethasone เป็น mineralocorticoid</t>
        </is>
      </c>
      <c r="H34" s="88" t="inlineStr">
        <is>
          <t>ไม่สามารถให้ยาแทนกันได้และควรแจ้งให้แพทย์์ทราบ</t>
        </is>
      </c>
      <c r="I34" s="119" t="inlineStr">
        <is>
          <t>3</t>
        </is>
      </c>
      <c r="J34" s="88"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00" t="n"/>
      <c r="L34" s="88" t="inlineStr">
        <is>
          <t>Systemic lupus</t>
        </is>
      </c>
      <c r="M34" s="100" t="inlineStr">
        <is>
          <t>Clinic</t>
        </is>
      </c>
      <c r="N34" s="88" t="inlineStr">
        <is>
          <t>ข้อ 32 Pharma Plus เล่มม่วง (เฉลยข้อ ค)</t>
        </is>
      </c>
      <c r="O34" s="100" t="inlineStr">
        <is>
          <t>Mock</t>
        </is>
      </c>
      <c r="P34" s="100" t="inlineStr">
        <is>
          <t>Pharma Plus เล่มม่วง</t>
        </is>
      </c>
      <c r="Q34" s="100" t="n"/>
    </row>
    <row r="35" ht="13.2" customHeight="1" s="49">
      <c r="A35" s="119" t="n">
        <v>33</v>
      </c>
      <c r="B35" s="88" t="inlineStr">
        <is>
          <t>ยากดภูมิคุ้มกัน (immunosuppression) มีประโยชน์กับภาวะยกเว้น</t>
        </is>
      </c>
      <c r="C35" s="100" t="n"/>
      <c r="D35" s="88" t="inlineStr">
        <is>
          <t>การเปลี่ยนถ่ายอวัยวะ</t>
        </is>
      </c>
      <c r="E35" s="88" t="inlineStr">
        <is>
          <t>Rh hemolytic disease ในเด็กแรกเกิด</t>
        </is>
      </c>
      <c r="F35" s="88" t="inlineStr">
        <is>
          <t>Rheumatoid arthritis</t>
        </is>
      </c>
      <c r="G35" s="88" t="inlineStr">
        <is>
          <t>มะเร็ง</t>
        </is>
      </c>
      <c r="H35" s="88" t="inlineStr">
        <is>
          <t>SLE</t>
        </is>
      </c>
      <c r="I35" s="119" t="inlineStr">
        <is>
          <t>2</t>
        </is>
      </c>
      <c r="J35" s="88"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00" t="n"/>
      <c r="L35" s="88" t="inlineStr">
        <is>
          <t>Allergic rhinitis</t>
        </is>
      </c>
      <c r="M35" s="100" t="inlineStr">
        <is>
          <t>Clinic</t>
        </is>
      </c>
      <c r="N35" s="88" t="inlineStr">
        <is>
          <t>ข้อ 33 Pharma Plus เล่มม่วง (เฉลยข้อ ข)</t>
        </is>
      </c>
      <c r="O35" s="100" t="inlineStr">
        <is>
          <t>Mock</t>
        </is>
      </c>
      <c r="P35" s="100" t="inlineStr">
        <is>
          <t>Pharma Plus เล่มม่วง</t>
        </is>
      </c>
      <c r="Q35" s="100" t="n"/>
    </row>
    <row r="36" ht="13.2" customHeight="1" s="49">
      <c r="A36" s="119" t="n">
        <v>34</v>
      </c>
      <c r="B36" s="88"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00" t="n"/>
      <c r="D36" s="88" t="inlineStr">
        <is>
          <t>ให้ยาขนาด 24 ชม. ทุกวัน วันละครั้ง</t>
        </is>
      </c>
      <c r="E36" s="88" t="inlineStr">
        <is>
          <t>ให้ยาขนาด 24 ชม. แบ่งให้ 2 ครั้ง ทุกวัน</t>
        </is>
      </c>
      <c r="F36" s="88" t="inlineStr">
        <is>
          <t>ให้ยาขนาด 24 ชม. วันเว้นวัน วันละครั้ง</t>
        </is>
      </c>
      <c r="G36" s="88" t="inlineStr">
        <is>
          <t>ให้ยาขนาด 48 ชม. วันเว้นวัน วันละครั้ง</t>
        </is>
      </c>
      <c r="H36" s="88" t="inlineStr">
        <is>
          <t>ให้ยาขนาด 48 ชม. วันเว้นวัน แบ่งให้ 2 ครั้ง</t>
        </is>
      </c>
      <c r="I36" s="119" t="inlineStr">
        <is>
          <t>1</t>
        </is>
      </c>
      <c r="J36" s="88"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00" t="n"/>
      <c r="L36" s="88" t="inlineStr">
        <is>
          <t>Systemic lupus</t>
        </is>
      </c>
      <c r="M36" s="100" t="inlineStr">
        <is>
          <t>Clinic</t>
        </is>
      </c>
      <c r="N36" s="88" t="inlineStr">
        <is>
          <t>ข้อ 34 Pharma Plus เล่มม่วง (เฉลยข้อ )</t>
        </is>
      </c>
      <c r="O36" s="100" t="inlineStr">
        <is>
          <t>Mock</t>
        </is>
      </c>
      <c r="P36" s="100" t="inlineStr">
        <is>
          <t>Pharma Plus เล่มม่วง</t>
        </is>
      </c>
      <c r="Q36" s="100" t="n"/>
    </row>
    <row r="37" ht="13.2" customHeight="1" s="49">
      <c r="A37" s="119" t="n">
        <v>35</v>
      </c>
      <c r="B37" s="88" t="inlineStr">
        <is>
          <t>การให้ prednisolone ให้ผู้ป่วย SLE เพื่ออะไร</t>
        </is>
      </c>
      <c r="C37" s="100" t="n"/>
      <c r="D37" s="88" t="inlineStr">
        <is>
          <t>ลดปฏิกิริยา antibody immune complex</t>
        </is>
      </c>
      <c r="E37" s="88" t="inlineStr">
        <is>
          <t>ลดการทำลายของ LE cell</t>
        </is>
      </c>
      <c r="F37" s="88" t="inlineStr">
        <is>
          <t>ยับยั้งการจับ antigen กับ antibody</t>
        </is>
      </c>
      <c r="G37" s="88" t="inlineStr">
        <is>
          <t>ลดการสร้าง antibody</t>
        </is>
      </c>
      <c r="H37" s="88" t="inlineStr">
        <is>
          <t>ยับยั้ง histamine กับ bradykinin</t>
        </is>
      </c>
      <c r="I37" s="119" t="inlineStr">
        <is>
          <t>4</t>
        </is>
      </c>
      <c r="J37" s="88"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00" t="n"/>
      <c r="L37" s="88" t="inlineStr">
        <is>
          <t>Systemic lupus</t>
        </is>
      </c>
      <c r="M37" s="100" t="inlineStr">
        <is>
          <t>Clinic</t>
        </is>
      </c>
      <c r="N37" s="88" t="inlineStr">
        <is>
          <t>ข้อ 35 Pharma Plus เล่มม่วง (เฉลยข้อ ง)</t>
        </is>
      </c>
      <c r="O37" s="100" t="inlineStr">
        <is>
          <t>Mock</t>
        </is>
      </c>
      <c r="P37" s="100" t="inlineStr">
        <is>
          <t>Pharma Plus เล่มม่วง</t>
        </is>
      </c>
      <c r="Q37" s="100" t="n"/>
    </row>
    <row r="38" ht="13.2" customHeight="1" s="49">
      <c r="A38" s="119" t="n">
        <v>36</v>
      </c>
      <c r="B38" s="88" t="inlineStr">
        <is>
          <t>ยากดภูมิคุ้มกัน (immunosuppressive) สามารถนำมาใช้ประโยชน์ในด้านใด</t>
        </is>
      </c>
      <c r="C38" s="100" t="n"/>
      <c r="D38" s="88" t="inlineStr">
        <is>
          <t>AIDs</t>
        </is>
      </c>
      <c r="E38" s="88" t="inlineStr">
        <is>
          <t>COPD</t>
        </is>
      </c>
      <c r="F38" s="88" t="inlineStr">
        <is>
          <t>TB</t>
        </is>
      </c>
      <c r="G38" s="88" t="inlineStr">
        <is>
          <t>Leprosy</t>
        </is>
      </c>
      <c r="H38" s="88" t="inlineStr">
        <is>
          <t>Organ tissue transplantation</t>
        </is>
      </c>
      <c r="I38" s="119" t="inlineStr">
        <is>
          <t>5</t>
        </is>
      </c>
      <c r="J38" s="88"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00" t="n"/>
      <c r="L38" s="88" t="inlineStr">
        <is>
          <t>Allergic rhinitis</t>
        </is>
      </c>
      <c r="M38" s="100" t="inlineStr">
        <is>
          <t>Clinic</t>
        </is>
      </c>
      <c r="N38" s="88" t="inlineStr">
        <is>
          <t>ข้อ 36 Pharma Plus เล่มม่วง (เฉลยข้อ จ)</t>
        </is>
      </c>
      <c r="O38" s="100" t="inlineStr">
        <is>
          <t>Mock</t>
        </is>
      </c>
      <c r="P38" s="100" t="inlineStr">
        <is>
          <t>Pharma Plus เล่มม่วง</t>
        </is>
      </c>
      <c r="Q38" s="100" t="n"/>
    </row>
    <row r="39" ht="13.2" customHeight="1" s="49">
      <c r="A39" s="119" t="n">
        <v>37</v>
      </c>
      <c r="B39" s="88" t="inlineStr">
        <is>
          <t>Cyclosporine ยากดภูมิคุ้มกันข้อใดถูกต้อง</t>
        </is>
      </c>
      <c r="C39" s="100" t="n"/>
      <c r="D39" s="88" t="inlineStr">
        <is>
          <t>ออกฤทธิ์กดการทำงานของ B-cell อย่างเฉพาะเจาะจง</t>
        </is>
      </c>
      <c r="E39" s="88" t="inlineStr">
        <is>
          <t>ค่าของ pharmacokinetic profile สม่ำเสมอในผู้ป่วยทุกราย</t>
        </is>
      </c>
      <c r="F39" s="88" t="inlineStr">
        <is>
          <t>มีฤทธิ์ต่อตับและไตน้อย</t>
        </is>
      </c>
      <c r="G39" s="88" t="inlineStr">
        <is>
          <t>ประสิทธิภาพในการปลูกถ่ายอวัยวะ</t>
        </is>
      </c>
      <c r="H39" s="88" t="inlineStr">
        <is>
          <t>ถูกทุกข้อ</t>
        </is>
      </c>
      <c r="I39" s="119" t="inlineStr">
        <is>
          <t>4</t>
        </is>
      </c>
      <c r="J39" s="88"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00" t="n"/>
      <c r="L39" s="88" t="inlineStr">
        <is>
          <t>Allergic rhinitis</t>
        </is>
      </c>
      <c r="M39" s="100" t="inlineStr">
        <is>
          <t>Clinic</t>
        </is>
      </c>
      <c r="N39" s="88" t="inlineStr">
        <is>
          <t>ข้อ 37 Pharma Plus เล่มม่วง (เฉลยข้อ ง)</t>
        </is>
      </c>
      <c r="O39" s="100" t="inlineStr">
        <is>
          <t>Mock</t>
        </is>
      </c>
      <c r="P39" s="100" t="inlineStr">
        <is>
          <t>Pharma Plus เล่มม่วง</t>
        </is>
      </c>
      <c r="Q39" s="100" t="n"/>
    </row>
    <row r="40" ht="13.2" customHeight="1" s="49">
      <c r="A40" s="119" t="n">
        <v>38</v>
      </c>
      <c r="B40" s="88" t="inlineStr">
        <is>
          <t>ข้อใดเป็นผลข้างเคียงของ corticosteroid ยกเว้น</t>
        </is>
      </c>
      <c r="C40" s="100" t="n"/>
      <c r="D40" s="88" t="inlineStr">
        <is>
          <t>Suppression of pituitary-adrenaline</t>
        </is>
      </c>
      <c r="E40" s="88" t="inlineStr">
        <is>
          <t>Increase susceptibility to infection</t>
        </is>
      </c>
      <c r="F40" s="88" t="inlineStr">
        <is>
          <t>Peptic ulceration</t>
        </is>
      </c>
      <c r="G40" s="88" t="inlineStr">
        <is>
          <t>Muscle hypertrophy</t>
        </is>
      </c>
      <c r="H40" s="88" t="inlineStr">
        <is>
          <t>Physiological disturbances</t>
        </is>
      </c>
      <c r="I40" s="119" t="inlineStr">
        <is>
          <t>4</t>
        </is>
      </c>
      <c r="J40" s="88"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00" t="n"/>
      <c r="L40" s="88" t="inlineStr">
        <is>
          <t>Allergic rhinitis</t>
        </is>
      </c>
      <c r="M40" s="100" t="inlineStr">
        <is>
          <t>Clinic</t>
        </is>
      </c>
      <c r="N40" s="88" t="inlineStr">
        <is>
          <t>ข้อ 38 Pharma Plus เล่มม่วง (เฉลยข้อ ง)</t>
        </is>
      </c>
      <c r="O40" s="100" t="inlineStr">
        <is>
          <t>Mock</t>
        </is>
      </c>
      <c r="P40" s="100" t="inlineStr">
        <is>
          <t>Pharma Plus เล่มม่วง</t>
        </is>
      </c>
      <c r="Q40" s="100" t="n"/>
    </row>
    <row r="41" ht="13.2" customHeight="1" s="49">
      <c r="A41" s="119" t="n">
        <v>39</v>
      </c>
      <c r="B41" s="88"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00" t="n"/>
      <c r="D41" s="88" t="inlineStr">
        <is>
          <t>มีน้ำมูก</t>
        </is>
      </c>
      <c r="E41" s="88" t="inlineStr">
        <is>
          <t>ปวดข้อ</t>
        </is>
      </c>
      <c r="F41" s="88" t="inlineStr">
        <is>
          <t>มีไข้</t>
        </is>
      </c>
      <c r="G41" s="88" t="inlineStr">
        <is>
          <t>น้ำหนักลด</t>
        </is>
      </c>
      <c r="H41" s="88" t="inlineStr">
        <is>
          <t>ผีเสื้อที่หน้า</t>
        </is>
      </c>
      <c r="I41" s="119" t="inlineStr">
        <is>
          <t>1</t>
        </is>
      </c>
      <c r="J41" s="88"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00" t="n"/>
      <c r="L41" s="88" t="inlineStr">
        <is>
          <t>Allergic rhinitis</t>
        </is>
      </c>
      <c r="M41" s="100" t="inlineStr">
        <is>
          <t>Clinic</t>
        </is>
      </c>
      <c r="N41" s="88" t="inlineStr">
        <is>
          <t>ข้อ 39 Pharma Plus เล่มม่วง (เฉลยข้อ ก)</t>
        </is>
      </c>
      <c r="O41" s="100" t="inlineStr">
        <is>
          <t>Mock</t>
        </is>
      </c>
      <c r="P41" s="100" t="inlineStr">
        <is>
          <t>Pharma Plus เล่มม่วง</t>
        </is>
      </c>
      <c r="Q41" s="100" t="n"/>
    </row>
    <row r="42" ht="13.2" customHeight="1" s="49">
      <c r="A42" s="119" t="n">
        <v>40</v>
      </c>
      <c r="B42" s="88" t="inlineStr">
        <is>
          <t>ถ้าต้องการใช้ยารักษาโรคในกรณีเฉียบพลันใช้ยา</t>
        </is>
      </c>
      <c r="C42" s="100" t="n"/>
      <c r="D42" s="88" t="inlineStr">
        <is>
          <t>Indomethacin</t>
        </is>
      </c>
      <c r="E42" s="88" t="inlineStr">
        <is>
          <t>Ibuprofen</t>
        </is>
      </c>
      <c r="F42" s="88" t="inlineStr">
        <is>
          <t>Diclofenac or Piroxicam</t>
        </is>
      </c>
      <c r="G42" s="88" t="inlineStr">
        <is>
          <t>Aspirin</t>
        </is>
      </c>
      <c r="H42" s="88" t="inlineStr">
        <is>
          <t>Methylprednisolone</t>
        </is>
      </c>
      <c r="I42" s="119" t="inlineStr">
        <is>
          <t>5</t>
        </is>
      </c>
      <c r="J42" s="88"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00" t="n"/>
      <c r="L42" s="88" t="inlineStr">
        <is>
          <t>Systemic lupus</t>
        </is>
      </c>
      <c r="M42" s="100" t="inlineStr">
        <is>
          <t>Clinic</t>
        </is>
      </c>
      <c r="N42" s="88" t="inlineStr">
        <is>
          <t>ข้อ 40 Pharma Plus เล่มม่วง (เฉลยข้อ จ)</t>
        </is>
      </c>
      <c r="O42" s="100" t="inlineStr">
        <is>
          <t>Mock</t>
        </is>
      </c>
      <c r="P42" s="100" t="inlineStr">
        <is>
          <t>Pharma Plus เล่มม่วง</t>
        </is>
      </c>
      <c r="Q42" s="100" t="n"/>
    </row>
    <row r="43" ht="13.2" customHeight="1" s="49">
      <c r="A43" s="119" t="n">
        <v>41</v>
      </c>
      <c r="B43" s="88"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00" t="n"/>
      <c r="D43" s="88" t="inlineStr">
        <is>
          <t>Allergic rhinitis-mild intermittent</t>
        </is>
      </c>
      <c r="E43" s="88" t="inlineStr">
        <is>
          <t>Allergic rhinitis-mod-severe intermittent</t>
        </is>
      </c>
      <c r="F43" s="88" t="inlineStr">
        <is>
          <t>Allergic rhinitis-mod-severe persistent</t>
        </is>
      </c>
      <c r="G43" s="88" t="inlineStr">
        <is>
          <t>Allergic Asthma-mild persistent</t>
        </is>
      </c>
      <c r="H43" s="88" t="inlineStr">
        <is>
          <t>Allergic asthma-mod-severe intermittent</t>
        </is>
      </c>
      <c r="I43" s="119" t="inlineStr">
        <is>
          <t>1</t>
        </is>
      </c>
      <c r="J43" s="88"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00" t="n"/>
      <c r="L43" s="88" t="inlineStr">
        <is>
          <t>Allergic rhinitis</t>
        </is>
      </c>
      <c r="M43" s="100" t="inlineStr">
        <is>
          <t>Clinic</t>
        </is>
      </c>
      <c r="N43" s="88" t="inlineStr">
        <is>
          <t>แบบฝึกหัด PLE-CC 1 ข้อ 41</t>
        </is>
      </c>
      <c r="O43" s="100" t="inlineStr">
        <is>
          <t>แบบฝึกหัด</t>
        </is>
      </c>
      <c r="P43" s="100" t="inlineStr">
        <is>
          <t>แบบฝึกหัด</t>
        </is>
      </c>
      <c r="Q43" s="100" t="n"/>
    </row>
    <row r="44" ht="13.2" customHeight="1" s="49">
      <c r="A44" s="119" t="n">
        <v>42</v>
      </c>
      <c r="B44" s="88" t="inlineStr">
        <is>
          <t>ควรให้ยาอะไรตามการรักษาอาการภูมิแพ้กำเริบในประเทศไทย พ.ศ.2565</t>
        </is>
      </c>
      <c r="C44" s="100" t="n"/>
      <c r="D44" s="88" t="inlineStr">
        <is>
          <t>CPM 4 mg ตามเดิม</t>
        </is>
      </c>
      <c r="E44" s="88" t="inlineStr">
        <is>
          <t>หยุด CPM และใช้ Fexofenadine 180 mg 1 เม็ดก่อน เมื่อมีอาการ</t>
        </is>
      </c>
      <c r="F44" s="88" t="inlineStr">
        <is>
          <t>Fexo 180 mg 1 เม็ดก่อนนอน ต่อเนื่อง 2 สัปดาห์</t>
        </is>
      </c>
      <c r="G44" s="88" t="inlineStr">
        <is>
          <t>Montelukast 10 mg วันละ 1 เม็ด ประเมินอีกครั้ง 2 สัปดาห์</t>
        </is>
      </c>
      <c r="H44" s="88" t="inlineStr">
        <is>
          <t>Mometasone พ่นจมูกเช้า-เย็น ประเมินอีกครั้ง 2 สัปดาห๋"</t>
        </is>
      </c>
      <c r="I44" s="119" t="inlineStr">
        <is>
          <t>3</t>
        </is>
      </c>
      <c r="J44" s="88"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00" t="n"/>
      <c r="L44" s="88" t="inlineStr">
        <is>
          <t>Allergic rhinitis</t>
        </is>
      </c>
      <c r="M44" s="100" t="inlineStr">
        <is>
          <t>Clinic</t>
        </is>
      </c>
      <c r="N44" s="88" t="inlineStr">
        <is>
          <t>แบบฝึกหัด PLE-CC 1 ข้อ 42</t>
        </is>
      </c>
      <c r="O44" s="100" t="inlineStr">
        <is>
          <t>แบบฝึกหัด</t>
        </is>
      </c>
      <c r="P44" s="100" t="inlineStr">
        <is>
          <t>แบบฝึกหัด</t>
        </is>
      </c>
      <c r="Q44" s="100" t="n"/>
    </row>
    <row r="45" ht="13.2" customHeight="1" s="49">
      <c r="A45" s="119" t="n">
        <v>43</v>
      </c>
      <c r="B45" s="88" t="inlineStr">
        <is>
          <t>ผลข้างเคียงของการใช้ยา oxymetazoline ติดต่อกันหลายวัน</t>
        </is>
      </c>
      <c r="C45" s="100" t="n"/>
      <c r="D45" s="88" t="inlineStr">
        <is>
          <t>Glaucoma</t>
        </is>
      </c>
      <c r="E45" s="88" t="inlineStr">
        <is>
          <t>Epistaxis</t>
        </is>
      </c>
      <c r="F45" s="88" t="inlineStr">
        <is>
          <t>Rebound congestion</t>
        </is>
      </c>
      <c r="G45" s="88" t="inlineStr">
        <is>
          <t>HPA axis suppression</t>
        </is>
      </c>
      <c r="H45" s="88" t="inlineStr">
        <is>
          <t>nasal septal perforation</t>
        </is>
      </c>
      <c r="I45" s="119" t="inlineStr">
        <is>
          <t>1</t>
        </is>
      </c>
      <c r="J45" s="88"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00" t="n"/>
      <c r="L45" s="88" t="inlineStr">
        <is>
          <t>Allergic rhinitis</t>
        </is>
      </c>
      <c r="M45" s="100" t="inlineStr">
        <is>
          <t>Clinic</t>
        </is>
      </c>
      <c r="N45" s="88" t="inlineStr">
        <is>
          <t>แบบฝึกหัด PLE-CC 1 ข้อ 43</t>
        </is>
      </c>
      <c r="O45" s="100" t="inlineStr">
        <is>
          <t>แบบฝึกหัด</t>
        </is>
      </c>
      <c r="P45" s="100" t="inlineStr">
        <is>
          <t>แบบฝึกหัด</t>
        </is>
      </c>
      <c r="Q45" s="100" t="n"/>
    </row>
    <row r="46" ht="13.2" customHeight="1" s="49">
      <c r="A46" s="119" t="n">
        <v>44</v>
      </c>
      <c r="B46" s="88" t="inlineStr">
        <is>
          <t>กลไกการออกฤทธิ์ของยาแก้คัดจมูก oxymetazoline</t>
        </is>
      </c>
      <c r="C46" s="100" t="n"/>
      <c r="D46" s="88" t="inlineStr">
        <is>
          <t>Alpha1,Alpha2 agonist</t>
        </is>
      </c>
      <c r="E46" s="88" t="inlineStr">
        <is>
          <t>Beta1 agonist</t>
        </is>
      </c>
      <c r="F46" s="88" t="inlineStr">
        <is>
          <t>Muscarinic agonist</t>
        </is>
      </c>
      <c r="G46" s="88" t="inlineStr">
        <is>
          <t>Acetylcholinesterase inhibitor</t>
        </is>
      </c>
      <c r="H46" s="88" t="inlineStr">
        <is>
          <t>Neuromuscular blocker</t>
        </is>
      </c>
      <c r="I46" s="119" t="inlineStr">
        <is>
          <t>1</t>
        </is>
      </c>
      <c r="J46" s="88"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00" t="n"/>
      <c r="L46" s="88" t="inlineStr">
        <is>
          <t>Allergic rhinitis</t>
        </is>
      </c>
      <c r="M46" s="100" t="inlineStr">
        <is>
          <t>Clinic</t>
        </is>
      </c>
      <c r="N46" s="88" t="inlineStr">
        <is>
          <t>แบบฝึกหัด PLE-CC 1 ข้อ 44</t>
        </is>
      </c>
      <c r="O46" s="100" t="inlineStr">
        <is>
          <t>แบบฝึกหัด</t>
        </is>
      </c>
      <c r="P46" s="100" t="inlineStr">
        <is>
          <t>แบบฝึกหัด</t>
        </is>
      </c>
      <c r="Q46" s="100" t="n"/>
    </row>
    <row r="47" ht="13.2" customHeight="1" s="49">
      <c r="A47" s="119" t="n">
        <v>45</v>
      </c>
      <c r="B47" s="88" t="inlineStr">
        <is>
          <t>CPM เป็น first gen antihistamine ห้ามใช้ในผู้ป่วยโรคใด</t>
        </is>
      </c>
      <c r="C47" s="100" t="n"/>
      <c r="D47" s="88" t="inlineStr">
        <is>
          <t>กลั้นปัสสาวะไม่อยู่</t>
        </is>
      </c>
      <c r="E47" s="88" t="inlineStr">
        <is>
          <t>หอบหืด</t>
        </is>
      </c>
      <c r="F47" s="88" t="inlineStr">
        <is>
          <t>ต่อมลูกหมากโต</t>
        </is>
      </c>
      <c r="G47" s="88" t="inlineStr">
        <is>
          <t>หัวใจเต้นผิดจังหวะ</t>
        </is>
      </c>
      <c r="H47" s="88" t="inlineStr">
        <is>
          <t>ใช้ยาปฏิชีวนะ (erythromycin,fluconazole)</t>
        </is>
      </c>
      <c r="I47" s="119" t="inlineStr">
        <is>
          <t>1</t>
        </is>
      </c>
      <c r="J47" s="88"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00" t="n"/>
      <c r="L47" s="88" t="inlineStr">
        <is>
          <t>Allergic rhinitis</t>
        </is>
      </c>
      <c r="M47" s="100" t="inlineStr">
        <is>
          <t>Clinic</t>
        </is>
      </c>
      <c r="N47" s="88" t="inlineStr">
        <is>
          <t>แบบฝึกหัด PLE-CC 1 ข้อ 45</t>
        </is>
      </c>
      <c r="O47" s="100" t="inlineStr">
        <is>
          <t>แบบฝึกหัด</t>
        </is>
      </c>
      <c r="P47" s="100" t="inlineStr">
        <is>
          <t>แบบฝึกหัด</t>
        </is>
      </c>
      <c r="Q47" s="100" t="n"/>
    </row>
    <row r="48" ht="13.2" customHeight="1" s="49">
      <c r="A48" s="119" t="n">
        <v>46</v>
      </c>
      <c r="B48" s="88" t="inlineStr">
        <is>
          <t>อาหารหรือปัจจัยใดกระตุ้นให้เกิด allergic rhinitis ได้</t>
        </is>
      </c>
      <c r="C48" s="100" t="n"/>
      <c r="D48" s="88" t="inlineStr">
        <is>
          <t>เครื่องดื่มแอลกอฮอล์</t>
        </is>
      </c>
      <c r="E48" s="88" t="inlineStr">
        <is>
          <t>อาหารที่มีสารกันบูด sulfite เช่น ไวน์ อาหารแปรรูป</t>
        </is>
      </c>
      <c r="F48" s="88" t="inlineStr">
        <is>
          <t>อาหารที่มีรสจัดหรือเผ็ดที่กระตุ้นอาการคัดจมูก</t>
        </is>
      </c>
      <c r="G48" s="88" t="inlineStr">
        <is>
          <t>สูบบุหรี่และควันบุหรี่</t>
        </is>
      </c>
      <c r="H48" s="88" t="inlineStr">
        <is>
          <t>ถูกทุกข้อ</t>
        </is>
      </c>
      <c r="I48" s="119" t="inlineStr">
        <is>
          <t>3</t>
        </is>
      </c>
      <c r="J48" s="88"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00" t="n"/>
      <c r="L48" s="88" t="inlineStr">
        <is>
          <t>Allergic rhinitis</t>
        </is>
      </c>
      <c r="M48" s="100" t="inlineStr">
        <is>
          <t>Clinic</t>
        </is>
      </c>
      <c r="N48" s="88" t="inlineStr">
        <is>
          <t>แบบฝึกหัด PLE-CC 1 ข้อ 50</t>
        </is>
      </c>
      <c r="O48" s="100" t="inlineStr">
        <is>
          <t>แบบฝึกหัด</t>
        </is>
      </c>
      <c r="P48" s="100" t="inlineStr">
        <is>
          <t>แบบฝึกหัด</t>
        </is>
      </c>
      <c r="Q48" s="100" t="n"/>
    </row>
    <row r="49" ht="13.2" customHeight="1" s="49">
      <c r="A49" s="119" t="n">
        <v>47</v>
      </c>
      <c r="B49" s="88"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100" t="n"/>
      <c r="D49" s="88" t="inlineStr">
        <is>
          <t>[NEED_REVIEW]</t>
        </is>
      </c>
      <c r="E49" s="88" t="inlineStr">
        <is>
          <t>ขายได้เพราะเป็นยาอันตรายตามกฎหมาย</t>
        </is>
      </c>
      <c r="F49" s="88" t="inlineStr">
        <is>
          <t>ขายไม่ได้เพราะปริมาณเกินกฎหมายกำหนดไว้</t>
        </is>
      </c>
      <c r="G49" s="88" t="inlineStr">
        <is>
          <t>ขายไม่ได้เพราะไม่ได้คำนึงถึงความปลอดภัยผู้มาซื้อ</t>
        </is>
      </c>
      <c r="H49" s="88" t="inlineStr">
        <is>
          <t>ขายไม่ได้เพราะไม่มีใบสั่งซื้อจากแพทย์์</t>
        </is>
      </c>
      <c r="I49" s="119" t="inlineStr">
        <is>
          <t>1</t>
        </is>
      </c>
      <c r="J49" s="88"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00" t="n"/>
      <c r="L49" s="88" t="inlineStr">
        <is>
          <t>Allergic rhinitis</t>
        </is>
      </c>
      <c r="M49" s="100" t="inlineStr">
        <is>
          <t>Clinic</t>
        </is>
      </c>
      <c r="N49" s="88" t="inlineStr">
        <is>
          <t>PLE_CC1_2567_Key ข้อ 11</t>
        </is>
      </c>
      <c r="O49" s="100" t="inlineStr">
        <is>
          <t>ข้อสอบจริง</t>
        </is>
      </c>
      <c r="P49" s="100" t="inlineStr">
        <is>
          <t>ปี 2567</t>
        </is>
      </c>
      <c r="Q49" s="100" t="n"/>
    </row>
    <row r="50" ht="13.2" customHeight="1" s="49">
      <c r="A50" s="119" t="n">
        <v>48</v>
      </c>
      <c r="B50" s="88"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100" t="n"/>
      <c r="D50" s="88" t="inlineStr">
        <is>
          <t>[NEED_REVIEW]</t>
        </is>
      </c>
      <c r="E50" s="88" t="inlineStr">
        <is>
          <t>ขายได้เพราะเป็นยาอันตรายตามกฎหมาย</t>
        </is>
      </c>
      <c r="F50" s="88" t="inlineStr">
        <is>
          <t>ขายไม่ได้เพราะปริมาณเกินกฎหมายกำหนดไว้</t>
        </is>
      </c>
      <c r="G50" s="88" t="inlineStr">
        <is>
          <t>ขายไม่ได้เพราะไม่ได้คำนึงถึงความปลอดภัยผู้มาซื้อ</t>
        </is>
      </c>
      <c r="H50" s="88" t="inlineStr">
        <is>
          <t>ขายไม่ได้เพราะไม่มีใบสั่งซื้อจากแพทย์์</t>
        </is>
      </c>
      <c r="I50" s="119" t="inlineStr">
        <is>
          <t>1</t>
        </is>
      </c>
      <c r="J50" s="88"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100" t="n"/>
      <c r="L50" s="88" t="inlineStr">
        <is>
          <t>Allergic rhinitis</t>
        </is>
      </c>
      <c r="M50" s="100" t="inlineStr">
        <is>
          <t>Clinic</t>
        </is>
      </c>
      <c r="N50" s="88" t="inlineStr">
        <is>
          <t>PLE_CC1_2567_Set1_Key ข้อ 11</t>
        </is>
      </c>
      <c r="O50" s="100" t="inlineStr">
        <is>
          <t>ข้อสอบจริง</t>
        </is>
      </c>
      <c r="P50" s="100" t="inlineStr">
        <is>
          <t>ปี 2567</t>
        </is>
      </c>
      <c r="Q50" s="100" t="n"/>
    </row>
    <row r="51" ht="13.2" customHeight="1" s="49">
      <c r="A51" s="119" t="n">
        <v>49</v>
      </c>
      <c r="B51" s="88"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kดเป็นยาlนตรายmnบ 32</t>
        </is>
      </c>
      <c r="C51" s="100" t="n"/>
      <c r="D51" s="88" t="inlineStr">
        <is>
          <t>Fluticasone furoate nasal spray</t>
        </is>
      </c>
      <c r="E51" s="88" t="inlineStr">
        <is>
          <t>Budesonide nasal spray</t>
        </is>
      </c>
      <c r="F51" s="88" t="inlineStr">
        <is>
          <t>Epinephrine 0.3 mg IM stat</t>
        </is>
      </c>
      <c r="G51" s="88" t="inlineStr">
        <is>
          <t>Dexamethasone 4 mg IV</t>
        </is>
      </c>
      <c r="H51" s="88" t="inlineStr">
        <is>
          <t>Bromocriptine</t>
        </is>
      </c>
      <c r="I51" s="119" t="inlineStr">
        <is>
          <t>1</t>
        </is>
      </c>
      <c r="J51" s="88"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00" t="n"/>
      <c r="L51" s="88" t="inlineStr">
        <is>
          <t>Allergic rhinitis</t>
        </is>
      </c>
      <c r="M51" s="100" t="inlineStr">
        <is>
          <t>Clinic</t>
        </is>
      </c>
      <c r="N51" s="88" t="inlineStr">
        <is>
          <t>PLE_CC1_2567_Set1_Key ข้อ 14</t>
        </is>
      </c>
      <c r="O51" s="100" t="inlineStr">
        <is>
          <t>ข้อสอบจริง</t>
        </is>
      </c>
      <c r="P51" s="100" t="inlineStr">
        <is>
          <t>ปี 2567</t>
        </is>
      </c>
      <c r="Q51" s="100" t="n"/>
    </row>
    <row r="52" ht="13.2" customHeight="1" s="49">
      <c r="A52" s="119" t="n">
        <v>50</v>
      </c>
      <c r="B52" s="88" t="inlineStr">
        <is>
          <t>คุณครูมาขอซื้อ CPM 4 มก. 5 กระปุก กระปุกละ 100 เม็ด เนื่องจากกำลังจะเปิดเรียน เภสัชกรขายให้ เภสัช กรผิดหรือไม่</t>
        </is>
      </c>
      <c r="C52" s="100" t="n"/>
      <c r="D52" s="88" t="inlineStr">
        <is>
          <t>Allergic rhinitis</t>
        </is>
      </c>
      <c r="E52" s="88" t="inlineStr">
        <is>
          <t>Dexamethasone 4 mg IV</t>
        </is>
      </c>
      <c r="F52" s="88" t="inlineStr">
        <is>
          <t>Prednisolone 20 mg OD</t>
        </is>
      </c>
      <c r="G52" s="88" t="inlineStr">
        <is>
          <t>Montelukast 10 mg HS</t>
        </is>
      </c>
      <c r="H52" s="88" t="inlineStr">
        <is>
          <t>Hydroxyzine 25 mg HS</t>
        </is>
      </c>
      <c r="I52" s="119" t="inlineStr">
        <is>
          <t>1</t>
        </is>
      </c>
      <c r="J52"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00" t="n"/>
      <c r="L52" s="88" t="inlineStr">
        <is>
          <t>Allergic rhinitis</t>
        </is>
      </c>
      <c r="M52" s="100" t="inlineStr">
        <is>
          <t>Clinic</t>
        </is>
      </c>
      <c r="N52" s="88" t="inlineStr">
        <is>
          <t>PLE_CC1_2567_Set1_Key ข้อ 47</t>
        </is>
      </c>
      <c r="O52" s="100" t="inlineStr">
        <is>
          <t>ข้อสอบจริง</t>
        </is>
      </c>
      <c r="P52" s="100" t="inlineStr">
        <is>
          <t>ปี 2567</t>
        </is>
      </c>
      <c r="Q52" s="100" t="n"/>
    </row>
    <row r="53" ht="13.2" customHeight="1" s="49">
      <c r="A53" s="119" t="n">
        <v>51</v>
      </c>
      <c r="B53" s="88" t="inlineStr">
        <is>
          <t>ข้อใดเป็นเกณฑ์ในการวินิจฉัยว่าผู้ป่วยคนนี้เป็นโรคไตเรื้อรัง CPM UACR = 282 ☆</t>
        </is>
      </c>
      <c r="C53" s="100" t="n"/>
      <c r="D53" s="88" t="inlineStr">
        <is>
          <t>Allergic rhinitis</t>
        </is>
      </c>
      <c r="E53" s="88" t="inlineStr">
        <is>
          <t>Hydroxyzine 25 mg HS</t>
        </is>
      </c>
      <c r="F53" s="88" t="inlineStr">
        <is>
          <t>Diphenhydramine 25 mg IV</t>
        </is>
      </c>
      <c r="G53" s="88" t="inlineStr">
        <is>
          <t>Cetirizine 10 mg OD</t>
        </is>
      </c>
      <c r="H53" s="88" t="inlineStr">
        <is>
          <t>Loratadine 10 mg OD</t>
        </is>
      </c>
      <c r="I53" s="119" t="inlineStr">
        <is>
          <t>1</t>
        </is>
      </c>
      <c r="J53"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100" t="n"/>
      <c r="L53" s="88" t="inlineStr">
        <is>
          <t>Allergic rhinitis</t>
        </is>
      </c>
      <c r="M53" s="100" t="inlineStr">
        <is>
          <t>Clinic</t>
        </is>
      </c>
      <c r="N53" s="88" t="inlineStr">
        <is>
          <t>PLE_CC1_2567_Set1_Key ข้อ 50</t>
        </is>
      </c>
      <c r="O53" s="100" t="inlineStr">
        <is>
          <t>ข้อสอบจริง</t>
        </is>
      </c>
      <c r="P53" s="100" t="inlineStr">
        <is>
          <t>ปี 2567</t>
        </is>
      </c>
      <c r="Q53" s="100" t="n"/>
    </row>
    <row r="54" ht="13.2" customHeight="1" s="49">
      <c r="A54" s="119" t="n">
        <v>52</v>
      </c>
      <c r="B54" s="88"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100" t="n"/>
      <c r="D54" s="88" t="inlineStr">
        <is>
          <t>Sildenafil</t>
        </is>
      </c>
      <c r="E54" s="88" t="inlineStr">
        <is>
          <t>Alprazolam</t>
        </is>
      </c>
      <c r="F54" s="88" t="inlineStr">
        <is>
          <t>Tramadol</t>
        </is>
      </c>
      <c r="G54" s="88" t="inlineStr">
        <is>
          <t>Dexamethasone</t>
        </is>
      </c>
      <c r="H54" s="88" t="inlineStr">
        <is>
          <t>Prednisolone eดfา combine 3นเอา synergistic effect เลยHกfา gก เหhผลjงkอ:lวยR Na mUงไnอยากเ^มขนาด HCTZ</t>
        </is>
      </c>
      <c r="I54" s="119" t="inlineStr">
        <is>
          <t>1</t>
        </is>
      </c>
      <c r="J54" s="88"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100" t="n"/>
      <c r="L54" s="88" t="inlineStr">
        <is>
          <t>Hypersensitivity</t>
        </is>
      </c>
      <c r="M54" s="100" t="inlineStr">
        <is>
          <t>Clinic</t>
        </is>
      </c>
      <c r="N54" s="88" t="inlineStr">
        <is>
          <t>PLE_CC1_2567_Set1_Key ข้อ 81</t>
        </is>
      </c>
      <c r="O54" s="100" t="inlineStr">
        <is>
          <t>ข้อสอบจริง</t>
        </is>
      </c>
      <c r="P54" s="100" t="inlineStr">
        <is>
          <t>ปี 2567</t>
        </is>
      </c>
      <c r="Q54" s="100" t="n"/>
    </row>
    <row r="55" ht="13.2" customHeight="1" s="49">
      <c r="A55" s="119" t="n">
        <v>53</v>
      </c>
      <c r="B55" s="88" t="inlineStr">
        <is>
          <t>เกี่ยวกับ CPM 10 เม็ด????? ข้อใดต่อไปนี้กล่าวถูกต้องตามหลักวิชาชีพเภสัชกรรม</t>
        </is>
      </c>
      <c r="C55" s="100" t="n"/>
      <c r="D55" s="88" t="inlineStr">
        <is>
          <t>Allergic rhinitis</t>
        </is>
      </c>
      <c r="E55" s="88" t="inlineStr">
        <is>
          <t>Fluticasone furoate nasal spray</t>
        </is>
      </c>
      <c r="F55" s="88" t="inlineStr">
        <is>
          <t>Budesonide nasal spray</t>
        </is>
      </c>
      <c r="G55" s="88" t="inlineStr">
        <is>
          <t>Epinephrine 0.3 mg IM stat</t>
        </is>
      </c>
      <c r="H55" s="88" t="inlineStr">
        <is>
          <t>Dexamethasone 4 mg IV</t>
        </is>
      </c>
      <c r="I55" s="119" t="inlineStr">
        <is>
          <t>1</t>
        </is>
      </c>
      <c r="J55"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00" t="n"/>
      <c r="L55" s="88" t="inlineStr">
        <is>
          <t>Allergic rhinitis</t>
        </is>
      </c>
      <c r="M55" s="100" t="inlineStr">
        <is>
          <t>Clinic</t>
        </is>
      </c>
      <c r="N55" s="88" t="inlineStr">
        <is>
          <t>PLE-CC1 ปี 2566 Day 2 ข้อ 2</t>
        </is>
      </c>
      <c r="O55" s="100" t="inlineStr">
        <is>
          <t>ข้อสอบจริง</t>
        </is>
      </c>
      <c r="P55" s="100" t="inlineStr">
        <is>
          <t>ปี 2566</t>
        </is>
      </c>
      <c r="Q55" s="100" t="n"/>
    </row>
    <row r="56" ht="13.2" customHeight="1" s="49">
      <c r="A56" s="119" t="n">
        <v>54</v>
      </c>
      <c r="B56" s="88"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100" t="n"/>
      <c r="D56" s="88" t="inlineStr">
        <is>
          <t>Allergic rhinitis</t>
        </is>
      </c>
      <c r="E56" s="88" t="inlineStr">
        <is>
          <t>Dexamethasone 4 mg IV</t>
        </is>
      </c>
      <c r="F56" s="88" t="inlineStr">
        <is>
          <t>Prednisolone 20 mg OD</t>
        </is>
      </c>
      <c r="G56" s="88" t="inlineStr">
        <is>
          <t>Montelukast 10 mg HS</t>
        </is>
      </c>
      <c r="H56" s="88" t="inlineStr">
        <is>
          <t>Hydroxyzine 25 mg HS</t>
        </is>
      </c>
      <c r="I56" s="119" t="inlineStr">
        <is>
          <t>1</t>
        </is>
      </c>
      <c r="J56"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00" t="n"/>
      <c r="L56" s="88" t="inlineStr">
        <is>
          <t>Allergic rhinitis</t>
        </is>
      </c>
      <c r="M56" s="100" t="inlineStr">
        <is>
          <t>Clinic</t>
        </is>
      </c>
      <c r="N56" s="88" t="inlineStr">
        <is>
          <t>PLE-CC1 ปี 2566 Day 2 ข้อ 68</t>
        </is>
      </c>
      <c r="O56" s="100" t="inlineStr">
        <is>
          <t>ข้อสอบจริง</t>
        </is>
      </c>
      <c r="P56" s="100" t="inlineStr">
        <is>
          <t>ปี 2566</t>
        </is>
      </c>
      <c r="Q56" s="100" t="n"/>
    </row>
    <row r="57" ht="13.2" customHeight="1" s="49">
      <c r="A57" s="119" t="n">
        <v>55</v>
      </c>
      <c r="B57" s="88" t="inlineStr">
        <is>
          <t>เกี่ยวกับ มารดาเป็นภูมิแพ้ ข้อใดต่อไปนี้กล่าวถูกต้องตามหลักวิชาชีพเภสัชกรรม</t>
        </is>
      </c>
      <c r="C57" s="100" t="n"/>
      <c r="D57" s="88" t="inlineStr">
        <is>
          <t>Allergic rhinitis</t>
        </is>
      </c>
      <c r="E57" s="88" t="inlineStr">
        <is>
          <t>Hydroxyzine 25 mg HS</t>
        </is>
      </c>
      <c r="F57" s="88" t="inlineStr">
        <is>
          <t>Diphenhydramine 25 mg IV</t>
        </is>
      </c>
      <c r="G57" s="88" t="inlineStr">
        <is>
          <t>Cetirizine 10 mg OD</t>
        </is>
      </c>
      <c r="H57" s="88" t="inlineStr">
        <is>
          <t>Loratadine 10 mg OD</t>
        </is>
      </c>
      <c r="I57" s="119" t="inlineStr">
        <is>
          <t>1</t>
        </is>
      </c>
      <c r="J57"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00" t="n"/>
      <c r="L57" s="88" t="inlineStr">
        <is>
          <t>Allergic rhinitis</t>
        </is>
      </c>
      <c r="M57" s="100" t="inlineStr">
        <is>
          <t>Clinic</t>
        </is>
      </c>
      <c r="N57" s="88" t="inlineStr">
        <is>
          <t>PLE-CC1 ปี 2566 Day 2 ข้อ 5</t>
        </is>
      </c>
      <c r="O57" s="100" t="inlineStr">
        <is>
          <t>ข้อสอบจริง</t>
        </is>
      </c>
      <c r="P57" s="100" t="inlineStr">
        <is>
          <t>ปี 2566</t>
        </is>
      </c>
      <c r="Q57" s="100" t="n"/>
    </row>
    <row r="58" ht="13.2" customHeight="1" s="49">
      <c r="A58" s="119" t="n">
        <v>56</v>
      </c>
      <c r="B58" s="88" t="inlineStr">
        <is>
          <t>(ชื่อยาantihistamine) nasal spray</t>
        </is>
      </c>
      <c r="C58" s="100" t="n"/>
      <c r="D58" s="88" t="inlineStr">
        <is>
          <t>Allergic rhinitis</t>
        </is>
      </c>
      <c r="E58" s="88" t="inlineStr">
        <is>
          <t>Loratadine 10 mg OD</t>
        </is>
      </c>
      <c r="F58" s="88" t="inlineStr">
        <is>
          <t>Fexofenadine 180 mg OD</t>
        </is>
      </c>
      <c r="G58" s="88" t="inlineStr">
        <is>
          <t>Chlorpheniramine 4 mg TID</t>
        </is>
      </c>
      <c r="H58" s="88" t="inlineStr">
        <is>
          <t>Fluticasone furoate nasal spray</t>
        </is>
      </c>
      <c r="I58" s="119" t="inlineStr">
        <is>
          <t>1</t>
        </is>
      </c>
      <c r="J58"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00" t="n"/>
      <c r="L58" s="88" t="inlineStr">
        <is>
          <t>Allergic rhinitis</t>
        </is>
      </c>
      <c r="M58" s="100" t="inlineStr">
        <is>
          <t>Clinic</t>
        </is>
      </c>
      <c r="N58" s="88" t="inlineStr">
        <is>
          <t>PLE-CC1 ปี 2566 Day 2 ข้อ 2</t>
        </is>
      </c>
      <c r="O58" s="100" t="inlineStr">
        <is>
          <t>ข้อสอบจริง</t>
        </is>
      </c>
      <c r="P58" s="100" t="inlineStr">
        <is>
          <t>ปี 2566</t>
        </is>
      </c>
      <c r="Q58" s="100" t="n"/>
    </row>
    <row r="59" ht="13.2" customHeight="1" s="49">
      <c r="A59" s="119" t="n">
        <v>57</v>
      </c>
      <c r="B59" s="88" t="inlineStr">
        <is>
          <t>Antihistamine =ง&gt;ตรเ?ยวและ&gt;ตรผสม เฉพาะFปแบบยาH รายการยา antihistamine ตามแนบIายประกาศJKงL</t>
        </is>
      </c>
      <c r="C59" s="100" t="n"/>
      <c r="D59" s="88" t="inlineStr">
        <is>
          <t>Tramadol เดี่ยวและผสม</t>
        </is>
      </c>
      <c r="E59" s="88" t="inlineStr">
        <is>
          <t>Dextromethorphan เดี่ยวและผสม</t>
        </is>
      </c>
      <c r="F59" s="88" t="inlineStr">
        <is>
          <t>CPM เดี่ยวและผสม เฉพาะยาน้ำ</t>
        </is>
      </c>
      <c r="G59" s="88" t="inlineStr">
        <is>
          <t>Cetirizine เดี่ยวและผสม เฉพาะยาน้ำ</t>
        </is>
      </c>
      <c r="H59" s="88" t="inlineStr">
        <is>
          <t>Diphenhydramine เดี่ยวและผสม เฉพาะยาน้ำ</t>
        </is>
      </c>
      <c r="I59" s="119" t="inlineStr">
        <is>
          <t>1</t>
        </is>
      </c>
      <c r="J59" s="88" t="inlineStr">
        <is>
          <t>✅ คำตอบที่ถูกต้อง: ข้อ ก. Tramadol เดี่ยวและผสม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(Dextromethorphan เดี่ยวและผสม): Dextromethorphan เดี่ยวและสูตรผสมถูกควบคุมการจำหน่ายเพื่อป้องกันการนำไปใช้ในทางที่ผิดสำหรับวัตถุประสงค์เสพติด แต่เป็นยากดศูนย์ควบคุมการไอไม่ใช่ยากลุ่ม antihistamine
• ข้อ ค. (CPM เดี่ยวและผสม เฉพาะยาน้ำ): ยาน้ำ CPM สูตรเดี่ยวและสูตรผสมเป็นรายการยาแก้แพ้ที่ต้องจัดทำบัญชีรายงานการขายตามประกาศ อย. เพื่อเฝ้าระวังการนำไปผสมสารเสพติดสี่คูณร้อย
• ข้อ ง. (Cetirizine เดี่ยวและผสม เฉพาะยาน้ำ): Cetirizine ชนิดยาน้ำไม่ได้ถูกจัดเป็นรายการ antihistamine ที่เสี่ยงต่อการนำไปใช้ในทางที่ผิดเหมือน first-generation antihistamines กลุ่มที่มีฤทธิ์ sedating เด่น
• ข้อ จ. (Diphenhydramine เดี่ยวและผสม เฉพาะยาน้ำ): Diphenhydramine ชนิดยาน้ำเป็น first-generation antihistamine ที่มีการนำไปใช้เป็นส่วนผสมในสารเสพติดสี่คูณร้อยและถูกเฝ้าระวังเข้มงวดตามประกาศกระทรวงสาธารณสุข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00" t="n"/>
      <c r="L59" s="88" t="inlineStr">
        <is>
          <t>Allergic rhinitis</t>
        </is>
      </c>
      <c r="M59" s="100" t="inlineStr">
        <is>
          <t>Clinic</t>
        </is>
      </c>
      <c r="N59" s="88" t="inlineStr">
        <is>
          <t>PLE_CC1_2565_Day1_Key ข้อ 3</t>
        </is>
      </c>
      <c r="O59" s="100" t="inlineStr">
        <is>
          <t>ข้อสอบจริง</t>
        </is>
      </c>
      <c r="P59" s="100" t="inlineStr">
        <is>
          <t>ปี 2565</t>
        </is>
      </c>
      <c r="Q59" s="100" t="n"/>
    </row>
    <row r="60" ht="13.2" customHeight="1" s="49">
      <c r="A60" s="119" t="n">
        <v>58</v>
      </c>
      <c r="B60" s="88" t="inlineStr">
        <is>
          <t>โครงสรางส;วนใดของ loratadine ที่ทำใหยามีความ selective ต;อ histamine 1 receptor N = 5.54 x (4/0.1)^2 N = 8,864 !งไ$%อยก)า 8,000 +ง,น.อ)า/านเกณ2 H1 เป็น Gq receptor $ง G protein จะ( 7 transmembrane โครงส-างของ Antihistamine จะเ1าไป4บ receptor 6ง7 - tertiary amine 4บ8แห;ง 3 &gt;&gt; D - imidazole ring ห&gt; C</t>
        </is>
      </c>
      <c r="C60" s="100" t="n"/>
      <c r="D60" s="88" t="inlineStr">
        <is>
          <t>Dexamethasone 4 mg IV</t>
        </is>
      </c>
      <c r="E60" s="88" t="inlineStr">
        <is>
          <t>Prednisolone 20 mg OD</t>
        </is>
      </c>
      <c r="F60" s="88" t="inlineStr">
        <is>
          <t>Montelukast 10 mg HS</t>
        </is>
      </c>
      <c r="G60" s="88" t="inlineStr">
        <is>
          <t>Hydroxyzine 25 mg HS</t>
        </is>
      </c>
      <c r="H60" s="88" t="inlineStr">
        <is>
          <t>A และ C C เป็น Pyridine ring ไAใC imidazole แD EดGา;าจะเป็น8แห;ง4บ HางIงจากKป7 (เส=ม) ?ห@บ H2 receptor (Slide medchem)</t>
        </is>
      </c>
      <c r="I60" s="119" t="inlineStr">
        <is>
          <t>2</t>
        </is>
      </c>
      <c r="J60" s="88" t="inlineStr">
        <is>
          <t>✅ คำตอบที่ถูกต้อง: ข้อ ข. Prednisolone 20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20 mg OD การเลือก Prednisolone 20 mg OD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ก. (Dexamethasone 4 mg IV): Dexamethasone เป็น fluorinated glucocorticoid ที่มีโครงสร้าง cyclopentanoperhydrophenanthrene ring ไม่เกี่ยวข้องกับ receptor selectivity ของสารกลุ่ม antihistamine
• ข้อ ค. (Montelukast 10 mg HS): Montelukast เป็น quinoline derivative ที่มี hydrophilic carboxylic side chain ออกฤทธิ์จำเพาะต่อ CysLT1 receptor
• ข้อ ง. (Hydroxyzine 25 mg HS): Hydroxyzine มีโครงสร้าง diphenylmethylpiperazine ที่สามารถข้าม blood-brain barrier ได้ดี ทำให้ขาด peripheral selectivity และก่อให้เกิด sedation สูง
• ข้อ จ. (A และ C C เป็น Pyridine ring ไAใC imidazole แD EดGา;าจะเป็น8แห;ง4บ HางIงจากKป7 (เส=ม) ?ห@บ H2 receptor (Slide medchem)): ทางเลือกนี้ระบุโครงสร้างที่ไม่เกี่ยวข้องกับการจับ H1-receptor อย่างจำเพาะของ loratadine ซึ่งอาศัย tertiary amine chain และ pyridine ring ร่วมกับ piperidine nitrogen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60" s="100" t="n"/>
      <c r="L60" s="88" t="inlineStr">
        <is>
          <t>Allergic rhinitis</t>
        </is>
      </c>
      <c r="M60" s="100" t="inlineStr">
        <is>
          <t>Clinic</t>
        </is>
      </c>
      <c r="N60" s="88" t="inlineStr">
        <is>
          <t>PLE_CC1_2565_Day1_Key ข้อ 88</t>
        </is>
      </c>
      <c r="O60" s="100" t="inlineStr">
        <is>
          <t>ข้อสอบจริง</t>
        </is>
      </c>
      <c r="P60" s="100" t="inlineStr">
        <is>
          <t>ปี 2565</t>
        </is>
      </c>
      <c r="Q60" s="100" t="n"/>
    </row>
    <row r="61" ht="13.2" customHeight="1" s="49">
      <c r="A61" s="119" t="n">
        <v>59</v>
      </c>
      <c r="B61" s="88" t="inlineStr">
        <is>
          <t>เกี่ยวกับ Allergic rhinitis ข้อใดต่อไปนี้กล่าวถูกต้องตามหลักวิชาชีพเภสัชกรรม</t>
        </is>
      </c>
      <c r="C61" s="100" t="n"/>
      <c r="D61" s="88" t="inlineStr">
        <is>
          <t>Allergic rhinitis</t>
        </is>
      </c>
      <c r="E61" s="88" t="inlineStr">
        <is>
          <t>Hydroxyzine 25 mg HS</t>
        </is>
      </c>
      <c r="F61" s="88" t="inlineStr">
        <is>
          <t>Diphenhydramine 25 mg IV</t>
        </is>
      </c>
      <c r="G61" s="88" t="inlineStr">
        <is>
          <t>Cetirizine 10 mg OD</t>
        </is>
      </c>
      <c r="H61" s="88" t="inlineStr">
        <is>
          <t>Loratadine 10 mg OD</t>
        </is>
      </c>
      <c r="I61" s="119" t="inlineStr">
        <is>
          <t>1</t>
        </is>
      </c>
      <c r="J61"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มีผลกดระบบประสาทส่วนกลางและรบกวน sleep architecture ผ่านการยับยั้ง central H1 และ muscarinic receptors จึงไม่เหมาะในการรักษา allergic rhinitis เรื้อรัง
• ข้อ ค. (Diphenhydramine 25 mg IV): Diphenhydramine 25 mg IV มีข้อบ่งใช้ในการจัดการ acute hypersensitivity reactions หรือ dystonic reaction จากยารักษาโรคจิต ไม่ใช่ยาควบคุมโรคจมูกอักเสบภูมิแพ้
• ข้อ ง. (Cetirizine 10 mg OD): Cetirizine 10 mg OD แม้จะบรรเทาอาการจาม คัน น้ำมูกไหลได้ดี แต่ไม่สามารถบรรเทาอาการคัดแน่นจมูกได้สมบูรณ์เท่ากลุ่ม intranasal corticosteroids
• ข้อ จ. (Loratadine 10 mg OD): Loratadine 10 mg OD มีความปลอดภัยสูง ไม่ทำให้ง่วง แต่มี onset of action ช้ากว่า cetirizine และ fexofenadine 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00" t="n"/>
      <c r="L61" s="88" t="inlineStr">
        <is>
          <t>Allergic rhinitis</t>
        </is>
      </c>
      <c r="M61" s="100" t="inlineStr">
        <is>
          <t>Clinic</t>
        </is>
      </c>
      <c r="N61" s="88" t="inlineStr">
        <is>
          <t>PLE_CC1_2565_Day1_Key ข้อ 10</t>
        </is>
      </c>
      <c r="O61" s="100" t="inlineStr">
        <is>
          <t>ข้อสอบจริง</t>
        </is>
      </c>
      <c r="P61" s="100" t="inlineStr">
        <is>
          <t>ปี 2565</t>
        </is>
      </c>
      <c r="Q61" s="100" t="n"/>
    </row>
    <row r="62" ht="13.2" customHeight="1" s="49">
      <c r="A62" s="119" t="n">
        <v>60</v>
      </c>
      <c r="B62" s="88" t="inlineStr">
        <is>
          <t>common cold คัดจมูก จะให้ใช้อะไรดี</t>
        </is>
      </c>
      <c r="C62" s="100" t="n"/>
      <c r="D62" s="88" t="inlineStr">
        <is>
          <t>Allergic rhinitis</t>
        </is>
      </c>
      <c r="E62" s="88" t="inlineStr">
        <is>
          <t>oxymetazoline / b) CPM tablet / c) loratadine tablet</t>
        </is>
      </c>
      <c r="F62" s="88" t="inlineStr">
        <is>
          <t>Fexofenadine 180 mg OD</t>
        </is>
      </c>
      <c r="G62" s="88" t="inlineStr">
        <is>
          <t>Chlorpheniramine 4 mg TID</t>
        </is>
      </c>
      <c r="H62" s="88" t="inlineStr">
        <is>
          <t>Fluticasone furoate nasal spray</t>
        </is>
      </c>
      <c r="I62" s="119" t="inlineStr">
        <is>
          <t>1</t>
        </is>
      </c>
      <c r="J62"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(oxymetazoline / b) CPM tablet / c) loratadine tablet): เป็น topical alpha-1 agonist ยาพ่นจมูกลดบวม ห้ามใช้ติดต่อกันเกิน 3-5 วัน เนื่องจากเสี่ยงต่อการเกิด rebound congestion (Rhinitis medicamentosa)
• ข้อ ค. (Fexofenadine 180 mg OD):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(Chlorpheniramine 4 mg TID): เป็น 1st generation H1-antihistamine มี anticholinergic ADRs เด่น (ง่วงซึม ปากแห้ง ตาพร่า ปัสสาวะคั่ง ท้องผูก) ควรหลีกเลี่ยงในผู้สูงอายุตาม Beers Criteria
• ข้อ จ. (Fluticasone furoate nasal spray): เป็น potent ICS มี high topical potency และ systemic bioavailability ต่ำ ใช้เป็น maintenance anti-inflammatory controller ใน moderate-to-severe asthma และ COPD with high eosinophils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00" t="n"/>
      <c r="L62" s="88" t="inlineStr">
        <is>
          <t>Allergic rhinitis</t>
        </is>
      </c>
      <c r="M62" s="100" t="inlineStr">
        <is>
          <t>Clinic</t>
        </is>
      </c>
      <c r="N62" s="88" t="inlineStr">
        <is>
          <t>PLE_CC1_2564_All_Key ข้อ 10</t>
        </is>
      </c>
      <c r="O62" s="100" t="inlineStr">
        <is>
          <t>ข้อสอบจริง</t>
        </is>
      </c>
      <c r="P62" s="100" t="inlineStr">
        <is>
          <t>ปี 2564</t>
        </is>
      </c>
      <c r="Q62" s="100" t="n"/>
    </row>
    <row r="63" ht="13.2" customHeight="1" s="49">
      <c r="A63" s="119" t="n">
        <v>61</v>
      </c>
      <c r="B63" s="88" t="inlineStr">
        <is>
          <t>common cold จะแนะนำยังไงดี</t>
        </is>
      </c>
      <c r="C63" s="100" t="n"/>
      <c r="D63" s="88" t="inlineStr">
        <is>
          <t>Allergic rhinitis</t>
        </is>
      </c>
      <c r="E63" s="88" t="inlineStr">
        <is>
          <t>พักผ่อนให้เพียงพอ ร่วมกับการใช้ยาบรรเทาอาการ เช่น การใช้ยาลดไข้แก้ปวด</t>
        </is>
      </c>
      <c r="F63" s="88" t="inlineStr">
        <is>
          <t>Budesonide nasal spray</t>
        </is>
      </c>
      <c r="G63" s="88" t="inlineStr">
        <is>
          <t>Epinephrine 0.3 mg IM stat</t>
        </is>
      </c>
      <c r="H63" s="88" t="inlineStr">
        <is>
          <t>Dexamethasone 4 mg IV</t>
        </is>
      </c>
      <c r="I63" s="119" t="inlineStr">
        <is>
          <t>1</t>
        </is>
      </c>
      <c r="J63" s="88"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เท่าที่มีช้อย คิดว่าตอบ a เพราะ แนวทางการรักษาที่ใช้เป็นหลักในโรคหวัด คือ การบรรเทาอาการรบกวนที่เกิดขึ้น โดยมาตรการดูแลตัวเอง เช่น การเช็ดตัวลดไข้ การใช้ยาทานวดระเหย (vapor rub) การดื่มน้ำ และการพักผ่อนให้เพียงพอ ..............................................................................................................................................................................................................
🔍 ข้ออื่นผิดเพราะอะไร:
• ข้อ ข. (พักผ่อนให้เพียงพอ / อื่น ๆ เป็นเพิ่มยา เปลี่ยนยา ร่วมกับการใช้ยาบรรเทาอาการ เช่น การใช้ยาลดไข้แก้ปวด การใช้ยาแก้แพ้ชนิดง่วงเพื่อลดน้ำมูก การใช้ยาหดหลอดเลือดเพื่อบรรเทาอาการคัดจมูก และการใช้ยาแก้ไอกลุ่มต่าง ๆ https://ccpe.pharmacycouncil.org/index.php?option=article_detail&amp;subpage=article_detail&amp;id=1133): การพักผ่อน ดื่มน้ำอุ่น และการรักษาตามอาการด้วยยาแก้ปวดลดไข้หรือยาหดหลอดเลือดระยะสั้นเป็นแนวทางมาตรฐานที่ถูกต้องตามหลัก supportive care ของโรคหวัดธรรมดา
• ข้อ ค. (Budesonide nasal spray): Budesonide nasal spray ไม่มีข้อบ่งใช้ใน common cold เนื่องจากเป็นการติดเชื้อไวรัสเฉียบพลัน และ topical steroid อาจกดการตอบสนองของภูมิคุ้มกันเฉพาะที่ในเยื่อบุโพรงจมูก
• ข้อ ง. (Epinephrine 0.3 mg IM stat): Epinephrine 0.3 mg IM stat เป็นยาช่วยชีวิตสำหรับภาวะ anaphylaxis หรือ upper airway obstruction รุนแรง ไม่มีบทบาทในการรักษา common cold
• ข้อ จ. (Dexamethasone 4 mg IV): Dexamethasone 4 mg IV เป็น systemic corticosteroid ที่ไม่มีข้อบ่งใช้ในโรคหวัดทั่วไป และอาจเพิ่มความเสี่ยงต่อการติดเชื้อซ้ำซ้อนหรือภาวะ hyperglycemia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00" t="n"/>
      <c r="L63" s="88" t="inlineStr">
        <is>
          <t>Allergic rhinitis</t>
        </is>
      </c>
      <c r="M63" s="100" t="inlineStr">
        <is>
          <t>Clinic</t>
        </is>
      </c>
      <c r="N63" s="88" t="inlineStr">
        <is>
          <t>PLE_CC1_2564_All_Key ข้อ 11</t>
        </is>
      </c>
      <c r="O63" s="100" t="inlineStr">
        <is>
          <t>ข้อสอบจริง</t>
        </is>
      </c>
      <c r="P63" s="100" t="inlineStr">
        <is>
          <t>ปี 2564</t>
        </is>
      </c>
      <c r="Q63" s="100" t="n"/>
    </row>
    <row r="64" ht="13.2" customHeight="1" s="49">
      <c r="A64" s="119" t="n">
        <v>62</v>
      </c>
      <c r="B64" s="88" t="inlineStr">
        <is>
          <t>จากอาการดังกล.าวผู(ปcวยเป5น allergic rhinitis แบบใดและมีความ รุนแรงระดับใด</t>
        </is>
      </c>
      <c r="C64" s="100" t="n"/>
      <c r="D64" s="88" t="inlineStr">
        <is>
          <t>Persistent, mild</t>
        </is>
      </c>
      <c r="E64" s="88" t="inlineStr">
        <is>
          <t>Intermittent, mild</t>
        </is>
      </c>
      <c r="F64" s="88" t="inlineStr">
        <is>
          <t>Intermittent, very severe</t>
        </is>
      </c>
      <c r="G64" s="88" t="inlineStr">
        <is>
          <t>Persistent, moderate-severe</t>
        </is>
      </c>
      <c r="H64" s="88" t="inlineStr">
        <is>
          <t>Intermittent, moderate-severe</t>
        </is>
      </c>
      <c r="I64" s="119" t="inlineStr">
        <is>
          <t>1</t>
        </is>
      </c>
      <c r="J64" s="88"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00" t="n"/>
      <c r="L64" s="88" t="inlineStr">
        <is>
          <t>Allergic rhinitis</t>
        </is>
      </c>
      <c r="M64" s="100" t="inlineStr">
        <is>
          <t>Clinic</t>
        </is>
      </c>
      <c r="N64" s="88" t="inlineStr">
        <is>
          <t>ข้อ 70 (PLE_CC1_2561_Key.md)</t>
        </is>
      </c>
      <c r="O64" s="100" t="inlineStr">
        <is>
          <t>ข้อสอบจริง</t>
        </is>
      </c>
      <c r="P64" s="100" t="inlineStr">
        <is>
          <t>ปี 2561</t>
        </is>
      </c>
      <c r="Q64" s="100" t="n"/>
    </row>
    <row r="65" ht="13.2" customHeight="1" s="49">
      <c r="A65" s="119" t="n">
        <v>63</v>
      </c>
      <c r="B65" s="88" t="inlineStr">
        <is>
          <t>การใช(ยา pseudoephedrine nasal drop ติดต.อกันนานเกิน 10 วัน มีผลทำให(เกิดผลข(างเคียงใด</t>
        </is>
      </c>
      <c r="C65" s="100" t="n"/>
      <c r="D65" s="88" t="inlineStr">
        <is>
          <t>นอนไม.หลับ</t>
        </is>
      </c>
      <c r="E65" s="88" t="inlineStr">
        <is>
          <t>เกิดฝqาขาวที่ลิ้น</t>
        </is>
      </c>
      <c r="F65" s="88" t="inlineStr">
        <is>
          <t>เลือดกำเดาไหล</t>
        </is>
      </c>
      <c r="G65" s="88" t="inlineStr">
        <is>
          <t>คัดจมูกมาก หายใจไม.ออก</t>
        </is>
      </c>
      <c r="H65" s="88" t="inlineStr">
        <is>
          <t>เลือดออกในทางเดินอาหาร</t>
        </is>
      </c>
      <c r="I65" s="119" t="inlineStr">
        <is>
          <t>1</t>
        </is>
      </c>
      <c r="J65" s="88"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00" t="n"/>
      <c r="L65" s="88" t="inlineStr">
        <is>
          <t>Allergic rhinitis</t>
        </is>
      </c>
      <c r="M65" s="100" t="inlineStr">
        <is>
          <t>Clinic</t>
        </is>
      </c>
      <c r="N65" s="88" t="inlineStr">
        <is>
          <t>ข้อ 72 (PLE_CC1_2561_Key.md)</t>
        </is>
      </c>
      <c r="O65" s="100" t="inlineStr">
        <is>
          <t>ข้อสอบจริง</t>
        </is>
      </c>
      <c r="P65" s="100" t="inlineStr">
        <is>
          <t>ปี 2561</t>
        </is>
      </c>
      <c r="Q65" s="100" t="n"/>
    </row>
    <row r="66" ht="13.2" customHeight="1" s="49">
      <c r="A66" s="119" t="n">
        <v>64</v>
      </c>
      <c r="B66" s="88" t="inlineStr">
        <is>
          <t>Allergic rhinitis with Asthma</t>
        </is>
      </c>
      <c r="C66" s="100" t="n"/>
      <c r="D66" s="88" t="inlineStr">
        <is>
          <t>Cetirizine 10 mg OD</t>
        </is>
      </c>
      <c r="E66" s="88" t="inlineStr">
        <is>
          <t>Loratadine 10 mg OD</t>
        </is>
      </c>
      <c r="F66" s="88" t="inlineStr">
        <is>
          <t>Fexofenadine 180 mg OD</t>
        </is>
      </c>
      <c r="G66" s="88" t="inlineStr">
        <is>
          <t>Chlorpheniramine 4 mg TID</t>
        </is>
      </c>
      <c r="H66" s="88" t="inlineStr">
        <is>
          <t>Fluticasone furoate nasal spray</t>
        </is>
      </c>
      <c r="I66" s="119" t="inlineStr">
        <is>
          <t>1</t>
        </is>
      </c>
      <c r="J66" s="88"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6" s="100" t="n"/>
      <c r="L66" s="88" t="inlineStr">
        <is>
          <t>Allergic rhinitis</t>
        </is>
      </c>
      <c r="M66" s="100" t="inlineStr">
        <is>
          <t>Clinic</t>
        </is>
      </c>
      <c r="N66" s="88" t="inlineStr">
        <is>
          <t>ข้อ 1 (PLE_CC1_2560 22 April Set 1.md)</t>
        </is>
      </c>
      <c r="O66" s="100" t="inlineStr">
        <is>
          <t>ข้อสอบจริง</t>
        </is>
      </c>
      <c r="P66" s="100" t="inlineStr">
        <is>
          <t>ปี 2560</t>
        </is>
      </c>
      <c r="Q66" s="100" t="n"/>
    </row>
    <row r="67" ht="13.2" customHeight="1" s="49">
      <c r="A67" s="119" t="n">
        <v>65</v>
      </c>
      <c r="B67" s="88"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7" s="100" t="n"/>
      <c r="D67" s="88" t="inlineStr">
        <is>
          <t>Chlorpheniramine 4 mg TID</t>
        </is>
      </c>
      <c r="E67" s="88" t="inlineStr">
        <is>
          <t>Fluticasone furoate nasal spray</t>
        </is>
      </c>
      <c r="F67" s="88" t="inlineStr">
        <is>
          <t>Budesonide nasal spray</t>
        </is>
      </c>
      <c r="G67" s="88" t="inlineStr">
        <is>
          <t>Epinephrine 0.3 mg IM stat</t>
        </is>
      </c>
      <c r="H67" s="88" t="inlineStr">
        <is>
          <t>Dexamethasone 4 mg IV</t>
        </is>
      </c>
      <c r="I67" s="119" t="inlineStr">
        <is>
          <t>1</t>
        </is>
      </c>
      <c r="J67" s="88"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7" s="100" t="n"/>
      <c r="L67" s="88" t="inlineStr">
        <is>
          <t>Allergic rhinitis</t>
        </is>
      </c>
      <c r="M67" s="100" t="inlineStr">
        <is>
          <t>Clinic</t>
        </is>
      </c>
      <c r="N67" s="88" t="inlineStr">
        <is>
          <t>ข้อ 13 (PLE_CC1_2560 22 April Set 1.md)</t>
        </is>
      </c>
      <c r="O67" s="100" t="inlineStr">
        <is>
          <t>ข้อสอบจริง</t>
        </is>
      </c>
      <c r="P67" s="100" t="inlineStr">
        <is>
          <t>ปี 2560</t>
        </is>
      </c>
      <c r="Q67" s="100" t="n"/>
    </row>
    <row r="68" ht="13.2" customHeight="1" s="49">
      <c r="A68" s="119" t="n">
        <v>66</v>
      </c>
      <c r="B68" s="88" t="inlineStr">
        <is>
          <t>เกี่ยวกับ Fexofenadine 60 mg bid ข้อใดต่อไปนี้กล่าวถูกต้องตามหลักวิชาชีพเภสัชกรรม</t>
        </is>
      </c>
      <c r="C68" s="100" t="n"/>
      <c r="D68" s="88" t="inlineStr">
        <is>
          <t>Epinephrine 0.3 mg IM stat</t>
        </is>
      </c>
      <c r="E68" s="88" t="inlineStr">
        <is>
          <t>Dexamethasone 4 mg IV</t>
        </is>
      </c>
      <c r="F68" s="88" t="inlineStr">
        <is>
          <t>Prednisolone 20 mg OD</t>
        </is>
      </c>
      <c r="G68" s="88" t="inlineStr">
        <is>
          <t>Montelukast 10 mg HS</t>
        </is>
      </c>
      <c r="H68" s="88" t="inlineStr">
        <is>
          <t>Hydroxyzine 25 mg HS</t>
        </is>
      </c>
      <c r="I68" s="119" t="inlineStr">
        <is>
          <t>1</t>
        </is>
      </c>
      <c r="J68"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8" s="100" t="n"/>
      <c r="L68" s="88" t="inlineStr">
        <is>
          <t>Allergic rhinitis</t>
        </is>
      </c>
      <c r="M68" s="100" t="inlineStr">
        <is>
          <t>Clinic</t>
        </is>
      </c>
      <c r="N68" s="88" t="inlineStr">
        <is>
          <t>ข้อ 2 (PLE_CC1_2560 22 April Set 1.md)</t>
        </is>
      </c>
      <c r="O68" s="100" t="inlineStr">
        <is>
          <t>ข้อสอบจริง</t>
        </is>
      </c>
      <c r="P68" s="100" t="inlineStr">
        <is>
          <t>ปี 2560</t>
        </is>
      </c>
      <c r="Q68" s="100" t="n"/>
    </row>
    <row r="69" ht="13.2" customHeight="1" s="49">
      <c r="A69" s="119" t="n">
        <v>67</v>
      </c>
      <c r="B69" s="88" t="inlineStr">
        <is>
          <t>Oxymetazoline intranasal prn (at night 1-2 times/week)</t>
        </is>
      </c>
      <c r="C69" s="100" t="n"/>
      <c r="D69" s="88" t="inlineStr">
        <is>
          <t>Montelukast 10 mg HS</t>
        </is>
      </c>
      <c r="E69" s="88" t="inlineStr">
        <is>
          <t>Hydroxyzine 25 mg HS</t>
        </is>
      </c>
      <c r="F69" s="88" t="inlineStr">
        <is>
          <t>Diphenhydramine 25 mg IV</t>
        </is>
      </c>
      <c r="G69" s="88" t="inlineStr">
        <is>
          <t>Cetirizine 10 mg OD</t>
        </is>
      </c>
      <c r="H69" s="88" t="inlineStr">
        <is>
          <t>Loratadine 10 mg OD</t>
        </is>
      </c>
      <c r="I69" s="119" t="inlineStr">
        <is>
          <t>1</t>
        </is>
      </c>
      <c r="J69"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9" s="100" t="n"/>
      <c r="L69" s="88" t="inlineStr">
        <is>
          <t>Allergic rhinitis</t>
        </is>
      </c>
      <c r="M69" s="100" t="inlineStr">
        <is>
          <t>Clinic</t>
        </is>
      </c>
      <c r="N69" s="88" t="inlineStr">
        <is>
          <t>ข้อ 3 (PLE_CC1_2560 22 April Set 1.md)</t>
        </is>
      </c>
      <c r="O69" s="100" t="inlineStr">
        <is>
          <t>ข้อสอบจริง</t>
        </is>
      </c>
      <c r="P69" s="100" t="inlineStr">
        <is>
          <t>ปี 2560</t>
        </is>
      </c>
      <c r="Q69" s="100" t="n"/>
    </row>
    <row r="70" ht="13.2" customHeight="1" s="49">
      <c r="A70" s="119" t="n">
        <v>68</v>
      </c>
      <c r="B70" s="88" t="inlineStr">
        <is>
          <t>กลไกของการเกิด Allergic rhinitis เกี่ยวข้องกับ Antibody ตัวใด</t>
        </is>
      </c>
      <c r="C70" s="100" t="n"/>
      <c r="D70" s="88" t="inlineStr">
        <is>
          <t>IgA</t>
        </is>
      </c>
      <c r="E70" s="88" t="inlineStr">
        <is>
          <t>IgE</t>
        </is>
      </c>
      <c r="F70" s="88" t="inlineStr">
        <is>
          <t>IgD</t>
        </is>
      </c>
      <c r="G70" s="88" t="inlineStr">
        <is>
          <t>IgM</t>
        </is>
      </c>
      <c r="H70" s="88" t="inlineStr">
        <is>
          <t>IgG</t>
        </is>
      </c>
      <c r="I70" s="119" t="inlineStr">
        <is>
          <t>1</t>
        </is>
      </c>
      <c r="J70" s="88"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00" t="n"/>
      <c r="L70" s="88" t="inlineStr">
        <is>
          <t>Allergic rhinitis</t>
        </is>
      </c>
      <c r="M70" s="100" t="inlineStr">
        <is>
          <t>Clinic</t>
        </is>
      </c>
      <c r="N70" s="88" t="inlineStr">
        <is>
          <t>ข้อ 1 (PLE_CC1_2560 22 April Set 1.md)</t>
        </is>
      </c>
      <c r="O70" s="100" t="inlineStr">
        <is>
          <t>ข้อสอบจริง</t>
        </is>
      </c>
      <c r="P70" s="100" t="inlineStr">
        <is>
          <t>ปี 2560</t>
        </is>
      </c>
      <c r="Q70" s="100" t="n"/>
    </row>
    <row r="71" ht="13.2" customHeight="1" s="49">
      <c r="A71" s="119" t="n">
        <v>69</v>
      </c>
      <c r="B71" s="88" t="inlineStr">
        <is>
          <t>Allergic rhinitis จัดเป็นแบบใด</t>
        </is>
      </c>
      <c r="C71" s="100" t="n"/>
      <c r="D71" s="88" t="inlineStr">
        <is>
          <t>Mild intermittent</t>
        </is>
      </c>
      <c r="E71" s="88" t="inlineStr">
        <is>
          <t>Mild persistent</t>
        </is>
      </c>
      <c r="F71" s="88" t="inlineStr">
        <is>
          <t>Mild-moderate intermittent</t>
        </is>
      </c>
      <c r="G71" s="88" t="inlineStr">
        <is>
          <t>Moderate persistent</t>
        </is>
      </c>
      <c r="H71" s="88" t="inlineStr">
        <is>
          <t>Moderate-severe intermittent</t>
        </is>
      </c>
      <c r="I71" s="119" t="inlineStr">
        <is>
          <t>1</t>
        </is>
      </c>
      <c r="J71" s="88"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1" s="100" t="n"/>
      <c r="L71" s="88" t="inlineStr">
        <is>
          <t>Allergic rhinitis</t>
        </is>
      </c>
      <c r="M71" s="100" t="inlineStr">
        <is>
          <t>Clinic</t>
        </is>
      </c>
      <c r="N71" s="88" t="inlineStr">
        <is>
          <t>ข้อ 2 (PLE_CC1_2560 22 April Set 1.md)</t>
        </is>
      </c>
      <c r="O71" s="100" t="inlineStr">
        <is>
          <t>ข้อสอบจริง</t>
        </is>
      </c>
      <c r="P71" s="100" t="inlineStr">
        <is>
          <t>ปี 2560</t>
        </is>
      </c>
      <c r="Q71" s="100" t="n"/>
    </row>
    <row r="72" ht="13.2" customHeight="1" s="49">
      <c r="A72" s="119" t="n">
        <v>70</v>
      </c>
      <c r="B72" s="88" t="inlineStr">
        <is>
          <t>Oxymetazoline ออกฤทธิ์เหมือนกับยาใด</t>
        </is>
      </c>
      <c r="C72" s="100" t="n"/>
      <c r="D72" s="88" t="inlineStr">
        <is>
          <t>Phenylephrine</t>
        </is>
      </c>
      <c r="E72" s="88" t="inlineStr">
        <is>
          <t>Loratadine</t>
        </is>
      </c>
      <c r="F72" s="88" t="inlineStr">
        <is>
          <t>Ipratopium</t>
        </is>
      </c>
      <c r="G72" s="88" t="inlineStr">
        <is>
          <t>Cromolyn</t>
        </is>
      </c>
      <c r="H72" s="88" t="inlineStr">
        <is>
          <t>Theophylline</t>
        </is>
      </c>
      <c r="I72" s="119" t="inlineStr">
        <is>
          <t>1</t>
        </is>
      </c>
      <c r="J72" s="88"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2" s="100" t="n"/>
      <c r="L72" s="88" t="inlineStr">
        <is>
          <t>Allergic rhinitis</t>
        </is>
      </c>
      <c r="M72" s="100" t="inlineStr">
        <is>
          <t>Clinic</t>
        </is>
      </c>
      <c r="N72" s="88" t="inlineStr">
        <is>
          <t>ข้อ 3 (PLE_CC1_2560 22 April Set 1.md)</t>
        </is>
      </c>
      <c r="O72" s="100" t="inlineStr">
        <is>
          <t>ข้อสอบจริง</t>
        </is>
      </c>
      <c r="P72" s="100" t="inlineStr">
        <is>
          <t>ปี 2560</t>
        </is>
      </c>
      <c r="Q72" s="100" t="n"/>
    </row>
    <row r="73" ht="13.2" customHeight="1" s="49">
      <c r="A73" s="119" t="n">
        <v>71</v>
      </c>
      <c r="B73" s="88" t="inlineStr">
        <is>
          <t>ยาใดสามารถรักษาได้ทั ง Allergic rhinitis และ Asthma</t>
        </is>
      </c>
      <c r="C73" s="100" t="n"/>
      <c r="D73" s="88" t="inlineStr">
        <is>
          <t>Budesonide</t>
        </is>
      </c>
      <c r="E73" s="88" t="inlineStr">
        <is>
          <t>Montelukast</t>
        </is>
      </c>
      <c r="F73" s="88" t="inlineStr">
        <is>
          <t>Ipratopium</t>
        </is>
      </c>
      <c r="G73" s="88" t="inlineStr">
        <is>
          <t>Loratadine</t>
        </is>
      </c>
      <c r="H73" s="88" t="inlineStr">
        <is>
          <t>Leukotriene</t>
        </is>
      </c>
      <c r="I73" s="119" t="inlineStr">
        <is>
          <t>1</t>
        </is>
      </c>
      <c r="J73" s="88"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3" s="100" t="n"/>
      <c r="L73" s="88" t="inlineStr">
        <is>
          <t>Allergic rhinitis</t>
        </is>
      </c>
      <c r="M73" s="100" t="inlineStr">
        <is>
          <t>Clinic</t>
        </is>
      </c>
      <c r="N73" s="88" t="inlineStr">
        <is>
          <t>ข้อ 5 (PLE_CC1_2560 22 April Set 1.md)</t>
        </is>
      </c>
      <c r="O73" s="100" t="inlineStr">
        <is>
          <t>ข้อสอบจริง</t>
        </is>
      </c>
      <c r="P73" s="100" t="inlineStr">
        <is>
          <t>ปี 2560</t>
        </is>
      </c>
      <c r="Q73" s="100" t="n"/>
    </row>
    <row r="74" ht="13.2" customHeight="1" s="49">
      <c r="A74" s="119" t="n">
        <v>72</v>
      </c>
      <c r="B74" s="88"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74" s="100" t="n"/>
      <c r="D74" s="88" t="inlineStr">
        <is>
          <t>Fluticasone MDI</t>
        </is>
      </c>
      <c r="E74" s="88" t="inlineStr">
        <is>
          <t>Salbutamol MDI</t>
        </is>
      </c>
      <c r="F74" s="88" t="inlineStr">
        <is>
          <t>Fluticasone + Salmeterol DPI</t>
        </is>
      </c>
      <c r="G74" s="88" t="inlineStr">
        <is>
          <t>Ipratropium + Fenoterol DPI</t>
        </is>
      </c>
      <c r="H74" s="88" t="inlineStr">
        <is>
          <t>Fluticasone + Formoterol DPI</t>
        </is>
      </c>
      <c r="I74" s="119" t="inlineStr">
        <is>
          <t>1</t>
        </is>
      </c>
      <c r="J74" s="88"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4" s="100" t="n"/>
      <c r="L74" s="88" t="inlineStr">
        <is>
          <t>Allergic rhinitis</t>
        </is>
      </c>
      <c r="M74" s="100" t="inlineStr">
        <is>
          <t>Clinic</t>
        </is>
      </c>
      <c r="N74" s="88" t="inlineStr">
        <is>
          <t>ข้อ 62 (Pharmtutor_2024_Set2.md)</t>
        </is>
      </c>
      <c r="O74" s="100" t="inlineStr">
        <is>
          <t>Mock</t>
        </is>
      </c>
      <c r="P74" s="100" t="inlineStr">
        <is>
          <t>Mock Pharmtutor 2024</t>
        </is>
      </c>
      <c r="Q74" s="100" t="n"/>
    </row>
    <row r="75" ht="13.2" customHeight="1" s="49">
      <c r="A75" s="119" t="n">
        <v>73</v>
      </c>
      <c r="B75" s="88"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5" s="100" t="n"/>
      <c r="D75" s="88" t="inlineStr">
        <is>
          <t>การก่อสร้าง</t>
        </is>
      </c>
      <c r="E75" s="88" t="inlineStr">
        <is>
          <t>ประวัติทางพันธุกรรม</t>
        </is>
      </c>
      <c r="F75" s="88" t="inlineStr">
        <is>
          <t>ขนแมว</t>
        </is>
      </c>
      <c r="G75" s="88" t="inlineStr">
        <is>
          <t>สภาพอากาศ</t>
        </is>
      </c>
      <c r="H75" s="88" t="inlineStr">
        <is>
          <t>ปัจจัยภายใน เช่น โรคประจำตัว</t>
        </is>
      </c>
      <c r="I75" s="119" t="inlineStr">
        <is>
          <t>1</t>
        </is>
      </c>
      <c r="J75" s="88"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5" s="100" t="n"/>
      <c r="L75" s="88" t="inlineStr">
        <is>
          <t>Allergic rhinitis</t>
        </is>
      </c>
      <c r="M75" s="100" t="inlineStr">
        <is>
          <t>Clinic</t>
        </is>
      </c>
      <c r="N75" s="88" t="inlineStr">
        <is>
          <t>ข้อ 76 (Pharmtutor_2024_Set2.md)</t>
        </is>
      </c>
      <c r="O75" s="100" t="inlineStr">
        <is>
          <t>Mock</t>
        </is>
      </c>
      <c r="P75" s="100" t="inlineStr">
        <is>
          <t>Mock Pharmtutor 2024</t>
        </is>
      </c>
      <c r="Q75" s="100" t="n"/>
    </row>
    <row r="76" ht="13.2" customHeight="1" s="49">
      <c r="A76" s="119" t="n">
        <v>74</v>
      </c>
      <c r="B76" s="88" t="inlineStr">
        <is>
          <t>ยาในข้อใดไม่เหมาะสมสำหรับผู้ป่วยรายนี%มากทีสุด (1) Loratadine (2) Amoxicillin (3) Ibuprofen (4) Phenylephrine (5) Chlorpheniramine maleate</t>
        </is>
      </c>
      <c r="C76" s="100" t="n"/>
      <c r="D76" s="88" t="inlineStr">
        <is>
          <t>Epinephrine 0.3 mg IM stat</t>
        </is>
      </c>
      <c r="E76" s="88" t="inlineStr">
        <is>
          <t>Dexamethasone 4 mg IV</t>
        </is>
      </c>
      <c r="F76" s="88" t="inlineStr">
        <is>
          <t>Prednisolone 20 mg OD</t>
        </is>
      </c>
      <c r="G76" s="88" t="inlineStr">
        <is>
          <t>Montelukast 10 mg HS</t>
        </is>
      </c>
      <c r="H76" s="88" t="inlineStr">
        <is>
          <t>Hydroxyzine 25 mg HS</t>
        </is>
      </c>
      <c r="I76" s="119" t="inlineStr">
        <is>
          <t>1</t>
        </is>
      </c>
      <c r="J76"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6" s="100" t="n"/>
      <c r="L76" s="88" t="inlineStr">
        <is>
          <t>Allergic rhinitis</t>
        </is>
      </c>
      <c r="M76" s="100" t="inlineStr">
        <is>
          <t>Clinic</t>
        </is>
      </c>
      <c r="N76" s="88" t="inlineStr">
        <is>
          <t>ข้อ 1 (PLE_CC1_2557.md)</t>
        </is>
      </c>
      <c r="O76" s="100" t="inlineStr">
        <is>
          <t>ข้อสอบจริง</t>
        </is>
      </c>
      <c r="P76" s="100" t="inlineStr">
        <is>
          <t>ปี 2557</t>
        </is>
      </c>
      <c r="Q76" s="100" t="n"/>
    </row>
    <row r="77" ht="13.2" customHeight="1" s="49">
      <c r="A77" s="119" t="n">
        <v>75</v>
      </c>
      <c r="B77" s="88"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77" s="100" t="n"/>
      <c r="D77" s="88" t="inlineStr">
        <is>
          <t>Montelukast 10 mg HS</t>
        </is>
      </c>
      <c r="E77" s="88" t="inlineStr">
        <is>
          <t>Hydroxyzine 25 mg HS</t>
        </is>
      </c>
      <c r="F77" s="88" t="inlineStr">
        <is>
          <t>Diphenhydramine 25 mg IV</t>
        </is>
      </c>
      <c r="G77" s="88" t="inlineStr">
        <is>
          <t>Cetirizine 10 mg OD</t>
        </is>
      </c>
      <c r="H77" s="88" t="inlineStr">
        <is>
          <t>Loratadine 10 mg OD</t>
        </is>
      </c>
      <c r="I77" s="119" t="inlineStr">
        <is>
          <t>1</t>
        </is>
      </c>
      <c r="J77" s="88"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7" s="100" t="n"/>
      <c r="L77" s="88" t="inlineStr">
        <is>
          <t>Allergic rhinitis</t>
        </is>
      </c>
      <c r="M77" s="100" t="inlineStr">
        <is>
          <t>Clinic</t>
        </is>
      </c>
      <c r="N77" s="88" t="inlineStr">
        <is>
          <t>ข้อ 16 (PLE_CC1_2557.md)</t>
        </is>
      </c>
      <c r="O77" s="100" t="inlineStr">
        <is>
          <t>ข้อสอบจริง</t>
        </is>
      </c>
      <c r="P77" s="100" t="inlineStr">
        <is>
          <t>ปี 2557</t>
        </is>
      </c>
      <c r="Q77" s="100" t="n"/>
    </row>
    <row r="78" ht="13.2" customHeight="1" s="49">
      <c r="A78" s="119" t="n">
        <v>76</v>
      </c>
      <c r="B78" s="88" t="inlineStr">
        <is>
          <t>จากตำรับยาข้างต้น กำหนดให้ oxymetazoline มีค่า E เท่ากับ 0.3 ดังนั้นจะต้องเติม NaCl ลงไปเท่าไรจึง จะทำให้ตำรับมีความเป็น isotonic</t>
        </is>
      </c>
      <c r="C78" s="100" t="n"/>
      <c r="D78" s="88" t="inlineStr">
        <is>
          <t>0.60 ml</t>
        </is>
      </c>
      <c r="E78" s="88" t="inlineStr">
        <is>
          <t>0.67 ml</t>
        </is>
      </c>
      <c r="F78" s="88" t="inlineStr">
        <is>
          <t>0.80 ml</t>
        </is>
      </c>
      <c r="G78" s="88" t="inlineStr">
        <is>
          <t>0.87 ml</t>
        </is>
      </c>
      <c r="H78" s="88" t="inlineStr">
        <is>
          <t>0.90 ml คณะเภสัชศาสตร์</t>
        </is>
      </c>
      <c r="I78" s="119" t="inlineStr">
        <is>
          <t>1</t>
        </is>
      </c>
      <c r="J78" s="88"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8" s="100" t="n"/>
      <c r="L78" s="88" t="inlineStr">
        <is>
          <t>Allergic rhinitis</t>
        </is>
      </c>
      <c r="M78" s="100" t="inlineStr">
        <is>
          <t>Clinic</t>
        </is>
      </c>
      <c r="N78" s="88" t="inlineStr">
        <is>
          <t>ข้อ 49 (PLE_CC1_2555 Day 1.md)</t>
        </is>
      </c>
      <c r="O78" s="100" t="inlineStr">
        <is>
          <t>ข้อสอบจริง</t>
        </is>
      </c>
      <c r="P78" s="100" t="inlineStr">
        <is>
          <t>ปี 2555</t>
        </is>
      </c>
      <c r="Q78" s="100" t="n"/>
    </row>
    <row r="79" ht="13.2" customHeight="1" s="49">
      <c r="A79" s="119" t="n">
        <v>77</v>
      </c>
      <c r="B79" s="88" t="inlineStr">
        <is>
          <t>Antihistamine ตัวไหนทำให้เกิดอาการง่วงที่สุด</t>
        </is>
      </c>
      <c r="C79" s="100" t="n"/>
      <c r="D79" s="88" t="inlineStr">
        <is>
          <t>Hydroxyzine</t>
        </is>
      </c>
      <c r="E79" s="88" t="inlineStr">
        <is>
          <t>Chlorphenhydramine</t>
        </is>
      </c>
      <c r="F79" s="88" t="inlineStr">
        <is>
          <t>Brompheniramine</t>
        </is>
      </c>
      <c r="G79" s="88" t="inlineStr">
        <is>
          <t>Triprolidine</t>
        </is>
      </c>
      <c r="H79" s="88" t="inlineStr">
        <is>
          <t>Cyproheptadine</t>
        </is>
      </c>
      <c r="I79" s="119" t="inlineStr">
        <is>
          <t>1</t>
        </is>
      </c>
      <c r="J79" s="88"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00" t="n"/>
      <c r="L79" s="88" t="inlineStr">
        <is>
          <t>Allergic rhinitis</t>
        </is>
      </c>
      <c r="M79" s="100" t="inlineStr">
        <is>
          <t>Clinic</t>
        </is>
      </c>
      <c r="N79" s="88" t="inlineStr">
        <is>
          <t>ข้อ 67 (PLE_CC1_2555 Day 1.md)</t>
        </is>
      </c>
      <c r="O79" s="100" t="inlineStr">
        <is>
          <t>ข้อสอบจริง</t>
        </is>
      </c>
      <c r="P79" s="100" t="inlineStr">
        <is>
          <t>ปี 2555</t>
        </is>
      </c>
      <c r="Q79" s="100" t="n"/>
    </row>
    <row r="80" ht="13.2" customHeight="1" s="49">
      <c r="A80" s="119" t="n">
        <v>78</v>
      </c>
      <c r="B80" s="88"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80" s="100" t="n"/>
      <c r="D80" s="88" t="inlineStr">
        <is>
          <t>Epinephrine 0.3 mg IM stat</t>
        </is>
      </c>
      <c r="E80" s="88" t="inlineStr">
        <is>
          <t>Dexamethasone 4 mg IV</t>
        </is>
      </c>
      <c r="F80" s="88" t="inlineStr">
        <is>
          <t>Prednisolone 20 mg OD</t>
        </is>
      </c>
      <c r="G80" s="88" t="inlineStr">
        <is>
          <t>Montelukast 10 mg HS</t>
        </is>
      </c>
      <c r="H80" s="88" t="inlineStr">
        <is>
          <t>Hydroxyzine 25 mg HS</t>
        </is>
      </c>
      <c r="I80" s="119" t="inlineStr">
        <is>
          <t>1</t>
        </is>
      </c>
      <c r="J80" s="88"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80" s="100" t="n"/>
      <c r="L80" s="88" t="inlineStr">
        <is>
          <t>Allergic rhinitis</t>
        </is>
      </c>
      <c r="M80" s="100" t="inlineStr">
        <is>
          <t>Clinic</t>
        </is>
      </c>
      <c r="N80" s="88" t="inlineStr">
        <is>
          <t>ข้อ 5 (PLE_CC1_2555 Day 2.md)</t>
        </is>
      </c>
      <c r="O80" s="100" t="inlineStr">
        <is>
          <t>ข้อสอบจริง</t>
        </is>
      </c>
      <c r="P80" s="100" t="inlineStr">
        <is>
          <t>ปี 2555</t>
        </is>
      </c>
      <c r="Q80" s="100" t="n"/>
    </row>
    <row r="81" ht="13.2" customHeight="1" s="49">
      <c r="A81" s="119" t="n">
        <v>79</v>
      </c>
      <c r="B81" s="88" t="inlineStr">
        <is>
          <t>เกี่ยวกับ Pseudoephedrine ข้อใดต่อไปนี้กล่าวถูกต้องตามหลักวิชาชีพเภสัชกรรม</t>
        </is>
      </c>
      <c r="C81" s="100" t="n"/>
      <c r="D81" s="88" t="inlineStr">
        <is>
          <t>Montelukast 10 mg HS</t>
        </is>
      </c>
      <c r="E81" s="88" t="inlineStr">
        <is>
          <t>Hydroxyzine 25 mg HS</t>
        </is>
      </c>
      <c r="F81" s="88" t="inlineStr">
        <is>
          <t>Diphenhydramine 25 mg IV</t>
        </is>
      </c>
      <c r="G81" s="88" t="inlineStr">
        <is>
          <t>Cetirizine 10 mg OD</t>
        </is>
      </c>
      <c r="H81" s="88" t="inlineStr">
        <is>
          <t>Loratadine 10 mg OD</t>
        </is>
      </c>
      <c r="I81" s="119" t="inlineStr">
        <is>
          <t>1</t>
        </is>
      </c>
      <c r="J81"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00" t="n"/>
      <c r="L81" s="88" t="inlineStr">
        <is>
          <t>Allergic rhinitis</t>
        </is>
      </c>
      <c r="M81" s="100" t="inlineStr">
        <is>
          <t>Clinic</t>
        </is>
      </c>
      <c r="N81" s="88" t="inlineStr">
        <is>
          <t>ข้อ 1 (PLE_CC1_2555 Day 2.md)</t>
        </is>
      </c>
      <c r="O81" s="100" t="inlineStr">
        <is>
          <t>ข้อสอบจริง</t>
        </is>
      </c>
      <c r="P81" s="100" t="inlineStr">
        <is>
          <t>ปี 2555</t>
        </is>
      </c>
      <c r="Q81" s="100" t="n"/>
    </row>
    <row r="82" ht="13.2" customHeight="1" s="49">
      <c r="A82" s="119" t="n">
        <v>80</v>
      </c>
      <c r="B82" s="88" t="inlineStr">
        <is>
          <t>ชื่อผู้ผลิต และ จังหวัดที่ผลิต</t>
        </is>
      </c>
      <c r="C82" s="100" t="n"/>
      <c r="D82" s="88" t="inlineStr">
        <is>
          <t>Cetirizine 10 mg OD</t>
        </is>
      </c>
      <c r="E82" s="88" t="inlineStr">
        <is>
          <t>Loratadine 10 mg OD</t>
        </is>
      </c>
      <c r="F82" s="88" t="inlineStr">
        <is>
          <t>Fexofenadine 180 mg OD</t>
        </is>
      </c>
      <c r="G82" s="88" t="inlineStr">
        <is>
          <t>Chlorpheniramine 4 mg TID</t>
        </is>
      </c>
      <c r="H82" s="88" t="inlineStr">
        <is>
          <t>Fluticasone furoate nasal spray</t>
        </is>
      </c>
      <c r="I82" s="119" t="inlineStr">
        <is>
          <t>1</t>
        </is>
      </c>
      <c r="J82" s="88"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00" t="n"/>
      <c r="L82" s="88" t="inlineStr">
        <is>
          <t>Allergic rhinitis</t>
        </is>
      </c>
      <c r="M82" s="100" t="inlineStr">
        <is>
          <t>Clinic</t>
        </is>
      </c>
      <c r="N82" s="88" t="inlineStr">
        <is>
          <t>ข้อ 1 (PLE_CC1_2555 Day 2.md)</t>
        </is>
      </c>
      <c r="O82" s="100" t="inlineStr">
        <is>
          <t>ข้อสอบจริง</t>
        </is>
      </c>
      <c r="P82" s="100" t="inlineStr">
        <is>
          <t>ปี 2555</t>
        </is>
      </c>
      <c r="Q82" s="100" t="n"/>
    </row>
    <row r="83" ht="13.2" customHeight="1" s="49">
      <c r="A83" s="119" t="n">
        <v>81</v>
      </c>
      <c r="B83" s="88" t="inlineStr">
        <is>
          <t>ต่อมลูกหมากโต 8.ยา Antihistamine ตัวใดที่ทำให้ง่วงมากที่สุด</t>
        </is>
      </c>
      <c r="C83" s="100" t="n"/>
      <c r="D83" s="88" t="inlineStr">
        <is>
          <t>Chlorpheniramine 4 mg TID</t>
        </is>
      </c>
      <c r="E83" s="88" t="inlineStr">
        <is>
          <t>Fluticasone furoate nasal spray</t>
        </is>
      </c>
      <c r="F83" s="88" t="inlineStr">
        <is>
          <t>Budesonide nasal spray</t>
        </is>
      </c>
      <c r="G83" s="88" t="inlineStr">
        <is>
          <t>Epinephrine 0.3 mg IM stat</t>
        </is>
      </c>
      <c r="H83" s="88" t="inlineStr">
        <is>
          <t>Dexamethasone 4 mg IV</t>
        </is>
      </c>
      <c r="I83" s="119" t="inlineStr">
        <is>
          <t>1</t>
        </is>
      </c>
      <c r="J83"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00" t="n"/>
      <c r="L83" s="88" t="inlineStr">
        <is>
          <t>Allergic rhinitis</t>
        </is>
      </c>
      <c r="M83" s="100" t="inlineStr">
        <is>
          <t>Clinic</t>
        </is>
      </c>
      <c r="N83" s="88" t="inlineStr">
        <is>
          <t>ข้อ 3 (PLE_CC1_2555 Day 2.md)</t>
        </is>
      </c>
      <c r="O83" s="100" t="inlineStr">
        <is>
          <t>ข้อสอบจริง</t>
        </is>
      </c>
      <c r="P83" s="100" t="inlineStr">
        <is>
          <t>ปี 2555</t>
        </is>
      </c>
      <c r="Q83" s="100" t="n"/>
    </row>
    <row r="84" ht="13.2" customHeight="1" s="49">
      <c r="A84" s="119" t="n">
        <v>82</v>
      </c>
      <c r="B84" s="88" t="inlineStr">
        <is>
          <t>ผู้ป่วยมีอาการเลือดออกตามไรฟัน เลือดกำเดาไหล เป็นหวัดง่าย สามารถช่วยได้โดยอาศัย</t>
        </is>
      </c>
      <c r="C84" s="100" t="n"/>
      <c r="D84" s="88" t="inlineStr">
        <is>
          <t>Vitamin C</t>
        </is>
      </c>
      <c r="E84" s="88" t="inlineStr">
        <is>
          <t>Vitamin E</t>
        </is>
      </c>
      <c r="F84" s="88" t="inlineStr">
        <is>
          <t>Vitamin K</t>
        </is>
      </c>
      <c r="G84" s="88" t="inlineStr">
        <is>
          <t>Folic acid</t>
        </is>
      </c>
      <c r="H84" s="88" t="inlineStr">
        <is>
          <t>Ferrus sulfate ตอบ a</t>
        </is>
      </c>
      <c r="I84" s="119" t="inlineStr">
        <is>
          <t>1</t>
        </is>
      </c>
      <c r="J84" s="88"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00" t="n"/>
      <c r="L84" s="88" t="inlineStr">
        <is>
          <t>Allergic rhinitis</t>
        </is>
      </c>
      <c r="M84" s="100" t="inlineStr">
        <is>
          <t>Clinic</t>
        </is>
      </c>
      <c r="N84" s="88" t="inlineStr">
        <is>
          <t>ข้อ 4 (PLE_CC1_2533.md)</t>
        </is>
      </c>
      <c r="O84" s="100" t="inlineStr">
        <is>
          <t>ข้อสอบจริง</t>
        </is>
      </c>
      <c r="P84" s="100" t="inlineStr">
        <is>
          <t>ปี 2533</t>
        </is>
      </c>
      <c r="Q84" s="100" t="n"/>
    </row>
    <row r="85" ht="13.2" customHeight="1" s="49">
      <c r="A85" s="119" t="n">
        <v>83</v>
      </c>
      <c r="B85" s="88"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5" s="100" t="n"/>
      <c r="D85" s="88" t="inlineStr">
        <is>
          <t>Montelukast 10 mg HS</t>
        </is>
      </c>
      <c r="E85" s="88" t="inlineStr">
        <is>
          <t>Hydroxyzine 25 mg HS</t>
        </is>
      </c>
      <c r="F85" s="88" t="inlineStr">
        <is>
          <t>Diphenhydramine 25 mg IV</t>
        </is>
      </c>
      <c r="G85" s="88" t="inlineStr">
        <is>
          <t>Cetirizine 10 mg OD</t>
        </is>
      </c>
      <c r="H85" s="88" t="inlineStr">
        <is>
          <t>Loratadine 10 mg OD</t>
        </is>
      </c>
      <c r="I85" s="119" t="inlineStr">
        <is>
          <t>1</t>
        </is>
      </c>
      <c r="J85"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00" t="n"/>
      <c r="L85" s="88" t="inlineStr">
        <is>
          <t>Allergic rhinitis</t>
        </is>
      </c>
      <c r="M85" s="100" t="inlineStr">
        <is>
          <t>Clinic</t>
        </is>
      </c>
      <c r="N85" s="88" t="inlineStr">
        <is>
          <t>ข้อ 2 (PLE_CC1_Practice_Exam.md)</t>
        </is>
      </c>
      <c r="O85" s="100" t="inlineStr">
        <is>
          <t>Mock</t>
        </is>
      </c>
      <c r="P85" s="100" t="inlineStr">
        <is>
          <t>Mock สภาเภสัชฯ Practice</t>
        </is>
      </c>
      <c r="Q85" s="100" t="n"/>
    </row>
    <row r="86" ht="13.2" customHeight="1" s="49">
      <c r="A86" s="119" t="n">
        <v>84</v>
      </c>
      <c r="B86" s="88" t="inlineStr">
        <is>
          <t>ข้อใดผิดเกี่ยวกับยากลุ่ม anti-leukotrienes กับการรักษาโรค allergic rhinitis</t>
        </is>
      </c>
      <c r="C86" s="100" t="n"/>
      <c r="D86" s="88" t="inlineStr">
        <is>
          <t>เมื่อใช้เป็นยาเดี่ยวมีฤทธิ์เทียบเท่ากับ second generation antihistamines</t>
        </is>
      </c>
      <c r="E86" s="88" t="inlineStr">
        <is>
          <t>ใช้ได้ผลดีกับคนที่มีโรคหืดร่วมด้วย</t>
        </is>
      </c>
      <c r="F86" s="88" t="inlineStr">
        <is>
          <t>มีประสิทธิภาพด้อยกว่า INCS</t>
        </is>
      </c>
      <c r="G86" s="88" t="inlineStr">
        <is>
          <t>ถ้าใช้ anti-leukotrienes ร่วมกับ antihistamines จะมีประสิทธิภาพด้อยกว่ายาเดี่ยว</t>
        </is>
      </c>
      <c r="H86" s="88" t="inlineStr">
        <is>
          <t>สำหรับอาการคัดจมูกได้ผลดีเทียบเท่ากับ pseudoephrine 20 โรคระบบหายใจ นักศึกษาเภสัชศาสตร์ชั้นปีที่ 4 รุ่นที่ 28</t>
        </is>
      </c>
      <c r="I86" s="119" t="inlineStr">
        <is>
          <t>1</t>
        </is>
      </c>
      <c r="J86" s="88"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6" s="100" t="n"/>
      <c r="L86" s="88" t="inlineStr">
        <is>
          <t>Allergic rhinitis</t>
        </is>
      </c>
      <c r="M86" s="100" t="inlineStr">
        <is>
          <t>Clinic</t>
        </is>
      </c>
      <c r="N86" s="88" t="inlineStr">
        <is>
          <t>ข้อ 7 (PLE_CC1_Practice_Exam.md)</t>
        </is>
      </c>
      <c r="O86" s="100" t="inlineStr">
        <is>
          <t>Mock</t>
        </is>
      </c>
      <c r="P86" s="100" t="inlineStr">
        <is>
          <t>Mock สภาเภสัชฯ Practice</t>
        </is>
      </c>
      <c r="Q86" s="100" t="n"/>
    </row>
    <row r="87" ht="13.2" customHeight="1" s="49">
      <c r="A87" s="119" t="n">
        <v>85</v>
      </c>
      <c r="B87" s="88" t="inlineStr">
        <is>
          <t>การปฏิบัติตนในข้อใดสามารถลดอาการทางจมูกอักเสบภูมิแพ้ได้</t>
        </is>
      </c>
      <c r="C87" s="100" t="n"/>
      <c r="D87" s="88" t="inlineStr">
        <is>
          <t>การใช้ผ้าปูที่นอน ปลอกหมอนกันไรฝุ่น</t>
        </is>
      </c>
      <c r="E87" s="88" t="inlineStr">
        <is>
          <t>ซักผ้าในน้ำร้อน 55-60 องศาเซลเซียสเป็นประจำ</t>
        </is>
      </c>
      <c r="F87" s="88" t="inlineStr">
        <is>
          <t>กำจัด หรือหลีกเลี่ยงสารก่อภูมิแพ้ที่ตนเองแพ้</t>
        </is>
      </c>
      <c r="G87" s="88" t="inlineStr">
        <is>
          <t>อาบน้ำอุ่นเป็นประจำทุกวัน</t>
        </is>
      </c>
      <c r="H87" s="88" t="inlineStr">
        <is>
          <t>ถูกทั้งข้อ ก. ข. และ ค.</t>
        </is>
      </c>
      <c r="I87" s="119" t="inlineStr">
        <is>
          <t>1</t>
        </is>
      </c>
      <c r="J87" s="88"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00" t="n"/>
      <c r="L87" s="88" t="inlineStr">
        <is>
          <t>Allergic rhinitis</t>
        </is>
      </c>
      <c r="M87" s="100" t="inlineStr">
        <is>
          <t>Clinic</t>
        </is>
      </c>
      <c r="N87" s="88" t="inlineStr">
        <is>
          <t>ข้อ 10 (PLE_CC1_Practice_Exam.md)</t>
        </is>
      </c>
      <c r="O87" s="100" t="inlineStr">
        <is>
          <t>Mock</t>
        </is>
      </c>
      <c r="P87" s="100" t="inlineStr">
        <is>
          <t>Mock สภาเภสัชฯ Practice</t>
        </is>
      </c>
      <c r="Q87" s="100" t="n"/>
    </row>
    <row r="88" ht="13.2" customHeight="1" s="49">
      <c r="A88" s="119" t="n">
        <v>86</v>
      </c>
      <c r="B88" s="88" t="inlineStr">
        <is>
          <t>อาการใดไม่เข้ากับโรคจมูกอักเสบภูมิแพ้</t>
        </is>
      </c>
      <c r="C88" s="100" t="n"/>
      <c r="D88" s="88" t="inlineStr">
        <is>
          <t>คันจมูก จามติดๆกัน</t>
        </is>
      </c>
      <c r="E88" s="88" t="inlineStr">
        <is>
          <t>น้ำมูกไหลลงคอ ไอเรื้อรัง</t>
        </is>
      </c>
      <c r="F88" s="88" t="inlineStr">
        <is>
          <t>น้ำมูกใส และคัดแน่นจมูก</t>
        </is>
      </c>
      <c r="G88" s="88" t="inlineStr">
        <is>
          <t>ไอเป็นเลือด</t>
        </is>
      </c>
      <c r="H88" s="88" t="inlineStr">
        <is>
          <t>การรับกลิ่นลดลง 21 โรคระบบหายใจ นักศึกษาเภสัชศาสตร์ชั้นปีที่ 4 รุ่นที่ 28</t>
        </is>
      </c>
      <c r="I88" s="119" t="inlineStr">
        <is>
          <t>1</t>
        </is>
      </c>
      <c r="J88" s="88"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8" s="100" t="n"/>
      <c r="L88" s="88" t="inlineStr">
        <is>
          <t>Allergic rhinitis</t>
        </is>
      </c>
      <c r="M88" s="100" t="inlineStr">
        <is>
          <t>Clinic</t>
        </is>
      </c>
      <c r="N88" s="88" t="inlineStr">
        <is>
          <t>ข้อ 11 (PLE_CC1_Practice_Exam.md)</t>
        </is>
      </c>
      <c r="O88" s="100" t="inlineStr">
        <is>
          <t>Mock</t>
        </is>
      </c>
      <c r="P88" s="100" t="inlineStr">
        <is>
          <t>Mock สภาเภสัชฯ Practice</t>
        </is>
      </c>
      <c r="Q88" s="100" t="n"/>
    </row>
    <row r="89" ht="13.2" customHeight="1" s="49">
      <c r="A89" s="119" t="n">
        <v>87</v>
      </c>
      <c r="B89" s="88" t="inlineStr">
        <is>
          <t>ลักษณะที่สามารถพบได้ในผู้ป่วยโรคจมูกอักเสบภูมิแพ้ ยกเว้นข้อใด</t>
        </is>
      </c>
      <c r="C89" s="100" t="n"/>
      <c r="D89" s="88" t="inlineStr">
        <is>
          <t>Long face syndrome</t>
        </is>
      </c>
      <c r="E89" s="88" t="inlineStr">
        <is>
          <t>Allergic shiner</t>
        </is>
      </c>
      <c r="F89" s="88" t="inlineStr">
        <is>
          <t>Allergic nasal crease/line</t>
        </is>
      </c>
      <c r="G89" s="88" t="inlineStr">
        <is>
          <t>Allergic salute</t>
        </is>
      </c>
      <c r="H89" s="88" t="inlineStr">
        <is>
          <t>Butterfly rash</t>
        </is>
      </c>
      <c r="I89" s="119" t="inlineStr">
        <is>
          <t>1</t>
        </is>
      </c>
      <c r="J89" s="88"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00" t="n"/>
      <c r="L89" s="88" t="inlineStr">
        <is>
          <t>Allergic rhinitis</t>
        </is>
      </c>
      <c r="M89" s="100" t="inlineStr">
        <is>
          <t>Clinic</t>
        </is>
      </c>
      <c r="N89" s="88" t="inlineStr">
        <is>
          <t>ข้อ 12 (PLE_CC1_Practice_Exam.md)</t>
        </is>
      </c>
      <c r="O89" s="100" t="inlineStr">
        <is>
          <t>Mock</t>
        </is>
      </c>
      <c r="P89" s="100" t="inlineStr">
        <is>
          <t>Mock สภาเภสัชฯ Practice</t>
        </is>
      </c>
      <c r="Q89" s="100" t="n"/>
    </row>
    <row r="90" ht="13.2" customHeight="1" s="49">
      <c r="A90" s="119" t="n">
        <v>88</v>
      </c>
      <c r="B90" s="88" t="inlineStr">
        <is>
          <t>ยาในข้อใดที่ได้ผลดีกับผู้ป่วยที่เป็นโรคหืดร่วมกับโรคจมูกอักเสบภูมิแพ้</t>
        </is>
      </c>
      <c r="C90" s="100" t="n"/>
      <c r="D90" s="88" t="inlineStr">
        <is>
          <t>Cromolyn sodium</t>
        </is>
      </c>
      <c r="E90" s="88" t="inlineStr">
        <is>
          <t>Montelukast</t>
        </is>
      </c>
      <c r="F90" s="88" t="inlineStr">
        <is>
          <t>Phenylephrine</t>
        </is>
      </c>
      <c r="G90" s="88" t="inlineStr">
        <is>
          <t>Oxymetazoline</t>
        </is>
      </c>
      <c r="H90" s="88" t="inlineStr">
        <is>
          <t>Levocetirizine</t>
        </is>
      </c>
      <c r="I90" s="119" t="inlineStr">
        <is>
          <t>1</t>
        </is>
      </c>
      <c r="J90" s="88"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00" t="n"/>
      <c r="L90" s="88" t="inlineStr">
        <is>
          <t>Allergic rhinitis</t>
        </is>
      </c>
      <c r="M90" s="100" t="inlineStr">
        <is>
          <t>Clinic</t>
        </is>
      </c>
      <c r="N90" s="88" t="inlineStr">
        <is>
          <t>ข้อ 13 (PLE_CC1_Practice_Exam.md)</t>
        </is>
      </c>
      <c r="O90" s="100" t="inlineStr">
        <is>
          <t>Mock</t>
        </is>
      </c>
      <c r="P90" s="100" t="inlineStr">
        <is>
          <t>Mock สภาเภสัชฯ Practice</t>
        </is>
      </c>
      <c r="Q90" s="100" t="n"/>
    </row>
    <row r="91" ht="13.2" customHeight="1" s="49">
      <c r="A91" s="119" t="n">
        <v>89</v>
      </c>
      <c r="B91" s="88" t="inlineStr">
        <is>
          <t>ก่อนหน้านี้ผู้ป่วยหญิงรายนี้ได้รับประทานยา oral antihistamine มาก่อน จากโครงสร้าง Oral antihistamine ตัวใด ออกฤทธิ์ได้ยาวนานที่สุด</t>
        </is>
      </c>
      <c r="C91" s="100" t="n"/>
      <c r="D91" s="88" t="inlineStr">
        <is>
          <t>Chlorpheniramine 4 mg TID</t>
        </is>
      </c>
      <c r="E91" s="88" t="inlineStr">
        <is>
          <t>Fluticasone furoate nasal spray</t>
        </is>
      </c>
      <c r="F91" s="88" t="inlineStr">
        <is>
          <t>Budesonide nasal spray</t>
        </is>
      </c>
      <c r="G91" s="88" t="inlineStr">
        <is>
          <t>Epinephrine 0.3 mg IM stat</t>
        </is>
      </c>
      <c r="H91" s="88" t="inlineStr">
        <is>
          <t>132 โรคผิวหนัง ฝ่ายวิชาการ</t>
        </is>
      </c>
      <c r="I91" s="119" t="inlineStr">
        <is>
          <t>1</t>
        </is>
      </c>
      <c r="J91"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91" s="100" t="n"/>
      <c r="L91" s="88" t="inlineStr">
        <is>
          <t>Allergic rhinitis</t>
        </is>
      </c>
      <c r="M91" s="100" t="inlineStr">
        <is>
          <t>Clinic</t>
        </is>
      </c>
      <c r="N91" s="88" t="inlineStr">
        <is>
          <t>ข้อ 17 (PLE_CC1_Practice_Exam.md)</t>
        </is>
      </c>
      <c r="O91" s="100" t="inlineStr">
        <is>
          <t>Mock</t>
        </is>
      </c>
      <c r="P91" s="100" t="inlineStr">
        <is>
          <t>Mock สภาเภสัชฯ Practice</t>
        </is>
      </c>
      <c r="Q91" s="100" t="n"/>
    </row>
    <row r="92" ht="13.2" customHeight="1" s="49">
      <c r="A92" s="119" t="n">
        <v>90</v>
      </c>
      <c r="B92" s="88"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92" s="100" t="n"/>
      <c r="D92" s="88" t="inlineStr">
        <is>
          <t>แนะนำให้ผู้ป่วยเปลี่ยนไปใช้ยาพ่นยี่ห่ออื่น</t>
        </is>
      </c>
      <c r="E92" s="88" t="inlineStr">
        <is>
          <t>แนะนำให้ผู้ป่วยใช้ยาพ่นจมูกที่มีตัวยา ephedrine ร่วมด้วย</t>
        </is>
      </c>
      <c r="F92" s="88" t="inlineStr">
        <is>
          <t>แนะนำให้ผู้ป่วยเพิ่มขนาดยาพ่นจมูกเป็น 2 spray วันละ 3 ครั้ง</t>
        </is>
      </c>
      <c r="G92" s="88" t="inlineStr">
        <is>
          <t>แนะนำให้ผู้ป่วยรับประทานยาที่บรรเทาอาการคัดจมูกร่วมด้วย</t>
        </is>
      </c>
      <c r="H92" s="88" t="inlineStr">
        <is>
          <t>แนะนำให้ผู้ป่วยหยุดใช้ยาพ่นชั่วคราว</t>
        </is>
      </c>
      <c r="I92" s="119" t="inlineStr">
        <is>
          <t>1</t>
        </is>
      </c>
      <c r="J92" s="88"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2" s="100" t="n"/>
      <c r="L92" s="88" t="inlineStr">
        <is>
          <t>Allergic rhinitis</t>
        </is>
      </c>
      <c r="M92" s="100" t="inlineStr">
        <is>
          <t>Clinic</t>
        </is>
      </c>
      <c r="N92" s="88" t="inlineStr">
        <is>
          <t>ข้อ 31 (PLE_CC1_Practice_Exam.md)</t>
        </is>
      </c>
      <c r="O92" s="100" t="inlineStr">
        <is>
          <t>Mock</t>
        </is>
      </c>
      <c r="P92" s="100" t="inlineStr">
        <is>
          <t>Mock สภาเภสัชฯ Practice</t>
        </is>
      </c>
      <c r="Q92" s="100" t="n"/>
    </row>
    <row r="93" ht="13.2" customHeight="1" s="49">
      <c r="A93" s="119" t="n">
        <v>91</v>
      </c>
      <c r="B93" s="88"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93" s="100" t="n"/>
      <c r="D93" s="88"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93" s="88" t="inlineStr">
        <is>
          <t>ควรได้รับ เนื่องจากโรคที่ผู้ป่วยเป็นคือ Acute pharyngitis จึงควรได้รับยาปฏิชีวนะคือ Amoxicillin dry syrup (125 mg/5 ml) ปริมาณ 30 ml/day นาน 10 วัน</t>
        </is>
      </c>
      <c r="F93" s="88" t="inlineStr">
        <is>
          <t>ควรได้รับ เนื่องจากโรคที่ผู้ป่วยเป็นคือ Acute bacterial rhinosinusitis จึงควรได้รับยาปฏิชีวนะ คือ Amoxicillin dry syrup (125 mg/5 ml) ปริมาณ 48 ml/day นาน 10 วัน</t>
        </is>
      </c>
      <c r="G93" s="88" t="inlineStr">
        <is>
          <t>ควรได้รับ เนื่องจากโรคที่ผู้ป่วยเป็นคือ common cold จึงควรได้รับยา Carbocysteine (100 mg/5 ml) ปริมาณ 15 ml/day</t>
        </is>
      </c>
      <c r="H93" s="88" t="inlineStr">
        <is>
          <t>ควรได้รับ เนื่องจากโรคที่ผู้ป่วยเป็นคือ common cold จึงควรได้รับยา Carbocysteine (100 mg/5 ml) ปริมาณ 15 ml/day และยา Cetirizine (1 mg/ml) ปริมาณ 4 ml/day</t>
        </is>
      </c>
      <c r="I93" s="119" t="inlineStr">
        <is>
          <t>1</t>
        </is>
      </c>
      <c r="J93" s="88"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93" s="100" t="n"/>
      <c r="L93" s="88" t="inlineStr">
        <is>
          <t>Allergic rhinitis</t>
        </is>
      </c>
      <c r="M93" s="100" t="inlineStr">
        <is>
          <t>Clinic</t>
        </is>
      </c>
      <c r="N93" s="88" t="inlineStr">
        <is>
          <t>ข้อ 32 (PLE_CC1_Practice_Exam.md)</t>
        </is>
      </c>
      <c r="O93" s="100" t="inlineStr">
        <is>
          <t>Mock</t>
        </is>
      </c>
      <c r="P93" s="100" t="inlineStr">
        <is>
          <t>Mock สภาเภสัชฯ Practice</t>
        </is>
      </c>
      <c r="Q93" s="100" t="n"/>
    </row>
    <row r="94" ht="13.2" customHeight="1" s="49">
      <c r="A94" s="119" t="n">
        <v>92</v>
      </c>
      <c r="B94" s="88" t="inlineStr">
        <is>
          <t>ทุกโครงสร้างยาออกฤทธิ์แบบ non-sedative antihistamine ข้อใดต่อไปนี้ถูกต้อง</t>
        </is>
      </c>
      <c r="C94" s="100" t="n"/>
      <c r="D94" s="88" t="inlineStr">
        <is>
          <t>เฉพาะ ข้อความ 1</t>
        </is>
      </c>
      <c r="E94" s="88" t="inlineStr">
        <is>
          <t>เฉพาะข้อความ 2</t>
        </is>
      </c>
      <c r="F94" s="88" t="inlineStr">
        <is>
          <t>ข้อความ 1 และ 2</t>
        </is>
      </c>
      <c r="G94" s="88" t="inlineStr">
        <is>
          <t>ข้อความ 1 และ 3</t>
        </is>
      </c>
      <c r="H94" s="88" t="inlineStr">
        <is>
          <t>ถูกทั้ง 1 2 และ 3</t>
        </is>
      </c>
      <c r="I94" s="119" t="inlineStr">
        <is>
          <t>1</t>
        </is>
      </c>
      <c r="J94" s="88"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00" t="n"/>
      <c r="L94" s="88" t="inlineStr">
        <is>
          <t>Allergic rhinitis</t>
        </is>
      </c>
      <c r="M94" s="100" t="inlineStr">
        <is>
          <t>Clinic</t>
        </is>
      </c>
      <c r="N94" s="88" t="inlineStr">
        <is>
          <t>ข้อ 3 (PLE_CC1_Practice_Exam.md)</t>
        </is>
      </c>
      <c r="O94" s="100" t="inlineStr">
        <is>
          <t>Mock</t>
        </is>
      </c>
      <c r="P94" s="100" t="inlineStr">
        <is>
          <t>Mock สภาเภสัชฯ Practice</t>
        </is>
      </c>
      <c r="Q94" s="100" t="n"/>
    </row>
    <row r="95" ht="13.2" customHeight="1" s="49">
      <c r="A95" s="119" t="n">
        <v>93</v>
      </c>
      <c r="B95" s="88"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5" s="100" t="n"/>
      <c r="D95" s="88" t="inlineStr">
        <is>
          <t>Fluticasone furoate</t>
        </is>
      </c>
      <c r="E95" s="88" t="inlineStr">
        <is>
          <t>Loratadine</t>
        </is>
      </c>
      <c r="F95" s="88" t="inlineStr">
        <is>
          <t>montelukast</t>
        </is>
      </c>
      <c r="G95" s="88" t="inlineStr">
        <is>
          <t>Phenylephrine</t>
        </is>
      </c>
      <c r="H95" s="88" t="inlineStr">
        <is>
          <t>0.025% oxymetazoline</t>
        </is>
      </c>
      <c r="I95" s="119" t="inlineStr">
        <is>
          <t>1</t>
        </is>
      </c>
      <c r="J95" s="88"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5" s="100" t="n"/>
      <c r="L95" s="88" t="inlineStr">
        <is>
          <t>Allergic rhinitis</t>
        </is>
      </c>
      <c r="M95" s="100" t="inlineStr">
        <is>
          <t>Clinic</t>
        </is>
      </c>
      <c r="N95" s="88" t="inlineStr">
        <is>
          <t>ข้อ 30 (PLE_CC1_Practice_Exam.md)</t>
        </is>
      </c>
      <c r="O95" s="100" t="inlineStr">
        <is>
          <t>Mock</t>
        </is>
      </c>
      <c r="P95" s="100" t="inlineStr">
        <is>
          <t>Mock สภาเภสัชฯ Practice</t>
        </is>
      </c>
      <c r="Q95" s="100" t="n"/>
    </row>
    <row r="96" ht="13.2" customHeight="1" s="49">
      <c r="A96" s="119" t="n">
        <v>94</v>
      </c>
      <c r="B96" s="88"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6" s="100" t="n"/>
      <c r="D96" s="88" t="inlineStr">
        <is>
          <t>Epinephrine 0.3 mg IM stat</t>
        </is>
      </c>
      <c r="E96" s="88" t="inlineStr">
        <is>
          <t>Dexamethasone 4 mg IV</t>
        </is>
      </c>
      <c r="F96" s="88" t="inlineStr">
        <is>
          <t>Prednisolone 20 mg OD</t>
        </is>
      </c>
      <c r="G96" s="88" t="inlineStr">
        <is>
          <t>Montelukast 10 mg HS</t>
        </is>
      </c>
      <c r="H96" s="88" t="inlineStr">
        <is>
          <t>Hydroxyzine 25 mg HS</t>
        </is>
      </c>
      <c r="I96" s="119" t="inlineStr">
        <is>
          <t>2</t>
        </is>
      </c>
      <c r="J96" s="88"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6" s="100" t="n"/>
      <c r="L96" s="88" t="inlineStr">
        <is>
          <t>Allergic rhinitis</t>
        </is>
      </c>
      <c r="M96" s="100" t="inlineStr">
        <is>
          <t>Clinic</t>
        </is>
      </c>
      <c r="N96" s="88" t="inlineStr">
        <is>
          <t>ข้อ 22 (PLE_CC1_Practice_Exam.md)</t>
        </is>
      </c>
      <c r="O96" s="100" t="inlineStr">
        <is>
          <t>Mock</t>
        </is>
      </c>
      <c r="P96" s="100" t="inlineStr">
        <is>
          <t>Mock สภาเภสัชฯ Practice</t>
        </is>
      </c>
      <c r="Q96" s="100" t="n"/>
    </row>
    <row r="97" ht="13.2" customHeight="1" s="49">
      <c r="A97" s="119" t="n">
        <v>95</v>
      </c>
      <c r="B97" s="88"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7" s="100" t="n"/>
      <c r="D97" s="88" t="inlineStr">
        <is>
          <t>Montelukast 10 mg HS</t>
        </is>
      </c>
      <c r="E97" s="88" t="inlineStr">
        <is>
          <t>Hydroxyzine 25 mg HS</t>
        </is>
      </c>
      <c r="F97" s="88" t="inlineStr">
        <is>
          <t>Diphenhydramine 25 mg IV</t>
        </is>
      </c>
      <c r="G97" s="88" t="inlineStr">
        <is>
          <t>Cetirizine 10 mg OD</t>
        </is>
      </c>
      <c r="H97" s="88" t="inlineStr">
        <is>
          <t>Loratadine 10 mg OD</t>
        </is>
      </c>
      <c r="I97" s="119" t="inlineStr">
        <is>
          <t>2</t>
        </is>
      </c>
      <c r="J97" s="88"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7" s="100" t="n"/>
      <c r="L97" s="88" t="inlineStr">
        <is>
          <t>Allergic rhinitis</t>
        </is>
      </c>
      <c r="M97" s="100" t="inlineStr">
        <is>
          <t>Clinic</t>
        </is>
      </c>
      <c r="N97" s="88" t="inlineStr">
        <is>
          <t>ข้อ 2 (PLE_CC1_Practice_Exam.md)</t>
        </is>
      </c>
      <c r="O97" s="100" t="inlineStr">
        <is>
          <t>Mock</t>
        </is>
      </c>
      <c r="P97" s="100" t="inlineStr">
        <is>
          <t>Mock สภาเภสัชฯ Practice</t>
        </is>
      </c>
      <c r="Q97" s="100" t="n"/>
    </row>
    <row r="98" ht="13.2" customHeight="1" s="49">
      <c r="A98" s="119" t="n">
        <v>96</v>
      </c>
      <c r="B98" s="88"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8" s="100" t="n"/>
      <c r="D98" s="88" t="inlineStr">
        <is>
          <t>Dimenhydrinateเป็นanti histamineมีข้อบ่งใช้ใน motion sickness</t>
        </is>
      </c>
      <c r="E98" s="88"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8" s="88" t="inlineStr">
        <is>
          <t>Intranasal Budesonide จะใช้ในรายที่มีอาการคัดจมูกมาก ซึ่งผู้ป่วยรายนี้ไม่มีอาการรุนแรงมาก และ อาการไม่ได้รบกวนคุณภาพชีวิต</t>
        </is>
      </c>
      <c r="G98" s="88"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8" s="88" t="inlineStr">
        <is>
          <t>Fluticasone furoate nasal spray</t>
        </is>
      </c>
      <c r="I98" s="119" t="inlineStr">
        <is>
          <t>5</t>
        </is>
      </c>
      <c r="J98" s="88"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8" s="100" t="n"/>
      <c r="L98" s="88" t="inlineStr">
        <is>
          <t>Allergic rhinitis</t>
        </is>
      </c>
      <c r="M98" s="100" t="inlineStr">
        <is>
          <t>Clinic</t>
        </is>
      </c>
      <c r="N98" s="88" t="inlineStr">
        <is>
          <t>ข้อ 26 (PLE_CC1_Practice_Exam.md)</t>
        </is>
      </c>
      <c r="O98" s="100" t="inlineStr">
        <is>
          <t>Mock</t>
        </is>
      </c>
      <c r="P98" s="100" t="inlineStr">
        <is>
          <t>Mock สภาเภสัชฯ Practice</t>
        </is>
      </c>
      <c r="Q98" s="100" t="n"/>
    </row>
    <row r="99" ht="13.2" customHeight="1" s="49">
      <c r="A99" s="119" t="n">
        <v>97</v>
      </c>
      <c r="B99" s="88"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9" s="100" t="n"/>
      <c r="D99" s="88" t="inlineStr">
        <is>
          <t>Chlorpheniramine 4 mg TID</t>
        </is>
      </c>
      <c r="E99" s="88" t="inlineStr">
        <is>
          <t>Fluticasone furoate nasal spray</t>
        </is>
      </c>
      <c r="F99" s="88" t="inlineStr">
        <is>
          <t>Budesonide nasal spray</t>
        </is>
      </c>
      <c r="G99" s="88" t="inlineStr">
        <is>
          <t>Epinephrine 0.3 mg IM stat</t>
        </is>
      </c>
      <c r="H99" s="88" t="inlineStr">
        <is>
          <t>Dexamethasone 4 mg IV</t>
        </is>
      </c>
      <c r="I99" s="119" t="inlineStr">
        <is>
          <t>2</t>
        </is>
      </c>
      <c r="J99" s="88"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00" t="n"/>
      <c r="L99" s="88" t="inlineStr">
        <is>
          <t>Allergic rhinitis</t>
        </is>
      </c>
      <c r="M99" s="100" t="inlineStr">
        <is>
          <t>Clinic</t>
        </is>
      </c>
      <c r="N99" s="88" t="inlineStr">
        <is>
          <t>ข้อ 27 (PLE_CC1_Practice_Exam.md)</t>
        </is>
      </c>
      <c r="O99" s="100" t="inlineStr">
        <is>
          <t>Mock</t>
        </is>
      </c>
      <c r="P99" s="100" t="inlineStr">
        <is>
          <t>Mock สภาเภสัชฯ Practice</t>
        </is>
      </c>
      <c r="Q99" s="100" t="n"/>
    </row>
    <row r="100" ht="13.2" customHeight="1" s="49">
      <c r="A100" s="119" t="n">
        <v>98</v>
      </c>
      <c r="B100" s="88"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100" s="100" t="n"/>
      <c r="D100" s="88" t="inlineStr">
        <is>
          <t>Epinephrine 0.3 mg IM stat</t>
        </is>
      </c>
      <c r="E100" s="88" t="inlineStr">
        <is>
          <t>Dexamethasone 4 mg IV</t>
        </is>
      </c>
      <c r="F100" s="88" t="inlineStr">
        <is>
          <t>Prednisolone 20 mg OD</t>
        </is>
      </c>
      <c r="G100" s="88" t="inlineStr">
        <is>
          <t>Montelukast 10 mg HS</t>
        </is>
      </c>
      <c r="H100" s="88" t="inlineStr">
        <is>
          <t>Hydroxyzine 25 mg HS</t>
        </is>
      </c>
      <c r="I100" s="119" t="inlineStr">
        <is>
          <t>2</t>
        </is>
      </c>
      <c r="J100" s="88"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100" t="n"/>
      <c r="L100" s="88" t="inlineStr">
        <is>
          <t>Allergic rhinitis</t>
        </is>
      </c>
      <c r="M100" s="100" t="inlineStr">
        <is>
          <t>Clinic</t>
        </is>
      </c>
      <c r="N100" s="88" t="inlineStr">
        <is>
          <t>ข้อ 28 (PLE_CC1_Practice_Exam.md)</t>
        </is>
      </c>
      <c r="O100" s="100" t="inlineStr">
        <is>
          <t>Mock</t>
        </is>
      </c>
      <c r="P100" s="100" t="inlineStr">
        <is>
          <t>Mock สภาเภสัชฯ Practice</t>
        </is>
      </c>
      <c r="Q100" s="100" t="n"/>
    </row>
    <row r="101" ht="13.2" customHeight="1" s="49">
      <c r="A101" s="119" t="n">
        <v>99</v>
      </c>
      <c r="B101" s="88"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101" s="100" t="n"/>
      <c r="D101" s="88" t="inlineStr">
        <is>
          <t>Montelukast 10 mg HS</t>
        </is>
      </c>
      <c r="E101" s="88" t="inlineStr">
        <is>
          <t>Hydroxyzine 25 mg HS</t>
        </is>
      </c>
      <c r="F101" s="88" t="inlineStr">
        <is>
          <t>Diphenhydramine 25 mg IV</t>
        </is>
      </c>
      <c r="G101" s="88" t="inlineStr">
        <is>
          <t>Cetirizine 10 mg OD</t>
        </is>
      </c>
      <c r="H101" s="88" t="inlineStr">
        <is>
          <t>Loratadine 10 mg OD</t>
        </is>
      </c>
      <c r="I101" s="119" t="inlineStr">
        <is>
          <t>2</t>
        </is>
      </c>
      <c r="J101" s="88"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00" t="n"/>
      <c r="L101" s="88" t="inlineStr">
        <is>
          <t>Allergic rhinitis</t>
        </is>
      </c>
      <c r="M101" s="100" t="inlineStr">
        <is>
          <t>Clinic</t>
        </is>
      </c>
      <c r="N101" s="88" t="inlineStr">
        <is>
          <t>ข้อ 30 (PLE_CC1_Practice_Exam.md)</t>
        </is>
      </c>
      <c r="O101" s="100" t="inlineStr">
        <is>
          <t>Mock</t>
        </is>
      </c>
      <c r="P101" s="100" t="inlineStr">
        <is>
          <t>Mock สภาเภสัชฯ Practice</t>
        </is>
      </c>
      <c r="Q101" s="100" t="n"/>
    </row>
    <row r="102" ht="13.2" customHeight="1" s="49">
      <c r="A102" s="119" t="n">
        <v>100</v>
      </c>
      <c r="B102" s="88"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102" s="100" t="n"/>
      <c r="D102" s="88" t="inlineStr">
        <is>
          <t>ถูกต้อง เพราะเลขาธิการสำนักงานคณะกรรมการอาหาร และยาเป็นผู้อนุญาตสำหรับการออกทุก ชนิดทั่วราชอาณาจักร</t>
        </is>
      </c>
      <c r="E102" s="88" t="inlineStr">
        <is>
          <t>ถูกต้อง เพราะการอนุญาตสำหรับการขายยาผู้อนุญาตอาจเป็นเลขาธิการ หรือผู้ว่าราชการจังหวัดก็ ได้</t>
        </is>
      </c>
      <c r="F102" s="88" t="inlineStr">
        <is>
          <t>ไม่ถูกต้อง เพราะผู้อนุญาตสำหรับการขายยาในต่างจังหวัดต้องเป็นผู้ว่าราชการจังหวัดที่อยู่ในเขต จังหวัดนั้น</t>
        </is>
      </c>
      <c r="G102" s="88"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102" s="88" t="inlineStr">
        <is>
          <t>ไม่สามารถตัดสินใจได้จากข้อมูลที่ให้มา</t>
        </is>
      </c>
      <c r="I102" s="119" t="inlineStr">
        <is>
          <t>1</t>
        </is>
      </c>
      <c r="J102" s="88"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00" t="n"/>
      <c r="L102" s="88" t="inlineStr">
        <is>
          <t>Allergic rhinitis</t>
        </is>
      </c>
      <c r="M102" s="100" t="inlineStr">
        <is>
          <t>Clinic</t>
        </is>
      </c>
      <c r="N102" s="88" t="inlineStr">
        <is>
          <t>ข้อ 11 (PLE_CC1_Practice_Exam.md)</t>
        </is>
      </c>
      <c r="O102" s="100" t="inlineStr">
        <is>
          <t>Mock</t>
        </is>
      </c>
      <c r="P102" s="100" t="inlineStr">
        <is>
          <t>Mock สภาเภสัชฯ Practice</t>
        </is>
      </c>
      <c r="Q102" s="100" t="n"/>
    </row>
    <row r="103" ht="13.2" customHeight="1" s="49">
      <c r="A103" s="119" t="n">
        <v>101</v>
      </c>
      <c r="B103" s="88"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103" s="100" t="n"/>
      <c r="D103" s="88" t="inlineStr">
        <is>
          <t>เนื่องจากเป็นยาอันตราย</t>
        </is>
      </c>
      <c r="E103" s="88" t="inlineStr">
        <is>
          <t>เนื่องจากเป็นยาควบคุมพิเศษ</t>
        </is>
      </c>
      <c r="F103" s="88" t="inlineStr">
        <is>
          <t>เนื่องจากเป็นยาเสพติดให้โทษ ประเภทที่ 2</t>
        </is>
      </c>
      <c r="G103" s="88" t="inlineStr">
        <is>
          <t>เนื่องจากเป็นวัตถุออกฤทธิ์ต่อจิตและประสาท ประเภทที่ 2</t>
        </is>
      </c>
      <c r="H103" s="88" t="inlineStr">
        <is>
          <t>เนื่องจากไม่มียานี้จำหน่ายในประเทศไทย</t>
        </is>
      </c>
      <c r="I103" s="119" t="inlineStr">
        <is>
          <t>1</t>
        </is>
      </c>
      <c r="J103" s="88"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00" t="n"/>
      <c r="L103" s="88" t="inlineStr">
        <is>
          <t>Allergic rhinitis</t>
        </is>
      </c>
      <c r="M103" s="100" t="inlineStr">
        <is>
          <t>Clinic</t>
        </is>
      </c>
      <c r="N103" s="88" t="inlineStr">
        <is>
          <t>ข้อ 27 (PLE_CC1_Practice_Exam.md)</t>
        </is>
      </c>
      <c r="O103" s="100" t="inlineStr">
        <is>
          <t>Mock</t>
        </is>
      </c>
      <c r="P103" s="100" t="inlineStr">
        <is>
          <t>Mock สภาเภสัชฯ Practice</t>
        </is>
      </c>
      <c r="Q103" s="100" t="n"/>
    </row>
    <row r="104" ht="13.2" customHeight="1" s="49">
      <c r="A104" s="119" t="n">
        <v>102</v>
      </c>
      <c r="B104" s="88" t="inlineStr">
        <is>
          <t>Oral antihistamine ลดน้ำมูก + คัดจมูก</t>
        </is>
      </c>
      <c r="C104" s="100" t="n"/>
      <c r="D104" s="88" t="inlineStr">
        <is>
          <t>Epinephrine 0.3 mg IM stat</t>
        </is>
      </c>
      <c r="E104" s="88" t="inlineStr">
        <is>
          <t>Dexamethasone 4 mg IV</t>
        </is>
      </c>
      <c r="F104" s="88" t="inlineStr">
        <is>
          <t>Prednisolone 20 mg OD</t>
        </is>
      </c>
      <c r="G104" s="88" t="inlineStr">
        <is>
          <t>Montelukast 10 mg HS</t>
        </is>
      </c>
      <c r="H104" s="88" t="inlineStr">
        <is>
          <t>Hydroxyzine 25 mg HS</t>
        </is>
      </c>
      <c r="I104" s="119" t="inlineStr">
        <is>
          <t>1</t>
        </is>
      </c>
      <c r="J104"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00" t="n"/>
      <c r="L104" s="88" t="inlineStr">
        <is>
          <t>Allergic rhinitis</t>
        </is>
      </c>
      <c r="M104" s="100" t="inlineStr">
        <is>
          <t>Clinic</t>
        </is>
      </c>
      <c r="N104" s="88" t="inlineStr">
        <is>
          <t>ข้อ 2 (PLE_CC1_Key_Rx20_UBU.md)</t>
        </is>
      </c>
      <c r="O104" s="100" t="inlineStr">
        <is>
          <t>Mock</t>
        </is>
      </c>
      <c r="P104" s="100" t="inlineStr">
        <is>
          <t>Mock Rx20 UBU</t>
        </is>
      </c>
      <c r="Q104" s="100" t="n"/>
    </row>
    <row r="105" ht="13.2" customHeight="1" s="49">
      <c r="A105" s="119" t="n">
        <v>103</v>
      </c>
      <c r="B105" s="88"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5" s="100" t="n"/>
      <c r="D105" s="88" t="inlineStr">
        <is>
          <t>Montelukast 10 mg HS</t>
        </is>
      </c>
      <c r="E105" s="88" t="inlineStr">
        <is>
          <t>Hydroxyzine 25 mg HS</t>
        </is>
      </c>
      <c r="F105" s="88" t="inlineStr">
        <is>
          <t>Diphenhydramine 25 mg IV</t>
        </is>
      </c>
      <c r="G105" s="88" t="inlineStr">
        <is>
          <t>Cetirizine 10 mg OD</t>
        </is>
      </c>
      <c r="H105" s="88" t="inlineStr">
        <is>
          <t>Loratadine 10 mg OD</t>
        </is>
      </c>
      <c r="I105" s="119" t="inlineStr">
        <is>
          <t>4</t>
        </is>
      </c>
      <c r="J105" s="88"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5" s="100" t="n"/>
      <c r="L105" s="88" t="inlineStr">
        <is>
          <t>Allergic rhinitis</t>
        </is>
      </c>
      <c r="M105" s="100" t="inlineStr">
        <is>
          <t>Clinic</t>
        </is>
      </c>
      <c r="N105" s="88" t="inlineStr">
        <is>
          <t>ข้อ 5 (PLE_CC1_Key_Rx20_UBU.md)</t>
        </is>
      </c>
      <c r="O105" s="100" t="inlineStr">
        <is>
          <t>Mock</t>
        </is>
      </c>
      <c r="P105" s="100" t="inlineStr">
        <is>
          <t>Mock Rx20 UBU</t>
        </is>
      </c>
      <c r="Q105" s="100" t="n"/>
    </row>
    <row r="106" ht="13.2" customHeight="1" s="49">
      <c r="A106" s="119" t="n">
        <v>104</v>
      </c>
      <c r="B106" s="88"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6" s="100" t="n"/>
      <c r="D106" s="88" t="inlineStr">
        <is>
          <t>Cetirizine 10 mg OD</t>
        </is>
      </c>
      <c r="E106" s="88" t="inlineStr">
        <is>
          <t>Loratadine 10 mg OD</t>
        </is>
      </c>
      <c r="F106" s="88" t="inlineStr">
        <is>
          <t>Fexofenadine 180 mg OD</t>
        </is>
      </c>
      <c r="G106" s="88" t="inlineStr">
        <is>
          <t>Chlorpheniramine 4 mg TID</t>
        </is>
      </c>
      <c r="H106" s="88" t="inlineStr">
        <is>
          <t>Fluticasone furoate nasal spray</t>
        </is>
      </c>
      <c r="I106" s="119" t="inlineStr">
        <is>
          <t>3</t>
        </is>
      </c>
      <c r="J106" s="88"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00" t="n"/>
      <c r="L106" s="88" t="inlineStr">
        <is>
          <t>Allergic rhinitis</t>
        </is>
      </c>
      <c r="M106" s="100" t="inlineStr">
        <is>
          <t>Clinic</t>
        </is>
      </c>
      <c r="N106" s="88" t="inlineStr">
        <is>
          <t>ข้อ 5 (PLE_CC1_Key_Rx20_UBU.md)</t>
        </is>
      </c>
      <c r="O106" s="100" t="inlineStr">
        <is>
          <t>Mock</t>
        </is>
      </c>
      <c r="P106" s="100" t="inlineStr">
        <is>
          <t>Mock Rx20 UBU</t>
        </is>
      </c>
      <c r="Q106" s="100" t="n"/>
    </row>
    <row r="107" ht="13.2" customHeight="1" s="49">
      <c r="A107" s="119" t="n">
        <v>105</v>
      </c>
      <c r="B107" s="88" t="inlineStr">
        <is>
          <t>ยา Antihistamine ตัวใดที่ทำให้ง่วงมากที่สุด</t>
        </is>
      </c>
      <c r="C107" s="100" t="n"/>
      <c r="D107" s="88" t="inlineStr">
        <is>
          <t>Chlorpheniramine 4 mg TID</t>
        </is>
      </c>
      <c r="E107" s="88" t="inlineStr">
        <is>
          <t>Fluticasone furoate nasal spray</t>
        </is>
      </c>
      <c r="F107" s="88" t="inlineStr">
        <is>
          <t>Budesonide nasal spray</t>
        </is>
      </c>
      <c r="G107" s="88" t="inlineStr">
        <is>
          <t>Epinephrine 0.3 mg IM stat</t>
        </is>
      </c>
      <c r="H107" s="88" t="inlineStr">
        <is>
          <t>Dexamethasone 4 mg IV</t>
        </is>
      </c>
      <c r="I107" s="119" t="inlineStr">
        <is>
          <t>1</t>
        </is>
      </c>
      <c r="J107"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7" s="100" t="n"/>
      <c r="L107" s="88" t="inlineStr">
        <is>
          <t>Allergic rhinitis</t>
        </is>
      </c>
      <c r="M107" s="100" t="inlineStr">
        <is>
          <t>Clinic</t>
        </is>
      </c>
      <c r="N107" s="88" t="inlineStr">
        <is>
          <t>ข้อ 8 (PLE_CC1_Key_Rx20_UBU.md)</t>
        </is>
      </c>
      <c r="O107" s="100" t="inlineStr">
        <is>
          <t>Mock</t>
        </is>
      </c>
      <c r="P107" s="100" t="inlineStr">
        <is>
          <t>Mock Rx20 UBU</t>
        </is>
      </c>
      <c r="Q107" s="100" t="n"/>
    </row>
    <row r="108" ht="13.2" customHeight="1" s="49">
      <c r="A108" s="119" t="n">
        <v>106</v>
      </c>
      <c r="B108" s="88" t="inlineStr">
        <is>
          <t>ใช้ยาเดิมต่อไป แต่ให้ antihistamine และ paracetamol</t>
        </is>
      </c>
      <c r="C108" s="100" t="n"/>
      <c r="D108" s="88" t="inlineStr">
        <is>
          <t>Epinephrine 0.3 mg IM stat</t>
        </is>
      </c>
      <c r="E108" s="88" t="inlineStr">
        <is>
          <t>Dexamethasone 4 mg IV</t>
        </is>
      </c>
      <c r="F108" s="88" t="inlineStr">
        <is>
          <t>Prednisolone 20 mg OD</t>
        </is>
      </c>
      <c r="G108" s="88" t="inlineStr">
        <is>
          <t>Montelukast 10 mg HS</t>
        </is>
      </c>
      <c r="H108" s="88" t="inlineStr">
        <is>
          <t>Hydroxyzine 25 mg HS</t>
        </is>
      </c>
      <c r="I108" s="119" t="inlineStr">
        <is>
          <t>1</t>
        </is>
      </c>
      <c r="J108"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00" t="n"/>
      <c r="L108" s="88" t="inlineStr">
        <is>
          <t>Allergic rhinitis</t>
        </is>
      </c>
      <c r="M108" s="100" t="inlineStr">
        <is>
          <t>Clinic</t>
        </is>
      </c>
      <c r="N108" s="88" t="inlineStr">
        <is>
          <t>ข้อ 1 (PLE_CC1_Key_Rx20_UBU.md)</t>
        </is>
      </c>
      <c r="O108" s="100" t="inlineStr">
        <is>
          <t>Mock</t>
        </is>
      </c>
      <c r="P108" s="100" t="inlineStr">
        <is>
          <t>Mock Rx20 UBU</t>
        </is>
      </c>
      <c r="Q108" s="100" t="n"/>
    </row>
    <row r="109" ht="13.2" customHeight="1" s="49">
      <c r="A109" s="119" t="n">
        <v>107</v>
      </c>
      <c r="B109" s="88" t="inlineStr">
        <is>
          <t>Loratadine (minor) ระดับ lora ลดลง</t>
        </is>
      </c>
      <c r="C109" s="100" t="n"/>
      <c r="D109" s="88" t="inlineStr">
        <is>
          <t>Montelukast 10 mg HS</t>
        </is>
      </c>
      <c r="E109" s="88" t="inlineStr">
        <is>
          <t>Hydroxyzine 25 mg HS</t>
        </is>
      </c>
      <c r="F109" s="88" t="inlineStr">
        <is>
          <t>Diphenhydramine 25 mg IV</t>
        </is>
      </c>
      <c r="G109" s="88" t="inlineStr">
        <is>
          <t>Cetirizine 10 mg OD</t>
        </is>
      </c>
      <c r="H109" s="88" t="inlineStr">
        <is>
          <t>Loratadine 10 mg OD</t>
        </is>
      </c>
      <c r="I109" s="119" t="inlineStr">
        <is>
          <t>1</t>
        </is>
      </c>
      <c r="J109"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00" t="n"/>
      <c r="L109" s="88" t="inlineStr">
        <is>
          <t>Allergic rhinitis</t>
        </is>
      </c>
      <c r="M109" s="100" t="inlineStr">
        <is>
          <t>Clinic</t>
        </is>
      </c>
      <c r="N109" s="88" t="inlineStr">
        <is>
          <t>ข้อ 3 (PLE_CC1_Key_Rx20_UBU.md)</t>
        </is>
      </c>
      <c r="O109" s="100" t="inlineStr">
        <is>
          <t>Mock</t>
        </is>
      </c>
      <c r="P109" s="100" t="inlineStr">
        <is>
          <t>Mock Rx20 UBU</t>
        </is>
      </c>
      <c r="Q109" s="100" t="n"/>
    </row>
    <row r="110" ht="13.2" customHeight="1" s="49">
      <c r="A110" s="119" t="n">
        <v>108</v>
      </c>
      <c r="B110" s="88" t="inlineStr">
        <is>
          <t>ไม่เหมาะสม เพราะ ควรใช้ยา Loratadine จะได้ผลดีกว่า</t>
        </is>
      </c>
      <c r="C110" s="100" t="n"/>
      <c r="D110" s="88" t="inlineStr">
        <is>
          <t>Cetirizine 10 mg OD</t>
        </is>
      </c>
      <c r="E110" s="88" t="inlineStr">
        <is>
          <t>Loratadine 10 mg OD</t>
        </is>
      </c>
      <c r="F110" s="88" t="inlineStr">
        <is>
          <t>Fexofenadine 180 mg OD</t>
        </is>
      </c>
      <c r="G110" s="88" t="inlineStr">
        <is>
          <t>Chlorpheniramine 4 mg TID</t>
        </is>
      </c>
      <c r="H110" s="88" t="inlineStr">
        <is>
          <t>Fluticasone furoate nasal spray</t>
        </is>
      </c>
      <c r="I110" s="119" t="inlineStr">
        <is>
          <t>1</t>
        </is>
      </c>
      <c r="J110" s="88"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00" t="n"/>
      <c r="L110" s="88" t="inlineStr">
        <is>
          <t>Allergic rhinitis</t>
        </is>
      </c>
      <c r="M110" s="100" t="inlineStr">
        <is>
          <t>Clinic</t>
        </is>
      </c>
      <c r="N110" s="88" t="inlineStr">
        <is>
          <t>ข้อ 4 (PLE_CC1_Key_Rx20_UBU.md)</t>
        </is>
      </c>
      <c r="O110" s="100" t="inlineStr">
        <is>
          <t>Mock</t>
        </is>
      </c>
      <c r="P110" s="100" t="inlineStr">
        <is>
          <t>Mock Rx20 UBU</t>
        </is>
      </c>
      <c r="Q110" s="100" t="n"/>
    </row>
    <row r="111" ht="13.2" customHeight="1" s="49">
      <c r="A111" s="119" t="n">
        <v>109</v>
      </c>
      <c r="B111" s="88" t="inlineStr">
        <is>
          <t>ไม่เหมาะสม เพราะ ไม่ควรใช้ First generation antihistamine และ Decongestant ในผู้สูงอายุ</t>
        </is>
      </c>
      <c r="C111" s="100" t="n"/>
      <c r="D111" s="88" t="inlineStr">
        <is>
          <t>Chlorpheniramine 4 mg TID</t>
        </is>
      </c>
      <c r="E111" s="88" t="inlineStr">
        <is>
          <t>Fluticasone furoate nasal spray</t>
        </is>
      </c>
      <c r="F111" s="88" t="inlineStr">
        <is>
          <t>Budesonide nasal spray</t>
        </is>
      </c>
      <c r="G111" s="88" t="inlineStr">
        <is>
          <t>Epinephrine 0.3 mg IM stat</t>
        </is>
      </c>
      <c r="H111" s="88" t="inlineStr">
        <is>
          <t>Dexamethasone 4 mg IV</t>
        </is>
      </c>
      <c r="I111" s="119" t="inlineStr">
        <is>
          <t>1</t>
        </is>
      </c>
      <c r="J111"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100" t="n"/>
      <c r="L111" s="88" t="inlineStr">
        <is>
          <t>Allergic rhinitis</t>
        </is>
      </c>
      <c r="M111" s="100" t="inlineStr">
        <is>
          <t>Clinic</t>
        </is>
      </c>
      <c r="N111" s="88" t="inlineStr">
        <is>
          <t>ข้อ 5 (PLE_CC1_Key_Rx20_UBU.md)</t>
        </is>
      </c>
      <c r="O111" s="100" t="inlineStr">
        <is>
          <t>Mock</t>
        </is>
      </c>
      <c r="P111" s="100" t="inlineStr">
        <is>
          <t>Mock Rx20 UBU</t>
        </is>
      </c>
      <c r="Q111" s="100" t="n"/>
    </row>
    <row r="112" ht="13.2" customHeight="1" s="49">
      <c r="A112" s="119" t="n">
        <v>110</v>
      </c>
      <c r="B112" s="88"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12" s="100" t="n"/>
      <c r="D112" s="88" t="inlineStr">
        <is>
          <t>Epinephrine 0.3 mg IM stat</t>
        </is>
      </c>
      <c r="E112" s="88" t="inlineStr">
        <is>
          <t>Dexamethasone 4 mg IV</t>
        </is>
      </c>
      <c r="F112" s="88" t="inlineStr">
        <is>
          <t>Prednisolone 20 mg OD</t>
        </is>
      </c>
      <c r="G112" s="88" t="inlineStr">
        <is>
          <t>Montelukast 10 mg HS</t>
        </is>
      </c>
      <c r="H112" s="88" t="inlineStr">
        <is>
          <t>Hydroxyzine 25 mg HS</t>
        </is>
      </c>
      <c r="I112" s="119" t="inlineStr">
        <is>
          <t>1</t>
        </is>
      </c>
      <c r="J112" s="88"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2" s="100" t="n"/>
      <c r="L112" s="88" t="inlineStr">
        <is>
          <t>Allergic rhinitis</t>
        </is>
      </c>
      <c r="M112" s="100" t="inlineStr">
        <is>
          <t>Clinic</t>
        </is>
      </c>
      <c r="N112" s="88" t="inlineStr">
        <is>
          <t>ข้อ 60 (PLE_CC1_Key_Rx20_UBU.md)</t>
        </is>
      </c>
      <c r="O112" s="100" t="inlineStr">
        <is>
          <t>Mock</t>
        </is>
      </c>
      <c r="P112" s="100" t="inlineStr">
        <is>
          <t>Mock Rx20 UBU</t>
        </is>
      </c>
      <c r="Q112" s="100" t="n"/>
    </row>
    <row r="113" ht="13.2" customHeight="1" s="49">
      <c r="A113" s="119" t="n">
        <v>111</v>
      </c>
      <c r="B113" s="88" t="inlineStr">
        <is>
          <t>เกี่ยวกับ Antihistamine eye drops ข้อใดต่อไปนี้กล่าวถูกต้องตามหลักวิชาชีพเภสัชกรรม</t>
        </is>
      </c>
      <c r="C113" s="100" t="n"/>
      <c r="D113" s="88" t="inlineStr">
        <is>
          <t>Montelukast 10 mg HS</t>
        </is>
      </c>
      <c r="E113" s="88" t="inlineStr">
        <is>
          <t>Hydroxyzine 25 mg HS</t>
        </is>
      </c>
      <c r="F113" s="88" t="inlineStr">
        <is>
          <t>Diphenhydramine 25 mg IV</t>
        </is>
      </c>
      <c r="G113" s="88" t="inlineStr">
        <is>
          <t>Cetirizine 10 mg OD</t>
        </is>
      </c>
      <c r="H113" s="88" t="inlineStr">
        <is>
          <t>Loratadine 10 mg OD</t>
        </is>
      </c>
      <c r="I113" s="119" t="inlineStr">
        <is>
          <t>1</t>
        </is>
      </c>
      <c r="J113" s="88"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00" t="n"/>
      <c r="L113" s="88" t="inlineStr">
        <is>
          <t>Allergic rhinitis</t>
        </is>
      </c>
      <c r="M113" s="100" t="inlineStr">
        <is>
          <t>Clinic</t>
        </is>
      </c>
      <c r="N113" s="88" t="inlineStr">
        <is>
          <t>ข้อ 3 (PLE_CC1_Key_Rx20_UBU.md)</t>
        </is>
      </c>
      <c r="O113" s="100" t="inlineStr">
        <is>
          <t>Mock</t>
        </is>
      </c>
      <c r="P113" s="100" t="inlineStr">
        <is>
          <t>Mock Rx20 UBU</t>
        </is>
      </c>
      <c r="Q113" s="100" t="n"/>
    </row>
    <row r="114" ht="13.2" customHeight="1" s="49">
      <c r="A114" s="119" t="n">
        <v>112</v>
      </c>
      <c r="B114" s="88" t="inlineStr">
        <is>
          <t>Fexofenadine 60 mg 1 tab bid</t>
        </is>
      </c>
      <c r="C114" s="100" t="n"/>
      <c r="D114" s="88" t="inlineStr">
        <is>
          <t>Cetirizine 10 mg OD</t>
        </is>
      </c>
      <c r="E114" s="88" t="inlineStr">
        <is>
          <t>Loratadine 10 mg OD</t>
        </is>
      </c>
      <c r="F114" s="88" t="inlineStr">
        <is>
          <t>Fexofenadine 180 mg OD</t>
        </is>
      </c>
      <c r="G114" s="88" t="inlineStr">
        <is>
          <t>Chlorpheniramine 4 mg TID</t>
        </is>
      </c>
      <c r="H114" s="88" t="inlineStr">
        <is>
          <t>Fluticasone furoate nasal spray</t>
        </is>
      </c>
      <c r="I114" s="119" t="inlineStr">
        <is>
          <t>1</t>
        </is>
      </c>
      <c r="J114" s="88"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00" t="n"/>
      <c r="L114" s="88" t="inlineStr">
        <is>
          <t>Allergic rhinitis</t>
        </is>
      </c>
      <c r="M114" s="100" t="inlineStr">
        <is>
          <t>Clinic</t>
        </is>
      </c>
      <c r="N114" s="88" t="inlineStr">
        <is>
          <t>ข้อ 2 (PLE_CC1_Key_Rx20_UBU.md)</t>
        </is>
      </c>
      <c r="O114" s="100" t="inlineStr">
        <is>
          <t>Mock</t>
        </is>
      </c>
      <c r="P114" s="100" t="inlineStr">
        <is>
          <t>Mock Rx20 UBU</t>
        </is>
      </c>
      <c r="Q114" s="100" t="n"/>
    </row>
    <row r="115" ht="13.2" customHeight="1" s="49">
      <c r="A115" s="119" t="n">
        <v>113</v>
      </c>
      <c r="B115" s="88" t="inlineStr">
        <is>
          <t>Oxymetazoline intranasal 0.5 mg/ml 1 puff prn (at night 1-2 times/week)</t>
        </is>
      </c>
      <c r="C115" s="100" t="n"/>
      <c r="D115" s="88" t="inlineStr">
        <is>
          <t>Chlorpheniramine 4 mg TID</t>
        </is>
      </c>
      <c r="E115" s="88" t="inlineStr">
        <is>
          <t>Fluticasone furoate nasal spray</t>
        </is>
      </c>
      <c r="F115" s="88" t="inlineStr">
        <is>
          <t>Budesonide nasal spray</t>
        </is>
      </c>
      <c r="G115" s="88" t="inlineStr">
        <is>
          <t>Epinephrine 0.3 mg IM stat</t>
        </is>
      </c>
      <c r="H115" s="88" t="inlineStr">
        <is>
          <t>Dexamethasone 4 mg IV</t>
        </is>
      </c>
      <c r="I115" s="119" t="inlineStr">
        <is>
          <t>1</t>
        </is>
      </c>
      <c r="J115" s="88"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00" t="n"/>
      <c r="L115" s="88" t="inlineStr">
        <is>
          <t>Allergic rhinitis</t>
        </is>
      </c>
      <c r="M115" s="100" t="inlineStr">
        <is>
          <t>Clinic</t>
        </is>
      </c>
      <c r="N115" s="88" t="inlineStr">
        <is>
          <t>ข้อ 3 (PLE_CC1_Key_Rx20_UBU.md)</t>
        </is>
      </c>
      <c r="O115" s="100" t="inlineStr">
        <is>
          <t>Mock</t>
        </is>
      </c>
      <c r="P115" s="100" t="inlineStr">
        <is>
          <t>Mock Rx20 UBU</t>
        </is>
      </c>
      <c r="Q115" s="100" t="n"/>
    </row>
    <row r="116" ht="13.2" customHeight="1" s="49">
      <c r="A116" s="119" t="n">
        <v>114</v>
      </c>
      <c r="B116" s="88" t="inlineStr">
        <is>
          <t>Pseudoephedrine 60 mg/triprolidine 2.5 mg 1 tab bid pc</t>
        </is>
      </c>
      <c r="C116" s="100" t="n"/>
      <c r="D116" s="88" t="inlineStr">
        <is>
          <t>Epinephrine 0.3 mg IM stat</t>
        </is>
      </c>
      <c r="E116" s="88" t="inlineStr">
        <is>
          <t>Dexamethasone 4 mg IV</t>
        </is>
      </c>
      <c r="F116" s="88" t="inlineStr">
        <is>
          <t>Prednisolone 20 mg OD</t>
        </is>
      </c>
      <c r="G116" s="88" t="inlineStr">
        <is>
          <t>Montelukast 10 mg HS</t>
        </is>
      </c>
      <c r="H116" s="88" t="inlineStr">
        <is>
          <t>Hydroxyzine 25 mg HS</t>
        </is>
      </c>
      <c r="I116" s="119" t="inlineStr">
        <is>
          <t>1</t>
        </is>
      </c>
      <c r="J116" s="88"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00" t="n"/>
      <c r="L116" s="88" t="inlineStr">
        <is>
          <t>Allergic rhinitis</t>
        </is>
      </c>
      <c r="M116" s="100" t="inlineStr">
        <is>
          <t>Clinic</t>
        </is>
      </c>
      <c r="N116" s="88" t="inlineStr">
        <is>
          <t>ข้อ 4 (PLE_CC1_Key_Rx20_UBU.md)</t>
        </is>
      </c>
      <c r="O116" s="100" t="inlineStr">
        <is>
          <t>Mock</t>
        </is>
      </c>
      <c r="P116" s="100" t="inlineStr">
        <is>
          <t>Mock Rx20 UBU</t>
        </is>
      </c>
      <c r="Q116" s="100" t="n"/>
    </row>
    <row r="117" ht="13.2" customHeight="1" s="49">
      <c r="A117" s="119" t="n">
        <v>115</v>
      </c>
      <c r="B117" s="88" t="inlineStr">
        <is>
          <t>Allergic rhinitis ของผู้ป่วยรายนี้มีความรุนแรงระดับใด</t>
        </is>
      </c>
      <c r="C117" s="100" t="n"/>
      <c r="D117" s="88" t="inlineStr">
        <is>
          <t>Mild intermittent</t>
        </is>
      </c>
      <c r="E117" s="88" t="inlineStr">
        <is>
          <t>Mild persistent</t>
        </is>
      </c>
      <c r="F117" s="88" t="inlineStr">
        <is>
          <t>Mild-moderate persistent</t>
        </is>
      </c>
      <c r="G117" s="88" t="inlineStr">
        <is>
          <t>Moderate-severe persistent</t>
        </is>
      </c>
      <c r="H117" s="88" t="inlineStr">
        <is>
          <t>Moderate-severe intermittent และผู้ป่วยเพิ่งมีอาการมา 2 สัปดาห์ ดังแสดงในแผนภูมิด้านล่างนี้</t>
        </is>
      </c>
      <c r="I117" s="119" t="inlineStr">
        <is>
          <t>1</t>
        </is>
      </c>
      <c r="J117" s="88"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00" t="n"/>
      <c r="L117" s="88" t="inlineStr">
        <is>
          <t>Allergic rhinitis</t>
        </is>
      </c>
      <c r="M117" s="100" t="inlineStr">
        <is>
          <t>Clinic</t>
        </is>
      </c>
      <c r="N117" s="88" t="inlineStr">
        <is>
          <t>ข้อ 2 (PLE_CC1_Key_Rx20_UBU.md)</t>
        </is>
      </c>
      <c r="O117" s="100" t="inlineStr">
        <is>
          <t>Mock</t>
        </is>
      </c>
      <c r="P117" s="100" t="inlineStr">
        <is>
          <t>Mock Rx20 UBU</t>
        </is>
      </c>
      <c r="Q117" s="100" t="n"/>
    </row>
    <row r="118" ht="13.2" customHeight="1" s="49">
      <c r="A118" s="119" t="n">
        <v>116</v>
      </c>
      <c r="B118" s="88" t="inlineStr">
        <is>
          <t>Fexofenadine มีการ metabolism ได้ metabolite ดังภาพ ซึ่งเกิดขึ้นจากปฏิกิริยาใด</t>
        </is>
      </c>
      <c r="C118" s="100" t="n"/>
      <c r="D118" s="88" t="inlineStr">
        <is>
          <t>Deamination</t>
        </is>
      </c>
      <c r="E118" s="88" t="inlineStr">
        <is>
          <t>Dealkylation</t>
        </is>
      </c>
      <c r="F118" s="88" t="inlineStr">
        <is>
          <t>Deacetylation</t>
        </is>
      </c>
      <c r="G118" s="88" t="inlineStr">
        <is>
          <t>Decarboxylation</t>
        </is>
      </c>
      <c r="H118" s="88" t="inlineStr">
        <is>
          <t>Dehydrogenation</t>
        </is>
      </c>
      <c r="I118" s="119" t="inlineStr">
        <is>
          <t>2</t>
        </is>
      </c>
      <c r="J118" s="88"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00" t="n"/>
      <c r="L118" s="88" t="inlineStr">
        <is>
          <t>Allergic rhinitis</t>
        </is>
      </c>
      <c r="M118" s="100" t="inlineStr">
        <is>
          <t>Clinic</t>
        </is>
      </c>
      <c r="N118" s="88" t="inlineStr">
        <is>
          <t>ข้อ 7 (PLE_CC1_Key_Rx20_UBU.md)</t>
        </is>
      </c>
      <c r="O118" s="100" t="inlineStr">
        <is>
          <t>Mock</t>
        </is>
      </c>
      <c r="P118" s="100" t="inlineStr">
        <is>
          <t>Mock Rx20 UBU</t>
        </is>
      </c>
      <c r="Q118" s="100" t="n"/>
    </row>
    <row r="119" ht="13.2" customHeight="1" s="49">
      <c r="A119" s="119" t="n">
        <v>117</v>
      </c>
      <c r="B119" s="88" t="inlineStr">
        <is>
          <t>ข้อใดมีผลต่อความสม่ำเสมอของยา fexofenadine</t>
        </is>
      </c>
      <c r="C119" s="100" t="n"/>
      <c r="D119" s="88" t="inlineStr">
        <is>
          <t>มุมทรงตัว</t>
        </is>
      </c>
      <c r="E119" s="88" t="inlineStr">
        <is>
          <t>ความพรุนของผงยา</t>
        </is>
      </c>
      <c r="F119" s="88" t="inlineStr">
        <is>
          <t>การทำเป็นแกรนูล</t>
        </is>
      </c>
      <c r="G119" s="88" t="inlineStr">
        <is>
          <t>ความสามารถในการตอกอัด</t>
        </is>
      </c>
      <c r="H119" s="88" t="inlineStr">
        <is>
          <t>การใส่สาร glidant ลงไปในตำรับ</t>
        </is>
      </c>
      <c r="I119" s="119" t="inlineStr">
        <is>
          <t>1</t>
        </is>
      </c>
      <c r="J119" s="88"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00" t="n"/>
      <c r="L119" s="88" t="inlineStr">
        <is>
          <t>Allergic rhinitis</t>
        </is>
      </c>
      <c r="M119" s="100" t="inlineStr">
        <is>
          <t>Clinic</t>
        </is>
      </c>
      <c r="N119" s="88" t="inlineStr">
        <is>
          <t>ข้อ 8 (PLE_CC1_Key_Rx20_UBU.md)</t>
        </is>
      </c>
      <c r="O119" s="100" t="inlineStr">
        <is>
          <t>Mock</t>
        </is>
      </c>
      <c r="P119" s="100" t="inlineStr">
        <is>
          <t>Mock Rx20 UBU</t>
        </is>
      </c>
      <c r="Q119" s="100" t="n"/>
    </row>
    <row r="120" ht="13.2" customHeight="1" s="49">
      <c r="A120" s="119" t="n">
        <v>118</v>
      </c>
      <c r="B120" s="88" t="inlineStr">
        <is>
          <t>จากรูป โครงสร้างหรือคุณสมบัติใดของ cetirizine ที่ทำให้กินยานี้แล้วไม่ง่วง</t>
        </is>
      </c>
      <c r="C120" s="100" t="n"/>
      <c r="D120" s="88" t="inlineStr">
        <is>
          <t>Acid property</t>
        </is>
      </c>
      <c r="E120" s="88" t="inlineStr">
        <is>
          <t>Basic property</t>
        </is>
      </c>
      <c r="F120" s="88" t="inlineStr">
        <is>
          <t>Amphoteric property</t>
        </is>
      </c>
      <c r="G120" s="88" t="inlineStr">
        <is>
          <t>Aromatic ring</t>
        </is>
      </c>
      <c r="H120" s="88" t="inlineStr">
        <is>
          <t>Electron withdrawing และทำให้ผ่าน BBB น้อยจึงทำให้ส่งผลต่อ CNS side น้อย</t>
        </is>
      </c>
      <c r="I120" s="119" t="inlineStr">
        <is>
          <t>1</t>
        </is>
      </c>
      <c r="J120" s="88"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0" s="100" t="n"/>
      <c r="L120" s="88" t="inlineStr">
        <is>
          <t>Allergic rhinitis</t>
        </is>
      </c>
      <c r="M120" s="100" t="inlineStr">
        <is>
          <t>Clinic</t>
        </is>
      </c>
      <c r="N120" s="88" t="inlineStr">
        <is>
          <t>ข้อ 106 (PLE_CC1_Key_Rx20_UBU.md)</t>
        </is>
      </c>
      <c r="O120" s="100" t="inlineStr">
        <is>
          <t>Mock</t>
        </is>
      </c>
      <c r="P120" s="100" t="inlineStr">
        <is>
          <t>Mock Rx20 UBU</t>
        </is>
      </c>
      <c r="Q120" s="100" t="n"/>
    </row>
    <row r="121" ht="13.2" customHeight="1" s="49">
      <c r="A121" s="100" t="n">
        <v>119</v>
      </c>
      <c r="B121" s="88" t="inlineStr">
        <is>
          <t>ค่าผลปฏิบัติการใด มี Specificity สูงที่สุดสำหรับโรค Systemic lupus erythematosus</t>
        </is>
      </c>
      <c r="C121" s="100" t="n"/>
      <c r="D121" s="88" t="inlineStr">
        <is>
          <t>ANA</t>
        </is>
      </c>
      <c r="E121" s="88" t="inlineStr">
        <is>
          <t>Anti-dsDNA</t>
        </is>
      </c>
      <c r="F121" s="88" t="inlineStr">
        <is>
          <t>Lupus anticoagulant</t>
        </is>
      </c>
      <c r="G121" s="88" t="inlineStr">
        <is>
          <t>ES</t>
        </is>
      </c>
      <c r="H121" s="88" t="inlineStr">
        <is>
          <t>Proteinuria คำอธิบาย</t>
        </is>
      </c>
      <c r="I121" s="100" t="inlineStr">
        <is>
          <t>2</t>
        </is>
      </c>
      <c r="J121" s="88"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1" s="100" t="n"/>
      <c r="L121" s="88" t="inlineStr">
        <is>
          <t>Hypertension</t>
        </is>
      </c>
      <c r="M121" s="100" t="inlineStr">
        <is>
          <t>Clinic</t>
        </is>
      </c>
      <c r="N121" s="88" t="inlineStr">
        <is>
          <t>ข้อ 92 (PLE_CC1_Key_Rx20_UBU.md)</t>
        </is>
      </c>
      <c r="O121" s="100" t="n"/>
      <c r="P121" s="100" t="n"/>
      <c r="Q121" s="100" t="n"/>
    </row>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Q316"/>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21.6" customHeight="1" s="49">
      <c r="A3" s="120" t="n">
        <v>1</v>
      </c>
      <c r="B3" s="89" t="inlineStr">
        <is>
          <t>ยาปฏิชีวนะกลุ่มใดต่อไปนี้ มีกลไกการออกฤทธิ์โดยการยับยั้งเอนไซม์ DNA gyrase และ Topoisomerase IV ของแบคทีเรีย?</t>
        </is>
      </c>
      <c r="C3" s="121" t="n"/>
      <c r="D3" s="89" t="inlineStr">
        <is>
          <t>Beta-lactams (เช่น Amoxicillin)</t>
        </is>
      </c>
      <c r="E3" s="89" t="inlineStr">
        <is>
          <t>Aminoglycosides (เช่น Gentamicin)</t>
        </is>
      </c>
      <c r="F3" s="89" t="inlineStr">
        <is>
          <t>Fluoroquinolones (เช่น Ciprofloxacin, Levofloxacin)</t>
        </is>
      </c>
      <c r="G3" s="89" t="inlineStr">
        <is>
          <t>Macrolides (เช่น Azithromycin)</t>
        </is>
      </c>
      <c r="H3" s="89" t="inlineStr">
        <is>
          <t>Glycopeptides (เช่น Vancomycin)</t>
        </is>
      </c>
      <c r="I3" s="120" t="inlineStr">
        <is>
          <t>3</t>
        </is>
      </c>
      <c r="J3" s="89"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21" t="n"/>
      <c r="L3" s="89" t="inlineStr">
        <is>
          <t>Antimicrobial Pharmacology</t>
        </is>
      </c>
      <c r="M3" s="121" t="inlineStr">
        <is>
          <t>Clinic</t>
        </is>
      </c>
      <c r="N3" s="89" t="inlineStr">
        <is>
          <t>Pharmacology</t>
        </is>
      </c>
      <c r="O3" s="121" t="n"/>
      <c r="P3" s="120" t="n"/>
      <c r="Q3" s="100" t="n"/>
    </row>
    <row r="4" ht="13.2" customHeight="1" s="49">
      <c r="A4" s="120" t="n">
        <v>2</v>
      </c>
      <c r="B4" s="89"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21" t="n"/>
      <c r="D4" s="89" t="inlineStr">
        <is>
          <t>หยุด beta-lactam แต่ยังคง azithromycin เดี่ยว ๆ</t>
        </is>
      </c>
      <c r="E4" s="89" t="inlineStr">
        <is>
          <t>เปลี่ยนเป็น respiratory fluoroquinolone monotherapy เช่น Levofloxacin 750 mg IV/PO วันละครั้ง</t>
        </is>
      </c>
      <c r="F4" s="89" t="inlineStr">
        <is>
          <t>เปลี่ยนเป็น cephalosporin รุ่นที่ 1 (เช่น cefazolin) แทน beta-lactam เดิม</t>
        </is>
      </c>
      <c r="G4" s="89" t="inlineStr">
        <is>
          <t>ให้ desensitization ต่อ penicillin ก่อนเริ่มยาเดิม</t>
        </is>
      </c>
      <c r="H4" s="89" t="inlineStr">
        <is>
          <t>ใช้ norfloxacin แทน เพราะเป็นยากลุ่มเดียวกับ ciprofloxacin</t>
        </is>
      </c>
      <c r="I4" s="120" t="inlineStr">
        <is>
          <t>2</t>
        </is>
      </c>
      <c r="J4" s="89"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21" t="n"/>
      <c r="L4" s="89" t="inlineStr">
        <is>
          <t>Pneumonia</t>
        </is>
      </c>
      <c r="M4" s="121" t="inlineStr">
        <is>
          <t>Clinic</t>
        </is>
      </c>
      <c r="N4" s="89" t="inlineStr">
        <is>
          <t>ข้อ 1.1 Mock Infectious RxCU84</t>
        </is>
      </c>
      <c r="O4" s="121" t="n"/>
      <c r="P4" s="121" t="n"/>
      <c r="Q4" s="100" t="n"/>
    </row>
    <row r="5" ht="13.2" customHeight="1" s="49">
      <c r="A5" s="120" t="n">
        <v>3</v>
      </c>
      <c r="B5" s="89"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21" t="n"/>
      <c r="D5" s="89" t="inlineStr">
        <is>
          <t>เลี่ยงแสงแดดเพราะเสี่ยง photosensitivity เท่านั้น</t>
        </is>
      </c>
      <c r="E5" s="89" t="inlineStr">
        <is>
          <t>ระวังอาการปวด/บวมบริเวณเอ็น และหลีกเลี่ยงการออกกำลังกายหนักเนื่องจากอายุ &gt;60 ปี เพิ่มความเสี่ยง tendon rupture</t>
        </is>
      </c>
      <c r="F5" s="89" t="inlineStr">
        <is>
          <t>ให้กินยาพร้อมนมเพื่อลดการระคายเคืองกระเพาะอาหาร</t>
        </is>
      </c>
      <c r="G5" s="89" t="inlineStr">
        <is>
          <t>ไม่ต้องกังวลเรื่องใดเป็นพิเศษเพราะผู้ป่วยไม่มีประวัติแพ้ยา</t>
        </is>
      </c>
      <c r="H5" s="89" t="inlineStr">
        <is>
          <t>เพิ่มขนาดยา theophylline ทันทีเพราะ levofloxacin จะลดระดับยาในเลือด</t>
        </is>
      </c>
      <c r="I5" s="120" t="inlineStr">
        <is>
          <t>2</t>
        </is>
      </c>
      <c r="J5" s="89"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21" t="n"/>
      <c r="L5" s="89" t="inlineStr">
        <is>
          <t>Pneumonia</t>
        </is>
      </c>
      <c r="M5" s="121" t="inlineStr">
        <is>
          <t>Clinic</t>
        </is>
      </c>
      <c r="N5" s="89" t="inlineStr">
        <is>
          <t>ข้อ 1.2 Mock Infectious RxCU84</t>
        </is>
      </c>
      <c r="O5" s="121" t="n"/>
      <c r="P5" s="121" t="n"/>
      <c r="Q5" s="100" t="n"/>
    </row>
    <row r="6" ht="13.2" customHeight="1" s="49">
      <c r="A6" s="120" t="n">
        <v>4</v>
      </c>
      <c r="B6" s="89"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21" t="n"/>
      <c r="D6" s="89" t="inlineStr">
        <is>
          <t>ความเสี่ยง tendon rupture เนื่องจากอายุมากกว่า 60 ปี</t>
        </is>
      </c>
      <c r="E6" s="89" t="inlineStr">
        <is>
          <t>ความเสี่ยงระดับน้ำตาลในเลือดผิดปกติ (dysglycemia) ทั้งภาวะน้ำตาลสูงและต่ำ</t>
        </is>
      </c>
      <c r="F6" s="89" t="inlineStr">
        <is>
          <t>การยับยั้งเอนไซม์ CYP1A2 ทำให้ระดับ metformin ในเลือดสูงขึ้น</t>
        </is>
      </c>
      <c r="G6" s="89" t="inlineStr">
        <is>
          <t>ความเสี่ยง Fanconi syndrome จากยาหมดอายุ</t>
        </is>
      </c>
      <c r="H6" s="89" t="inlineStr">
        <is>
          <t>การเกิด pseudomembranous colitis จาก C. difficile</t>
        </is>
      </c>
      <c r="I6" s="120" t="inlineStr">
        <is>
          <t>2</t>
        </is>
      </c>
      <c r="J6" s="89"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21" t="n"/>
      <c r="L6" s="89" t="inlineStr">
        <is>
          <t>Pneumonia</t>
        </is>
      </c>
      <c r="M6" s="121" t="inlineStr">
        <is>
          <t>Clinic</t>
        </is>
      </c>
      <c r="N6" s="89" t="inlineStr">
        <is>
          <t>ข้อ 1.3 Mock Infectious RxCU84</t>
        </is>
      </c>
      <c r="O6" s="121" t="n"/>
      <c r="P6" s="121" t="n"/>
      <c r="Q6" s="100" t="n"/>
    </row>
    <row r="7" ht="13.2" customHeight="1" s="49">
      <c r="A7" s="120" t="n">
        <v>5</v>
      </c>
      <c r="B7" s="89"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21" t="n"/>
      <c r="D7" s="89" t="inlineStr">
        <is>
          <t>Levofloxacin ต้องปรับตามการทำงานของไต ส่วน moxifloxacin ต้องระวังในตับวายและไม่ใช้รักษาโรคติดเชื้อทางเดินปัสสาวะ</t>
        </is>
      </c>
      <c r="E7" s="89" t="inlineStr">
        <is>
          <t>ทั้งสองตัวต้องปรับขนาดตามไตในระดับเดียวกัน</t>
        </is>
      </c>
      <c r="F7" s="89" t="inlineStr">
        <is>
          <t>Moxifloxacin ต้องปรับตามไต ส่วน levofloxacin ไม่ต้องปรับเลย</t>
        </is>
      </c>
      <c r="G7" s="89" t="inlineStr">
        <is>
          <t>ทั้งสองตัวไม่จำเป็นต้องปรับขนาดยาในผู้สูงอายุ</t>
        </is>
      </c>
      <c r="H7" s="89" t="inlineStr">
        <is>
          <t>Levofloxacin มีความเสี่ยง QT prolongation สูงกว่า moxifloxacin</t>
        </is>
      </c>
      <c r="I7" s="120" t="inlineStr">
        <is>
          <t>1</t>
        </is>
      </c>
      <c r="J7" s="89"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21" t="n"/>
      <c r="L7" s="89" t="inlineStr">
        <is>
          <t>Pneumonia</t>
        </is>
      </c>
      <c r="M7" s="121" t="inlineStr">
        <is>
          <t>Clinic</t>
        </is>
      </c>
      <c r="N7" s="89" t="inlineStr">
        <is>
          <t>ข้อ 1.4 Mock Infectious RxCU84</t>
        </is>
      </c>
      <c r="O7" s="121" t="n"/>
      <c r="P7" s="121" t="n"/>
      <c r="Q7" s="100" t="n"/>
    </row>
    <row r="8" ht="13.2" customHeight="1" s="49">
      <c r="A8" s="120" t="n">
        <v>6</v>
      </c>
      <c r="B8" s="89"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21" t="n"/>
      <c r="D8" s="89" t="inlineStr">
        <is>
          <t>Peripheral neuropathy ซึ่งพบเฉพาะในเด็ก</t>
        </is>
      </c>
      <c r="E8" s="89" t="inlineStr">
        <is>
          <t>Tendinitis/tendon rupture โดยเฉพาะในผู้มีอายุมากกว่า 60 ปี</t>
        </is>
      </c>
      <c r="F8" s="89" t="inlineStr">
        <is>
          <t>Tooth discoloration ถาวร</t>
        </is>
      </c>
      <c r="G8" s="89" t="inlineStr">
        <is>
          <t>Ototoxicity ที่ไม่สามารถย้อนกลับได้</t>
        </is>
      </c>
      <c r="H8" s="89" t="inlineStr">
        <is>
          <t>Fanconi syndrome</t>
        </is>
      </c>
      <c r="I8" s="120" t="inlineStr">
        <is>
          <t>2</t>
        </is>
      </c>
      <c r="J8" s="89"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21" t="n"/>
      <c r="L8" s="89" t="inlineStr">
        <is>
          <t>Pneumonia</t>
        </is>
      </c>
      <c r="M8" s="121" t="inlineStr">
        <is>
          <t>Clinic</t>
        </is>
      </c>
      <c r="N8" s="89" t="inlineStr">
        <is>
          <t>ข้อ 1.5 Mock Infectious RxCU84</t>
        </is>
      </c>
      <c r="O8" s="121" t="n"/>
      <c r="P8" s="121" t="n"/>
      <c r="Q8" s="100" t="n"/>
    </row>
    <row r="9" ht="13.2" customHeight="1" s="49">
      <c r="A9" s="120" t="n">
        <v>7</v>
      </c>
      <c r="B9" s="89"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21" t="n"/>
      <c r="D9" s="89" t="inlineStr">
        <is>
          <t>0 คะแนน ให้ยาปฏิชีวนะได้ทันที</t>
        </is>
      </c>
      <c r="E9" s="89" t="inlineStr">
        <is>
          <t>1 คะแนน แนะนำรักษาตามอาการและไม่จ่ายยาปฏิชีวนะ</t>
        </is>
      </c>
      <c r="F9" s="89" t="inlineStr">
        <is>
          <t>2 คะแนน ควรส่งตรวจ RADT ก่อนให้ยา</t>
        </is>
      </c>
      <c r="G9" s="89" t="inlineStr">
        <is>
          <t>3 คะแนน พิจารณาให้ Azithromycin นาน 5 วัน</t>
        </is>
      </c>
      <c r="H9" s="89" t="inlineStr">
        <is>
          <t>4 คะแนน พิจารณาให้ Amoxicillin นาน 10 วัน</t>
        </is>
      </c>
      <c r="I9" s="120" t="inlineStr">
        <is>
          <t>2</t>
        </is>
      </c>
      <c r="J9" s="89"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21" t="n"/>
      <c r="L9" s="89" t="inlineStr">
        <is>
          <t>URTI</t>
        </is>
      </c>
      <c r="M9" s="121" t="inlineStr">
        <is>
          <t>Clinic</t>
        </is>
      </c>
      <c r="N9" s="89" t="inlineStr">
        <is>
          <t>ข้อ 2.1 Mock Infectious RxCU84</t>
        </is>
      </c>
      <c r="O9" s="121" t="n"/>
      <c r="P9" s="121" t="n"/>
      <c r="Q9" s="100" t="n"/>
    </row>
    <row r="10" ht="13.2" customHeight="1" s="49">
      <c r="A10" s="120" t="n">
        <v>8</v>
      </c>
      <c r="B10" s="89"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21" t="n"/>
      <c r="D10" s="89" t="inlineStr">
        <is>
          <t>จ่าย Amoxicillin ตามความต้องการเพื่อเพิ่มความพึงพอใจและป้องกันโรคแทรกซ้อน</t>
        </is>
      </c>
      <c r="E10" s="89" t="inlineStr">
        <is>
          <t>อธิบายว่าอาการเจ็บคอจากไวรัสต้องใช้ Amoxicillin ควบคู่กับน้ำเกลือล้างจมูก</t>
        </is>
      </c>
      <c r="F10" s="89"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89" t="inlineStr">
        <is>
          <t>แนะนำให้ผู้ป่วยเปลี่ยนไปใช้ยาปฏิชีวนะกลุ่มที่แรงกว่า เช่น Roxithromycin เพื่อให้หายไวขึ้น</t>
        </is>
      </c>
      <c r="H10" s="89" t="inlineStr">
        <is>
          <t>แนะนำให้ผู้ป่วยตรวจ ATK และไปโรงพยาบาลเนื่องจากอาการเข้าข่าย Covid-19</t>
        </is>
      </c>
      <c r="I10" s="120" t="inlineStr">
        <is>
          <t>3</t>
        </is>
      </c>
      <c r="J10" s="89"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21" t="n"/>
      <c r="L10" s="89" t="inlineStr">
        <is>
          <t>URTI</t>
        </is>
      </c>
      <c r="M10" s="121" t="inlineStr">
        <is>
          <t>Clinic</t>
        </is>
      </c>
      <c r="N10" s="89" t="inlineStr">
        <is>
          <t>ข้อ 2.2 Mock Infectious RxCU84</t>
        </is>
      </c>
      <c r="O10" s="121" t="n"/>
      <c r="P10" s="121" t="n"/>
      <c r="Q10" s="100" t="n"/>
    </row>
    <row r="11" ht="13.2" customHeight="1" s="49">
      <c r="A11" s="120" t="n">
        <v>9</v>
      </c>
      <c r="B11" s="89"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21" t="n"/>
      <c r="D11" s="89" t="inlineStr">
        <is>
          <t>งดอาหารทุกชนิดก่อนกินยาอย่างน้อย 1 ชั่วโมงเสมอ</t>
        </is>
      </c>
      <c r="E11" s="89" t="inlineStr">
        <is>
          <t>ดื่มน้ำเต็มแก้ว ไม่นอนราบทันทีหลังกินยาอย่างน้อย 30 นาที และเลี่ยงนม/ยาลดกรด/ธาตุเหล็กใกล้เวลากินยา</t>
        </is>
      </c>
      <c r="F11" s="89" t="inlineStr">
        <is>
          <t>ต้องกินคู่กับนมเสมอเพื่อลดการระคายเคืองกระเพาะ</t>
        </is>
      </c>
      <c r="G11" s="89" t="inlineStr">
        <is>
          <t>ไม่มีข้อจำกัดเรื่องอาหารเลย เพราะ doxycycline ถูกรบกวนการดูดซึมจากอาหารเท่ากับ tetracycline รุ่นเก่า</t>
        </is>
      </c>
      <c r="H11" s="89" t="inlineStr">
        <is>
          <t>ต้องกินก่อนอาหารเท่านั้นห้ามกินหลังอาหาร</t>
        </is>
      </c>
      <c r="I11" s="120" t="inlineStr">
        <is>
          <t>2</t>
        </is>
      </c>
      <c r="J11" s="89"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21" t="n"/>
      <c r="L11" s="89" t="inlineStr">
        <is>
          <t>Antimicrobial Pharmacology</t>
        </is>
      </c>
      <c r="M11" s="121" t="inlineStr">
        <is>
          <t>Clinic</t>
        </is>
      </c>
      <c r="N11" s="89" t="inlineStr">
        <is>
          <t>ข้อ 2.3 Mock Infectious RxCU84</t>
        </is>
      </c>
      <c r="O11" s="121" t="n"/>
      <c r="P11" s="121" t="n"/>
      <c r="Q11" s="100" t="n"/>
    </row>
    <row r="12" ht="13.2" customHeight="1" s="49">
      <c r="A12" s="120" t="n">
        <v>10</v>
      </c>
      <c r="B12" s="89"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21" t="n"/>
      <c r="D12" s="89" t="inlineStr">
        <is>
          <t>ยับยั้ง DNA gyrase/topoisomerase IV ของแบคทีเรีย ซึ่งเป็นเป้าหมายที่ไม่มีอยู่ในไวรัส</t>
        </is>
      </c>
      <c r="E12" s="89" t="inlineStr">
        <is>
          <t>ยับยั้ง 30S ribosomal subunit ของไวรัส</t>
        </is>
      </c>
      <c r="F12" s="89" t="inlineStr">
        <is>
          <t>ยับยั้งการสร้าง capsid ของไวรัสโดยตรง</t>
        </is>
      </c>
      <c r="G12" s="89" t="inlineStr">
        <is>
          <t>ออกฤทธิ์เป็น bacteriostatic เท่านั้น จึงไม่มีฤทธิ์ฆ่าเชื้อใดๆ</t>
        </is>
      </c>
      <c r="H12" s="89" t="inlineStr">
        <is>
          <t>ต้องใช้ร่วมกับ macrolide เสมอจึงจะออกฤทธิ์ต่อไวรัสได้</t>
        </is>
      </c>
      <c r="I12" s="120" t="inlineStr">
        <is>
          <t>1</t>
        </is>
      </c>
      <c r="J12" s="89"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21" t="n"/>
      <c r="L12" s="89" t="inlineStr">
        <is>
          <t>URTI</t>
        </is>
      </c>
      <c r="M12" s="121" t="inlineStr">
        <is>
          <t>Clinic</t>
        </is>
      </c>
      <c r="N12" s="89" t="inlineStr">
        <is>
          <t>ข้อ 2.4 Mock Infectious RxCU84</t>
        </is>
      </c>
      <c r="O12" s="121" t="n"/>
      <c r="P12" s="121" t="n"/>
      <c r="Q12" s="100" t="n"/>
    </row>
    <row r="13" ht="13.2" customHeight="1" s="49">
      <c r="A13" s="120" t="n">
        <v>11</v>
      </c>
      <c r="B13" s="89"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21" t="n"/>
      <c r="D13" s="89" t="inlineStr">
        <is>
          <t>Oseltamivir 75 mg BID นาน 5 วัน</t>
        </is>
      </c>
      <c r="E13" s="89" t="inlineStr">
        <is>
          <t>Baloxavir marboxil 40 mg single dose</t>
        </is>
      </c>
      <c r="F13" s="89" t="inlineStr">
        <is>
          <t>Favipiravir 1,600 mg BID วันแรก</t>
        </is>
      </c>
      <c r="G13" s="89" t="inlineStr">
        <is>
          <t>Oseltamivir 150 mg BID นาน 5 วัน</t>
        </is>
      </c>
      <c r="H13" s="89" t="inlineStr">
        <is>
          <t>Amoxicillin/Clavulanate 1,000 mg BID นาน 10 วัน</t>
        </is>
      </c>
      <c r="I13" s="120" t="inlineStr">
        <is>
          <t>1</t>
        </is>
      </c>
      <c r="J13" s="89"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21" t="n"/>
      <c r="L13" s="89" t="inlineStr">
        <is>
          <t>Antimicrobial Pharmacology</t>
        </is>
      </c>
      <c r="M13" s="121" t="inlineStr">
        <is>
          <t>Clinic</t>
        </is>
      </c>
      <c r="N13" s="89" t="inlineStr">
        <is>
          <t>ข้อ 3.1 Mock Infectious RxCU84</t>
        </is>
      </c>
      <c r="O13" s="121" t="n"/>
      <c r="P13" s="121" t="n"/>
      <c r="Q13" s="100" t="n"/>
    </row>
    <row r="14" ht="13.2" customHeight="1" s="49">
      <c r="A14" s="120" t="n">
        <v>12</v>
      </c>
      <c r="B14" s="89"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21" t="n"/>
      <c r="D14" s="89" t="inlineStr">
        <is>
          <t>หญิงตั้งครรภ์มีความเสี่ยงต่อภาวะแทรกซ้อนเท่ากับคนปกติทั่วไป จึงไม่ต้องกังวลเป็นพิเศษ</t>
        </is>
      </c>
      <c r="E14" s="89" t="inlineStr">
        <is>
          <t>แนะนำให้พ่นวัคซีนป้องกันไข้หวัดใหญ่ชนิดเชื้ออ่อนฤทธิ์ (LAIV) ทันทีหลังหายป่วย</t>
        </is>
      </c>
      <c r="F14" s="89" t="inlineStr">
        <is>
          <t>วัคซีนไข้หวัดใหญ่ชนิดเชื้อตาย (IIV) สามารถฉีดได้ทุกไตรมาสของการตั้งครรภ์เพื่อป้องกันความรุนแรงของโรค</t>
        </is>
      </c>
      <c r="G14" s="89" t="inlineStr">
        <is>
          <t>หากคนในครอบครัวสัมผัสโรค แนะนำให้รับประทานยา Oseltamivir ป้องกันทันทีก่อนเริ่มมีอาการ</t>
        </is>
      </c>
      <c r="H14" s="89" t="inlineStr">
        <is>
          <t>[NEED_REVIEW]</t>
        </is>
      </c>
      <c r="I14" s="120" t="inlineStr">
        <is>
          <t>3</t>
        </is>
      </c>
      <c r="J14" s="89"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21" t="n"/>
      <c r="L14" s="89" t="inlineStr">
        <is>
          <t>URTI</t>
        </is>
      </c>
      <c r="M14" s="121" t="inlineStr">
        <is>
          <t>Clinic</t>
        </is>
      </c>
      <c r="N14" s="89" t="inlineStr">
        <is>
          <t>ข้อ 3.2 Mock Infectious RxCU84</t>
        </is>
      </c>
      <c r="O14" s="121" t="n"/>
      <c r="P14" s="121" t="n"/>
      <c r="Q14" s="100" t="n"/>
    </row>
    <row r="15" ht="13.2" customHeight="1" s="49">
      <c r="A15" s="120" t="n">
        <v>13</v>
      </c>
      <c r="B15" s="89"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21" t="n"/>
      <c r="D15" s="89" t="inlineStr">
        <is>
          <t>Acute uncomplicated cystitis</t>
        </is>
      </c>
      <c r="E15" s="89" t="inlineStr">
        <is>
          <t>Acute complicated cystitis</t>
        </is>
      </c>
      <c r="F15" s="89" t="inlineStr">
        <is>
          <t>Acute uncomplicated pyelonephritis</t>
        </is>
      </c>
      <c r="G15" s="89" t="inlineStr">
        <is>
          <t>Complicated urinary tract infection</t>
        </is>
      </c>
      <c r="H15" s="89" t="inlineStr">
        <is>
          <t>Asymptomatic bacteriuria</t>
        </is>
      </c>
      <c r="I15" s="120" t="inlineStr">
        <is>
          <t>1</t>
        </is>
      </c>
      <c r="J15" s="89"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21" t="n"/>
      <c r="L15" s="89" t="inlineStr">
        <is>
          <t>Cystitis</t>
        </is>
      </c>
      <c r="M15" s="121" t="inlineStr">
        <is>
          <t>Clinic</t>
        </is>
      </c>
      <c r="N15" s="89" t="inlineStr">
        <is>
          <t>ข้อ 4.1 Mock Infectious RxCU84</t>
        </is>
      </c>
      <c r="O15" s="121" t="n"/>
      <c r="P15" s="121" t="n"/>
      <c r="Q15" s="100" t="n"/>
    </row>
    <row r="16" ht="13.2" customHeight="1" s="49">
      <c r="A16" s="120" t="n">
        <v>14</v>
      </c>
      <c r="B16" s="89"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21" t="n"/>
      <c r="D16" s="89" t="inlineStr">
        <is>
          <t>Ciprofloxacin 500 mg รับประทานวันละ 2 ครั้ง เป็นเวลา 7 วัน</t>
        </is>
      </c>
      <c r="E16" s="89" t="inlineStr">
        <is>
          <t>Nitrofurantoin monohydrate/macrocrystals 100 mg รับประทานวันละ 2 ครั้ง พร้อมอาหาร เป็นเวลา 5 วัน</t>
        </is>
      </c>
      <c r="F16" s="89" t="inlineStr">
        <is>
          <t>Amoxicillin 500 mg รับประทานวันละ 3 ครั้ง หลังอาหาร เป็นเวลา 7 วัน</t>
        </is>
      </c>
      <c r="G16" s="89" t="inlineStr">
        <is>
          <t>Ceftriaxone 1 g ฉีดเข้าหลอดเลือดดำ ครั้งเดียว</t>
        </is>
      </c>
      <c r="H16" s="89" t="inlineStr">
        <is>
          <t>Norfloxacin 400 mg รับประทานวันละ 2 ครั้ง ก่อนอาหาร เป็นเวลา 3 วัน</t>
        </is>
      </c>
      <c r="I16" s="120" t="inlineStr">
        <is>
          <t>2</t>
        </is>
      </c>
      <c r="J16" s="89"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21" t="n"/>
      <c r="L16" s="89" t="inlineStr">
        <is>
          <t>Cystitis</t>
        </is>
      </c>
      <c r="M16" s="121" t="inlineStr">
        <is>
          <t>Clinic</t>
        </is>
      </c>
      <c r="N16" s="89" t="inlineStr">
        <is>
          <t>ข้อ 4.2 Mock Infectious RxCU84</t>
        </is>
      </c>
      <c r="O16" s="121" t="n"/>
      <c r="P16" s="121" t="n"/>
      <c r="Q16" s="100" t="n"/>
    </row>
    <row r="17" ht="13.2" customHeight="1" s="49">
      <c r="A17" s="120" t="n">
        <v>15</v>
      </c>
      <c r="B17" s="89"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21" t="n"/>
      <c r="D17" s="89" t="inlineStr">
        <is>
          <t>ละลายผงยาในน้ำอุ่น ดื่มทันทีพร้อมอาหารเช้าวันละ 1 ครั้ง ติดต่อกัน 3 วัน</t>
        </is>
      </c>
      <c r="E17" s="89" t="inlineStr">
        <is>
          <t>ละลายผงยาในน้ำเย็นหรือน้ำอุณหภูมิห้อง ดื่มครั้งเดียวตอนท้องว่าง (หรือก่อนนอนหลังจากปัสสาวะแล้ว)</t>
        </is>
      </c>
      <c r="F17" s="89" t="inlineStr">
        <is>
          <t>รับประทานร่วมกับยาลดกรดชนิดน้ำเพื่อป้องกันอาการกัดกระเพาะอาหาร</t>
        </is>
      </c>
      <c r="G17" s="89" t="inlineStr">
        <is>
          <t>แบ่งละลายยาครึ่งซอง (1.5 g) ดื่มเช้าและเย็นหลังอาหาร</t>
        </is>
      </c>
      <c r="H17" s="89" t="inlineStr">
        <is>
          <t>ละลายยาในนมหรือน้ำผลไม้เพื่อช่วยเพิ่มการดูดซึมยาเข้าสู่ร่างกาย</t>
        </is>
      </c>
      <c r="I17" s="120" t="inlineStr">
        <is>
          <t>2</t>
        </is>
      </c>
      <c r="J17" s="89"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21" t="n"/>
      <c r="L17" s="89" t="inlineStr">
        <is>
          <t>Cystitis</t>
        </is>
      </c>
      <c r="M17" s="121" t="inlineStr">
        <is>
          <t>Clinic</t>
        </is>
      </c>
      <c r="N17" s="89" t="inlineStr">
        <is>
          <t>ข้อ 4.3 Mock Infectious RxCU84</t>
        </is>
      </c>
      <c r="O17" s="121" t="n"/>
      <c r="P17" s="121" t="n"/>
      <c r="Q17" s="100" t="n"/>
    </row>
    <row r="18" ht="13.2" customHeight="1" s="49">
      <c r="A18" s="120" t="n">
        <v>16</v>
      </c>
      <c r="B18" s="89"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21" t="n"/>
      <c r="D18" s="89" t="inlineStr">
        <is>
          <t>Ciprofloxacin เพราะยับยั้งเอนไซม์ CYP1A2</t>
        </is>
      </c>
      <c r="E18" s="89" t="inlineStr">
        <is>
          <t>Norfloxacin เพราะดูดซึมทางปากไม่ดี</t>
        </is>
      </c>
      <c r="F18" s="89" t="inlineStr">
        <is>
          <t>Moxifloxacin เพราะขับออกทางไตน้อย ไม่ได้ความเข้มข้นเพียงพอในปัสสาวะ</t>
        </is>
      </c>
      <c r="G18" s="89" t="inlineStr">
        <is>
          <t>Levofloxacin เพราะใช้รักษาเฉพาะโรคปอดเท่านั้น</t>
        </is>
      </c>
      <c r="H18" s="89" t="inlineStr">
        <is>
          <t>Gemifloxacin เพราะไม่มีฤทธิ์ต่อเชื้อแกรมลบเลย</t>
        </is>
      </c>
      <c r="I18" s="120" t="inlineStr">
        <is>
          <t>3</t>
        </is>
      </c>
      <c r="J18" s="89"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21" t="n"/>
      <c r="L18" s="89" t="inlineStr">
        <is>
          <t>Cystitis</t>
        </is>
      </c>
      <c r="M18" s="121" t="inlineStr">
        <is>
          <t>Clinic</t>
        </is>
      </c>
      <c r="N18" s="89" t="inlineStr">
        <is>
          <t>ข้อ 4.4 Mock Infectious RxCU84</t>
        </is>
      </c>
      <c r="O18" s="121" t="n"/>
      <c r="P18" s="121" t="n"/>
      <c r="Q18" s="100" t="n"/>
    </row>
    <row r="19" ht="13.2" customHeight="1" s="49">
      <c r="A19" s="120" t="n">
        <v>17</v>
      </c>
      <c r="B19" s="89"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21" t="n"/>
      <c r="D19" s="89" t="inlineStr">
        <is>
          <t>ไม่มีความสำคัญ เพราะ fluoroquinolone ยังคงได้ผลดีเท่ากันในทุกภูมิภาคของโลก</t>
        </is>
      </c>
      <c r="E19" s="89"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89" t="inlineStr">
        <is>
          <t>ทำให้ต้องปรับขนาดยาตามการทำงานของตับเป็นพิเศษ</t>
        </is>
      </c>
      <c r="G19" s="89" t="inlineStr">
        <is>
          <t>เพิ่มความเสี่ยง tendon rupture จากสภาพอากาศร้อนระหว่างเดินทาง</t>
        </is>
      </c>
      <c r="H19" s="89" t="inlineStr">
        <is>
          <t>ทำให้ต้องหลีกเลี่ยงยากลุ่มนี้เฉพาะในหญิงตั้งครรภ์เท่านั้น</t>
        </is>
      </c>
      <c r="I19" s="120" t="inlineStr">
        <is>
          <t>2</t>
        </is>
      </c>
      <c r="J19" s="89"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21" t="n"/>
      <c r="L19" s="89" t="inlineStr">
        <is>
          <t>Cystitis</t>
        </is>
      </c>
      <c r="M19" s="121" t="inlineStr">
        <is>
          <t>Clinic</t>
        </is>
      </c>
      <c r="N19" s="89" t="inlineStr">
        <is>
          <t>ข้อ 4.5 Mock Infectious RxCU84</t>
        </is>
      </c>
      <c r="O19" s="121" t="n"/>
      <c r="P19" s="121" t="n"/>
      <c r="Q19" s="100" t="n"/>
    </row>
    <row r="20" ht="13.2" customHeight="1" s="49">
      <c r="A20" s="120" t="n">
        <v>18</v>
      </c>
      <c r="B20" s="89"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21" t="n"/>
      <c r="D20" s="89" t="inlineStr">
        <is>
          <t>กินพร้อมกันได้เลย ไม่มีปฏิกิริยาต่อกัน</t>
        </is>
      </c>
      <c r="E20" s="89" t="inlineStr">
        <is>
          <t>เว้นระยะห่างระหว่างกิน norfloxacin กับแคลเซียมเสริมอย่างน้อย 2 ชั่วโมง</t>
        </is>
      </c>
      <c r="F20" s="89" t="inlineStr">
        <is>
          <t>ให้หยุดกินแคลเซียมเสริมถาวรตลอดชีวิต</t>
        </is>
      </c>
      <c r="G20" s="89" t="inlineStr">
        <is>
          <t>เปลี่ยนไปใช้แคลเซียมชนิดฉีดแทนทันที</t>
        </is>
      </c>
      <c r="H20" s="89" t="inlineStr">
        <is>
          <t>ให้กินแคลเซียมพร้อมยาเพื่อลดการระคายเคืองกระเพาะจาก norfloxacin</t>
        </is>
      </c>
      <c r="I20" s="120" t="inlineStr">
        <is>
          <t>2</t>
        </is>
      </c>
      <c r="J20" s="89"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21" t="n"/>
      <c r="L20" s="89" t="inlineStr">
        <is>
          <t>Cystitis</t>
        </is>
      </c>
      <c r="M20" s="121" t="inlineStr">
        <is>
          <t>Clinic</t>
        </is>
      </c>
      <c r="N20" s="89" t="inlineStr">
        <is>
          <t>ข้อ 4.6 Mock Infectious RxCU84</t>
        </is>
      </c>
      <c r="O20" s="121" t="n"/>
      <c r="P20" s="121" t="n"/>
      <c r="Q20" s="100" t="n"/>
    </row>
    <row r="21" ht="13.2" customHeight="1" s="49">
      <c r="A21" s="120" t="n">
        <v>19</v>
      </c>
      <c r="B21" s="89"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21" t="n"/>
      <c r="D21" s="89" t="inlineStr">
        <is>
          <t>จ่ายยาปฏิชีวนะทันที เนื่องจากมีไข้และระดับความปวดสูง</t>
        </is>
      </c>
      <c r="E21" s="89" t="inlineStr">
        <is>
          <t>จ่าย Amoxicillin-Clavulanate ทันที เนื่องจากผู้ป่วยเริ่มรับประทานอาหารได้น้อยลง</t>
        </is>
      </c>
      <c r="F21" s="89" t="inlineStr">
        <is>
          <t>แนะนำการจัดการความเจ็บปวดเป็นอันดับแรก และพิจารณาเฝ้าสังเกตอาการ (Watchful waiting) 48-72 ชั่วโมง</t>
        </is>
      </c>
      <c r="G21" s="89" t="inlineStr">
        <is>
          <t>ส่งต่อโรงพยาบาลทันที เนื่องจากเสี่ยงต่อภาวะเยื่อหุ้มสมองอักเสบแทรกซ้อน</t>
        </is>
      </c>
      <c r="H21" s="89" t="inlineStr">
        <is>
          <t>แนะนำให้ใช้ยาหยอดหูที่มีส่วนผสมของยาปฏิชีวนะร่วมกับยาลดไข้</t>
        </is>
      </c>
      <c r="I21" s="120" t="inlineStr">
        <is>
          <t>3</t>
        </is>
      </c>
      <c r="J21" s="89"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21" t="n"/>
      <c r="L21" s="89" t="inlineStr">
        <is>
          <t>Acute Otitis Media &amp; Upper Respiratory Infections</t>
        </is>
      </c>
      <c r="M21" s="121" t="inlineStr">
        <is>
          <t>Clinic</t>
        </is>
      </c>
      <c r="N21" s="89" t="inlineStr">
        <is>
          <t>ข้อ 5.1 Mock Infectious RxCU84</t>
        </is>
      </c>
      <c r="O21" s="121" t="n"/>
      <c r="P21" s="121" t="n"/>
      <c r="Q21" s="100" t="n"/>
    </row>
    <row r="22" ht="13.2" customHeight="1" s="49">
      <c r="A22" s="120" t="n">
        <v>20</v>
      </c>
      <c r="B22" s="89"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21" t="n"/>
      <c r="D22" s="89" t="inlineStr">
        <is>
          <t>Amoxicillin 40-50 mg/kg/day นาน 5 วัน</t>
        </is>
      </c>
      <c r="E22" s="89" t="inlineStr">
        <is>
          <t>Amoxicillin 80-90 mg/kg/day นาน 7 วัน</t>
        </is>
      </c>
      <c r="F22" s="89" t="inlineStr">
        <is>
          <t>Amoxicillin-Clavulanate 90 mg/kg/day นาน 10 วัน</t>
        </is>
      </c>
      <c r="G22" s="89" t="inlineStr">
        <is>
          <t>Azithromycin 10 mg/kg วันแรก ตามด้วย 5 mg/kg อีก 4 วัน</t>
        </is>
      </c>
      <c r="H22" s="89" t="inlineStr">
        <is>
          <t>Cephalexin 50 mg/kg/day นาน 10 วัน</t>
        </is>
      </c>
      <c r="I22" s="120" t="inlineStr">
        <is>
          <t>2</t>
        </is>
      </c>
      <c r="J22" s="89"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21" t="n"/>
      <c r="L22" s="89" t="inlineStr">
        <is>
          <t>Acute Otitis Media &amp; Upper Respiratory Infections</t>
        </is>
      </c>
      <c r="M22" s="121" t="inlineStr">
        <is>
          <t>Clinic</t>
        </is>
      </c>
      <c r="N22" s="89" t="inlineStr">
        <is>
          <t>ข้อ 5.2 Mock Infectious RxCU84</t>
        </is>
      </c>
      <c r="O22" s="121" t="n"/>
      <c r="P22" s="121" t="n"/>
      <c r="Q22" s="100" t="n"/>
    </row>
    <row r="23" ht="13.2" customHeight="1" s="49">
      <c r="A23" s="120" t="n">
        <v>21</v>
      </c>
      <c r="B23" s="89"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21" t="n"/>
      <c r="D23" s="89" t="inlineStr">
        <is>
          <t>ให้รับประทานยาปฏิชีวนะต่อไปจนครบ 3 วันเพื่อดูการตอบสนองของยาอีกครั้ง</t>
        </is>
      </c>
      <c r="E23" s="89" t="inlineStr">
        <is>
          <t>สั่งให้หยุดยาปฏิชีวนะทันทีและรีบส่งตัวผู้ป่วยไปยังห้องฉุกเฉินของโรงพยาบาลโดยด่วน</t>
        </is>
      </c>
      <c r="F23" s="89" t="inlineStr">
        <is>
          <t>แนะนำให้ใช้ยาฆ่าเชื้อชนิดทาบริเวณผิวหนังที่พุพองและใช้ยาป้ายปากเพื่อรักษาแผลเปื่อย</t>
        </is>
      </c>
      <c r="G23" s="89" t="inlineStr">
        <is>
          <t>อาการแผลเปื่อยรอบปากเป็นอาการปกติของการติดเชื้อไวรัสซ้ำซ้อน ไม่เกี่ยวข้องกับยาปฏิชีวนะ</t>
        </is>
      </c>
      <c r="H23" s="89" t="inlineStr">
        <is>
          <t>ให้ Antihistamine ขนาดสูงเพื่อยับยั้งอาการ และเช็ดตัวบ่อยๆ พร้อมเฝ้าดูอาการต่อที่บ้าน 24 ชั่วโมง</t>
        </is>
      </c>
      <c r="I23" s="120" t="inlineStr">
        <is>
          <t>2</t>
        </is>
      </c>
      <c r="J23" s="89"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21" t="n"/>
      <c r="L23" s="89" t="inlineStr">
        <is>
          <t>Antimicrobial Pharmacology</t>
        </is>
      </c>
      <c r="M23" s="121" t="inlineStr">
        <is>
          <t>Clinic</t>
        </is>
      </c>
      <c r="N23" s="89" t="inlineStr">
        <is>
          <t>ข้อ 5.3 Mock Infectious RxCU84</t>
        </is>
      </c>
      <c r="O23" s="121" t="n"/>
      <c r="P23" s="121" t="n"/>
      <c r="Q23" s="100" t="n"/>
    </row>
    <row r="24" ht="13.2" customHeight="1" s="49">
      <c r="A24" s="120" t="n">
        <v>22</v>
      </c>
      <c r="B24" s="89"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21" t="n"/>
      <c r="D24" s="89" t="inlineStr">
        <is>
          <t>เสี่ยงฟันเปลี่ยนสีถาวรและกดการเจริญเติบโตของกระดูก เนื่องจากยาจับกับแคลเซียมในกระดูก/ฟันที่กำลังสร้าง</t>
        </is>
      </c>
      <c r="E24" s="89" t="inlineStr">
        <is>
          <t>เสี่ยง tendon rupture สูงเป็นพิเศษในเด็ก</t>
        </is>
      </c>
      <c r="F24" s="89" t="inlineStr">
        <is>
          <t>เสี่ยง ototoxicity ถาวรในเด็กเล็กโดยเฉพาะ</t>
        </is>
      </c>
      <c r="G24" s="89" t="inlineStr">
        <is>
          <t>เสี่ยง QT prolongation รุนแรงกว่าผู้ใหญ่มาก</t>
        </is>
      </c>
      <c r="H24" s="89" t="inlineStr">
        <is>
          <t>ไม่มีรูปแบบยาน้ำสำหรับเด็กเล็ก</t>
        </is>
      </c>
      <c r="I24" s="120" t="inlineStr">
        <is>
          <t>1</t>
        </is>
      </c>
      <c r="J24" s="89"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21" t="n"/>
      <c r="L24" s="89" t="inlineStr">
        <is>
          <t>Cystitis</t>
        </is>
      </c>
      <c r="M24" s="121" t="inlineStr">
        <is>
          <t>Clinic</t>
        </is>
      </c>
      <c r="N24" s="89" t="inlineStr">
        <is>
          <t>ข้อ 5.4 Mock Infectious RxCU84</t>
        </is>
      </c>
      <c r="O24" s="121" t="n"/>
      <c r="P24" s="121" t="n"/>
      <c r="Q24" s="100" t="n"/>
    </row>
    <row r="25" ht="13.2" customHeight="1" s="49">
      <c r="A25" s="120" t="n">
        <v>23</v>
      </c>
      <c r="B25" s="89"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21" t="n"/>
      <c r="D25" s="89" t="inlineStr">
        <is>
          <t>Gentamicin — ครอบคลุม H. influenzae ได้ดีเยี่ยม</t>
        </is>
      </c>
      <c r="E25" s="89" t="inlineStr">
        <is>
          <t>Clindamycin — ครอบคลุมเชื้อแกรมบวกได้ดี แต่ไม่ครอบคลุม H. influenzae ซึ่งเป็นเชื้อก่อโรคหูชั้นกลางอักเสบที่พบบ่อย</t>
        </is>
      </c>
      <c r="F25" s="89" t="inlineStr">
        <is>
          <t>Moxifloxacin — เป็นยาทางเลือกแรกในเด็กเมื่อแพ้ penicillin</t>
        </is>
      </c>
      <c r="G25" s="89" t="inlineStr">
        <is>
          <t>Tigecycline — ปลอดภัยและใช้ได้ทั่วไปในเด็กเล็ก</t>
        </is>
      </c>
      <c r="H25" s="89" t="inlineStr">
        <is>
          <t>Doxycycline — ครอบคลุมเชื้อก่อโรคหูชั้นกลางอักเสบได้ครบถ้วน</t>
        </is>
      </c>
      <c r="I25" s="120" t="inlineStr">
        <is>
          <t>2</t>
        </is>
      </c>
      <c r="J25" s="89"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21" t="n"/>
      <c r="L25" s="89" t="inlineStr">
        <is>
          <t>Acute Otitis Media &amp; Upper Respiratory Infections</t>
        </is>
      </c>
      <c r="M25" s="121" t="inlineStr">
        <is>
          <t>Clinic</t>
        </is>
      </c>
      <c r="N25" s="89" t="inlineStr">
        <is>
          <t>ข้อ 5.5 Mock Infectious RxCU84</t>
        </is>
      </c>
      <c r="O25" s="121" t="n"/>
      <c r="P25" s="121" t="n"/>
      <c r="Q25" s="100" t="n"/>
    </row>
    <row r="26" ht="13.2" customHeight="1" s="49">
      <c r="A26" s="120" t="n">
        <v>24</v>
      </c>
      <c r="B26" s="89"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21" t="n"/>
      <c r="D26" s="89" t="inlineStr">
        <is>
          <t>เพราะมีราคาแพงเกินไปสำหรับผู้ป่วยเด็ก</t>
        </is>
      </c>
      <c r="E26" s="89" t="inlineStr">
        <is>
          <t>เพราะมีความเป็นพิษต่อกระดูกอ่อน (cartilage toxicity) จากการศึกษาในสัตว์ทดลอง จึงหลีกเลี่ยงในเด็กและหญิงตั้งครรภ์</t>
        </is>
      </c>
      <c r="F26" s="89" t="inlineStr">
        <is>
          <t>เพราะไม่มีรูปแบบยาน้ำสำหรับเด็ก</t>
        </is>
      </c>
      <c r="G26" s="89" t="inlineStr">
        <is>
          <t>เพราะออกฤทธิ์แบบ bacteriostatic เท่านั้นในผู้ป่วยเด็ก</t>
        </is>
      </c>
      <c r="H26" s="89" t="inlineStr">
        <is>
          <t>เพราะเพิ่มความเสี่ยง Fanconi syndrome เฉพาะในเด็กเท่านั้น</t>
        </is>
      </c>
      <c r="I26" s="120" t="inlineStr">
        <is>
          <t>2</t>
        </is>
      </c>
      <c r="J26" s="89"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21" t="n"/>
      <c r="L26" s="89" t="inlineStr">
        <is>
          <t>Antimicrobial Pharmacology</t>
        </is>
      </c>
      <c r="M26" s="121" t="inlineStr">
        <is>
          <t>Clinic</t>
        </is>
      </c>
      <c r="N26" s="89" t="inlineStr">
        <is>
          <t>ข้อ 5.6 Mock Infectious RxCU84</t>
        </is>
      </c>
      <c r="O26" s="121" t="n"/>
      <c r="P26" s="121" t="n"/>
      <c r="Q26" s="100" t="n"/>
    </row>
    <row r="27" ht="13.2" customHeight="1" s="49">
      <c r="A27" s="120" t="n">
        <v>25</v>
      </c>
      <c r="B27" s="89"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21" t="n"/>
      <c r="D27" s="89" t="inlineStr">
        <is>
          <t>Acute hepatitis B</t>
        </is>
      </c>
      <c r="E27" s="89" t="inlineStr">
        <is>
          <t>Chronic hepatitis B</t>
        </is>
      </c>
      <c r="F27" s="89" t="inlineStr">
        <is>
          <t>เคยติดเชื้อ hepatitis B และรักษาหายแล้ว</t>
        </is>
      </c>
      <c r="G27" s="89" t="inlineStr">
        <is>
          <t>ได้รับวัคซีนป้องกัน hepatitis B และมีภูมิคุ้มกัน</t>
        </is>
      </c>
      <c r="H27" s="89" t="inlineStr">
        <is>
          <t>อยู่ในช่วง Window period ของการติดเชื้อ</t>
        </is>
      </c>
      <c r="I27" s="120" t="inlineStr">
        <is>
          <t>2</t>
        </is>
      </c>
      <c r="J27" s="89"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21" t="n"/>
      <c r="L27" s="89" t="inlineStr">
        <is>
          <t>HIV infection</t>
        </is>
      </c>
      <c r="M27" s="121" t="inlineStr">
        <is>
          <t>Clinic</t>
        </is>
      </c>
      <c r="N27" s="89" t="inlineStr">
        <is>
          <t>ข้อ 8.1 Mock Infectious RxCU84</t>
        </is>
      </c>
      <c r="O27" s="121" t="n"/>
      <c r="P27" s="121" t="n"/>
      <c r="Q27" s="100" t="n"/>
    </row>
    <row r="28" ht="13.2" customHeight="1" s="49">
      <c r="A28" s="120" t="n">
        <v>26</v>
      </c>
      <c r="B28" s="89"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21" t="n"/>
      <c r="D28" s="89" t="inlineStr">
        <is>
          <t>ผู้ป่วยเป็น acute hepatitis B</t>
        </is>
      </c>
      <c r="E28" s="89" t="inlineStr">
        <is>
          <t>Immune Tolerance Phase</t>
        </is>
      </c>
      <c r="F28" s="89" t="inlineStr">
        <is>
          <t>Immune Active Phase</t>
        </is>
      </c>
      <c r="G28" s="89" t="inlineStr">
        <is>
          <t>Inactive Carrier Phase</t>
        </is>
      </c>
      <c r="H28" s="89" t="inlineStr">
        <is>
          <t>Reactivation Phase</t>
        </is>
      </c>
      <c r="I28" s="120" t="inlineStr">
        <is>
          <t>3</t>
        </is>
      </c>
      <c r="J28" s="89"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21" t="n"/>
      <c r="L28" s="89" t="inlineStr">
        <is>
          <t>Viral Hepatitis</t>
        </is>
      </c>
      <c r="M28" s="121" t="inlineStr">
        <is>
          <t>Clinic</t>
        </is>
      </c>
      <c r="N28" s="89" t="inlineStr">
        <is>
          <t>ข้อ 8.2 Mock Infectious RxCU84</t>
        </is>
      </c>
      <c r="O28" s="121" t="n"/>
      <c r="P28" s="121" t="n"/>
      <c r="Q28" s="100" t="n"/>
    </row>
    <row r="29" ht="13.2" customHeight="1" s="49">
      <c r="A29" s="120" t="n">
        <v>27</v>
      </c>
      <c r="B29" s="89"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21" t="n"/>
      <c r="D29" s="89" t="inlineStr">
        <is>
          <t>Tenofovir disoproxil fumarate (TDF) 300 mg รับประทานวันละ 1 ครั้ง</t>
        </is>
      </c>
      <c r="E29" s="89" t="inlineStr">
        <is>
          <t>Lamivudine 100 mg รับประทานวันละ 1 ครั้ง</t>
        </is>
      </c>
      <c r="F29" s="89" t="inlineStr">
        <is>
          <t>Entecavir 0.5 mg รับประทานวันละ 1 ครั้ง (ปรับขนาดตามการทำงานของไต)</t>
        </is>
      </c>
      <c r="G29" s="89" t="inlineStr">
        <is>
          <t>Peginterferon alfa-2a 180 mcg ฉีดใต้ผิวหนังสัปดาห์ละ 1 ครั้ง</t>
        </is>
      </c>
      <c r="H29" s="89" t="inlineStr">
        <is>
          <t>Telbivudine 600 mg รับประทานวันละ 1 ครั้ง</t>
        </is>
      </c>
      <c r="I29" s="120" t="inlineStr">
        <is>
          <t>3</t>
        </is>
      </c>
      <c r="J29" s="89"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21" t="n"/>
      <c r="L29" s="89" t="inlineStr">
        <is>
          <t>HIV infection</t>
        </is>
      </c>
      <c r="M29" s="121" t="inlineStr">
        <is>
          <t>Clinic</t>
        </is>
      </c>
      <c r="N29" s="89" t="inlineStr">
        <is>
          <t>ข้อ 8.3 Mock Infectious RxCU84</t>
        </is>
      </c>
      <c r="O29" s="121" t="n"/>
      <c r="P29" s="121" t="n"/>
      <c r="Q29" s="100" t="n"/>
    </row>
    <row r="30" ht="13.2" customHeight="1" s="49">
      <c r="A30" s="120" t="n">
        <v>28</v>
      </c>
      <c r="B30" s="89"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21" t="n"/>
      <c r="D30" s="89" t="inlineStr">
        <is>
          <t>ทำให้ค่า AST และ ALT กลับสู่ศูนย์</t>
        </is>
      </c>
      <c r="E30" s="89" t="inlineStr">
        <is>
          <t>ทำให้ HBsAg เปลี่ยนเป็นลบในผู้ป่วยทุกราย</t>
        </is>
      </c>
      <c r="F30" s="89" t="inlineStr">
        <is>
          <t>กำจัด HBV cccDNA ออกจากเซลล์ตับให้หมด</t>
        </is>
      </c>
      <c r="G30" s="89" t="inlineStr">
        <is>
          <t>ลดการดำเนินโรคไปสู่ตับแข็ง มะเร็งตับ และลดอัตราการเสียชีวิต</t>
        </is>
      </c>
      <c r="H30" s="89" t="inlineStr">
        <is>
          <t>ทำให้ Anti-HBs เปลี่ยนเป็นบวกภายใน 6 เดือน</t>
        </is>
      </c>
      <c r="I30" s="120" t="inlineStr">
        <is>
          <t>4</t>
        </is>
      </c>
      <c r="J30" s="89"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21" t="n"/>
      <c r="L30" s="89" t="inlineStr">
        <is>
          <t>Viral Hepatitis</t>
        </is>
      </c>
      <c r="M30" s="121" t="inlineStr">
        <is>
          <t>Clinic</t>
        </is>
      </c>
      <c r="N30" s="89" t="inlineStr">
        <is>
          <t>ข้อ 8.4 Mock Infectious RxCU84</t>
        </is>
      </c>
      <c r="O30" s="121" t="n"/>
      <c r="P30" s="121" t="n"/>
      <c r="Q30" s="100" t="n"/>
    </row>
    <row r="31" ht="13.2" customHeight="1" s="49">
      <c r="A31" s="120" t="n">
        <v>29</v>
      </c>
      <c r="B31" s="89"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21" t="n"/>
      <c r="D31" s="89" t="inlineStr">
        <is>
          <t>เพื่อยืนยันว่าผู้ป่วยเคยได้รับวัคซีนป้องกันไวรัสตับอักเสบบี</t>
        </is>
      </c>
      <c r="E31" s="89" t="inlineStr">
        <is>
          <t>เพื่อประเมินระดับการแบ่งตัวของไวรัส และใช้ประกอบการตัดสินใจเริ่มรักษา รวมถึงติดตามผลการรักษา</t>
        </is>
      </c>
      <c r="F31" s="89" t="inlineStr">
        <is>
          <t>เพื่อยืนยันภาวะตับแข็ง</t>
        </is>
      </c>
      <c r="G31" s="89" t="inlineStr">
        <is>
          <t>เพื่อประเมินระดับภูมิคุ้มกันต่อไวรัสตับอักเสบบี</t>
        </is>
      </c>
      <c r="H31" s="89" t="inlineStr">
        <is>
          <t>เพื่อยืนยันการติดเชื้อไวรัสตับอักเสบชนิดเอร่วมด้วย</t>
        </is>
      </c>
      <c r="I31" s="120" t="inlineStr">
        <is>
          <t>2</t>
        </is>
      </c>
      <c r="J31" s="89"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21" t="n"/>
      <c r="L31" s="89" t="inlineStr">
        <is>
          <t>Viral Hepatitis</t>
        </is>
      </c>
      <c r="M31" s="121" t="inlineStr">
        <is>
          <t>Clinic</t>
        </is>
      </c>
      <c r="N31" s="89" t="inlineStr">
        <is>
          <t>ข้อ 8.5 Mock Infectious RxCU84</t>
        </is>
      </c>
      <c r="O31" s="121" t="n"/>
      <c r="P31" s="121" t="n"/>
      <c r="Q31" s="100" t="n"/>
    </row>
    <row r="32" ht="13.2" customHeight="1" s="49">
      <c r="A32" s="120" t="n">
        <v>30</v>
      </c>
      <c r="B32" s="89"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21" t="n"/>
      <c r="D32" s="89" t="inlineStr">
        <is>
          <t>Community-acquired pneumonia (CAP)</t>
        </is>
      </c>
      <c r="E32" s="89" t="inlineStr">
        <is>
          <t>Pulmonary tuberculosis</t>
        </is>
      </c>
      <c r="F32" s="89" t="inlineStr">
        <is>
          <t>Lung cancer</t>
        </is>
      </c>
      <c r="G32" s="89" t="inlineStr">
        <is>
          <t>Bronchiectasis</t>
        </is>
      </c>
      <c r="H32" s="89" t="inlineStr">
        <is>
          <t>Pneumocystis jirovecii pneumonia (PJP)</t>
        </is>
      </c>
      <c r="I32" s="120" t="inlineStr">
        <is>
          <t>2</t>
        </is>
      </c>
      <c r="J32" s="89"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21" t="n"/>
      <c r="L32" s="89" t="inlineStr">
        <is>
          <t>Tuberculosis</t>
        </is>
      </c>
      <c r="M32" s="121" t="inlineStr">
        <is>
          <t>Clinic</t>
        </is>
      </c>
      <c r="N32" s="89" t="inlineStr">
        <is>
          <t>ข้อ 9.1 Mock Infectious RxCU84</t>
        </is>
      </c>
      <c r="O32" s="121" t="n"/>
      <c r="P32" s="121" t="n"/>
      <c r="Q32" s="100" t="n"/>
    </row>
    <row r="33" ht="13.2" customHeight="1" s="49">
      <c r="A33" s="120" t="n">
        <v>31</v>
      </c>
      <c r="B33" s="89" t="inlineStr">
        <is>
          <t>ผู้ป่วยหญิงอายุ 29 ปี ผลตรวจเสมหะพบ AFB sputum smear 3+
คำถาม: ผล AFB sputum smear 3+ ในผู้ป่วยรายนี้มีความหมายมากที่สุดข้อใด?</t>
        </is>
      </c>
      <c r="C33" s="121" t="n"/>
      <c r="D33" s="89" t="inlineStr">
        <is>
          <t>ยืนยันว่าเชื้อดื้อต่อยา Rifampicin</t>
        </is>
      </c>
      <c r="E33" s="89" t="inlineStr">
        <is>
          <t>ผู้ป่วยมีเชื้อวัณโรคในกระแสเลือด</t>
        </is>
      </c>
      <c r="F33" s="89" t="inlineStr">
        <is>
          <t>พบเชื้อ acid-fast bacilli ในเสมหะจำนวนมาก และมีโอกาสแพร่เชื้อสูง</t>
        </is>
      </c>
      <c r="G33" s="89" t="inlineStr">
        <is>
          <t>ยืนยันว่าเป็นเชื้อ Mycobacterium tuberculosis โดยไม่ต้องตรวจเพิ่มเติม</t>
        </is>
      </c>
      <c r="H33" s="89" t="inlineStr">
        <is>
          <t>ผู้ป่วยมีภาวะติดเชื้อแบคทีเรียแทรกซ้อนในทางเดินหายใจส่วนบน</t>
        </is>
      </c>
      <c r="I33" s="120" t="inlineStr">
        <is>
          <t>3</t>
        </is>
      </c>
      <c r="J33" s="89"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21" t="n"/>
      <c r="L33" s="89" t="inlineStr">
        <is>
          <t>Tuberculosis</t>
        </is>
      </c>
      <c r="M33" s="121" t="inlineStr">
        <is>
          <t>Clinic</t>
        </is>
      </c>
      <c r="N33" s="89" t="inlineStr">
        <is>
          <t>ข้อ 9.2 Mock Infectious RxCU84</t>
        </is>
      </c>
      <c r="O33" s="121" t="n"/>
      <c r="P33" s="121" t="n"/>
      <c r="Q33" s="100" t="n"/>
    </row>
    <row r="34" ht="13.2" customHeight="1" s="49">
      <c r="A34" s="120" t="n">
        <v>32</v>
      </c>
      <c r="B34" s="89"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21" t="n"/>
      <c r="D34" s="89" t="inlineStr">
        <is>
          <t>2HRZE / 4HR</t>
        </is>
      </c>
      <c r="E34" s="89" t="inlineStr">
        <is>
          <t>2HR / 7HR</t>
        </is>
      </c>
      <c r="F34" s="89" t="inlineStr">
        <is>
          <t>6HRZE</t>
        </is>
      </c>
      <c r="G34" s="89" t="inlineStr">
        <is>
          <t>9HR</t>
        </is>
      </c>
      <c r="H34" s="89" t="inlineStr">
        <is>
          <t>2HRZ / 4HR</t>
        </is>
      </c>
      <c r="I34" s="120" t="inlineStr">
        <is>
          <t>1</t>
        </is>
      </c>
      <c r="J34" s="89"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21" t="n"/>
      <c r="L34" s="89" t="inlineStr">
        <is>
          <t>Tuberculosis</t>
        </is>
      </c>
      <c r="M34" s="121" t="inlineStr">
        <is>
          <t>Clinic</t>
        </is>
      </c>
      <c r="N34" s="89" t="inlineStr">
        <is>
          <t>ข้อ 9.3 Mock Infectious RxCU84</t>
        </is>
      </c>
      <c r="O34" s="121" t="n"/>
      <c r="P34" s="121" t="n"/>
      <c r="Q34" s="100" t="n"/>
    </row>
    <row r="35" ht="13.2" customHeight="1" s="49">
      <c r="A35" s="120" t="n">
        <v>33</v>
      </c>
      <c r="B35" s="89"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21" t="n"/>
      <c r="D35" s="89"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89" t="inlineStr">
        <is>
          <t>Isoniazid – ปัสสาวะสีส้มแดง, Rifampicin – ปลายมือปลายเท้าชา, Pyrazinamide – ตามัว, Ethambutol – กรดยูริกสูง</t>
        </is>
      </c>
      <c r="F35" s="89" t="inlineStr">
        <is>
          <t>Isoniazid – ตามัว, Rifampicin – กรดยูริกสูง, Pyrazinamide – ปลายมือปลายเท้าชา, Ethambutol – ปัสสาวะสีส้มแดง</t>
        </is>
      </c>
      <c r="G35" s="89" t="inlineStr">
        <is>
          <t>Isoniazid – ปวดข้อ, Rifampicin – ตามัว, Pyrazinamide – ปัสสาวะสีส้มแดง, Ethambutol – ชาปลายมือปลายเท้า</t>
        </is>
      </c>
      <c r="H35" s="89" t="inlineStr">
        <is>
          <t>Isoniazid – หูดับ, Rifampicin – ตับอักเสบ, Pyrazinamide – ผื่นลมพิษ, Ethambutol – ไตวาย</t>
        </is>
      </c>
      <c r="I35" s="120" t="inlineStr">
        <is>
          <t>1</t>
        </is>
      </c>
      <c r="J35" s="89"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21" t="n"/>
      <c r="L35" s="89" t="inlineStr">
        <is>
          <t>Tuberculosis</t>
        </is>
      </c>
      <c r="M35" s="121" t="inlineStr">
        <is>
          <t>Clinic</t>
        </is>
      </c>
      <c r="N35" s="89" t="inlineStr">
        <is>
          <t>ข้อ 9.4 Mock Infectious RxCU84</t>
        </is>
      </c>
      <c r="O35" s="121" t="n"/>
      <c r="P35" s="121" t="n"/>
      <c r="Q35" s="100" t="n"/>
    </row>
    <row r="36" ht="13.2" customHeight="1" s="49">
      <c r="A36" s="120" t="n">
        <v>34</v>
      </c>
      <c r="B36" s="89"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21" t="n"/>
      <c r="D36" s="89" t="inlineStr">
        <is>
          <t>หากปัสสาวะเป็นสีส้มแดง ให้หยุดยา Rifampicin ทันที</t>
        </is>
      </c>
      <c r="E36" s="89" t="inlineStr">
        <is>
          <t>หากมีอาการตามัวหรือมองเห็นสีผิดปกติ ควรหยุดยาเองและรอพบแพทย์์ตามนัด</t>
        </is>
      </c>
      <c r="F36" s="89"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89" t="inlineStr">
        <is>
          <t>เมื่ออาการไอดีขึ้นสามารถหยุดยาต้านวัณโรคได้เองเพื่อป้องกันผลข้างเคียง</t>
        </is>
      </c>
      <c r="H36" s="89" t="inlineStr">
        <is>
          <t>ควรรับประทานยาทุกชนิดพร้อมอาหารมื้อหนักเพื่อป้องกันอาการคลื่นไส้</t>
        </is>
      </c>
      <c r="I36" s="120" t="inlineStr">
        <is>
          <t>3</t>
        </is>
      </c>
      <c r="J36" s="89"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21" t="n"/>
      <c r="L36" s="89" t="inlineStr">
        <is>
          <t>Tuberculosis</t>
        </is>
      </c>
      <c r="M36" s="121" t="inlineStr">
        <is>
          <t>Clinic</t>
        </is>
      </c>
      <c r="N36" s="89" t="inlineStr">
        <is>
          <t>ข้อ 9.5 Mock Infectious RxCU84</t>
        </is>
      </c>
      <c r="O36" s="121" t="n"/>
      <c r="P36" s="121" t="n"/>
      <c r="Q36" s="100" t="n"/>
    </row>
    <row r="37" ht="13.2" customHeight="1" s="49">
      <c r="A37" s="120" t="n">
        <v>35</v>
      </c>
      <c r="B37" s="89"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21" t="n"/>
      <c r="D37" s="89" t="inlineStr">
        <is>
          <t>Non-inflammatory acne ชนิด closed comedone</t>
        </is>
      </c>
      <c r="E37" s="89" t="inlineStr">
        <is>
          <t>Non-inflammatory acne ชนิด open comedone</t>
        </is>
      </c>
      <c r="F37" s="89" t="inlineStr">
        <is>
          <t>Inflammatory acne ชนิด papule</t>
        </is>
      </c>
      <c r="G37" s="89" t="inlineStr">
        <is>
          <t>Inflammatory acne ชนิด pustule</t>
        </is>
      </c>
      <c r="H37" s="89" t="inlineStr">
        <is>
          <t>Nodulocystic acne</t>
        </is>
      </c>
      <c r="I37" s="120" t="inlineStr">
        <is>
          <t>4</t>
        </is>
      </c>
      <c r="J37" s="89"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21" t="n"/>
      <c r="L37" s="89" t="inlineStr">
        <is>
          <t>Dermatologic Infections &amp; Acne</t>
        </is>
      </c>
      <c r="M37" s="121" t="inlineStr">
        <is>
          <t>Clinic</t>
        </is>
      </c>
      <c r="N37" s="89" t="inlineStr">
        <is>
          <t>ข้อ 10.1 Mock Infectious RxCU84</t>
        </is>
      </c>
      <c r="O37" s="121" t="n"/>
      <c r="P37" s="121" t="n"/>
      <c r="Q37" s="100" t="n"/>
    </row>
    <row r="38" ht="13.2" customHeight="1" s="49">
      <c r="A38" s="120" t="n">
        <v>36</v>
      </c>
      <c r="B38" s="89"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21" t="n"/>
      <c r="D38" s="89" t="inlineStr">
        <is>
          <t>Oral isotretinoin เพียงอย่างเดียว</t>
        </is>
      </c>
      <c r="E38" s="89" t="inlineStr">
        <is>
          <t>Oral doxycycline เพียงอย่างเดียว</t>
        </is>
      </c>
      <c r="F38" s="89" t="inlineStr">
        <is>
          <t>Topical benzoyl peroxide</t>
        </is>
      </c>
      <c r="G38" s="89" t="inlineStr">
        <is>
          <t>Oral quinolone ร่วมกับ topical retinoid</t>
        </is>
      </c>
      <c r="H38" s="89" t="inlineStr">
        <is>
          <t>Oral isotretinoin ร่วมกับ oral doxycycline</t>
        </is>
      </c>
      <c r="I38" s="120" t="inlineStr">
        <is>
          <t>3</t>
        </is>
      </c>
      <c r="J38" s="89"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21" t="n"/>
      <c r="L38" s="89" t="inlineStr">
        <is>
          <t>Dermatologic Infections &amp; Acne</t>
        </is>
      </c>
      <c r="M38" s="121" t="inlineStr">
        <is>
          <t>Clinic</t>
        </is>
      </c>
      <c r="N38" s="89" t="inlineStr">
        <is>
          <t>ข้อ 10.2 Mock Infectious RxCU84</t>
        </is>
      </c>
      <c r="O38" s="121" t="n"/>
      <c r="P38" s="121" t="n"/>
      <c r="Q38" s="100" t="n"/>
    </row>
    <row r="39" ht="13.2" customHeight="1" s="49">
      <c r="A39" s="120" t="n">
        <v>37</v>
      </c>
      <c r="B39" s="89"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21" t="n"/>
      <c r="D39" s="89" t="inlineStr">
        <is>
          <t>ทายาบาง ๆ วันละ 2 ครั้ง และหากแสบให้เพิ่มความถี่เพื่อให้ผิวชินยา</t>
        </is>
      </c>
      <c r="E39" s="89" t="inlineStr">
        <is>
          <t>ทาเฉพาะบริเวณที่มีหัวหนองเท่านั้น และควรใช้เป็นยาเดี่ยว</t>
        </is>
      </c>
      <c r="F39" s="89" t="inlineStr">
        <is>
          <t>ระวังการสัมผัสเสื้อผ้าและเส้นผม เนื่องจากยาอาจทำให้เกิด bleaching</t>
        </is>
      </c>
      <c r="G39" s="89" t="inlineStr">
        <is>
          <t>ทา benzoyl peroxide หลัง retinoid ทันทีทุกครั้งเพื่อเพิ่มประสิทธิภาพ</t>
        </is>
      </c>
      <c r="H39" s="89" t="inlineStr">
        <is>
          <t>หลีกเลี่ยง moisturizer เพราะจะทำให้เกิด comedone เพิ่มขึ้น</t>
        </is>
      </c>
      <c r="I39" s="120" t="inlineStr">
        <is>
          <t>3</t>
        </is>
      </c>
      <c r="J39" s="89"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21" t="n"/>
      <c r="L39" s="89" t="inlineStr">
        <is>
          <t>Dermatologic Infections &amp; Acne</t>
        </is>
      </c>
      <c r="M39" s="121" t="inlineStr">
        <is>
          <t>Clinic</t>
        </is>
      </c>
      <c r="N39" s="89" t="inlineStr">
        <is>
          <t>ข้อ 10.3 Mock Infectious RxCU84</t>
        </is>
      </c>
      <c r="O39" s="121" t="n"/>
      <c r="P39" s="121" t="n"/>
      <c r="Q39" s="100" t="n"/>
    </row>
    <row r="40" ht="13.2" customHeight="1" s="49">
      <c r="A40" s="120" t="n">
        <v>38</v>
      </c>
      <c r="B40" s="89"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21" t="n"/>
      <c r="D40" s="89" t="inlineStr">
        <is>
          <t>Tretinoin topical</t>
        </is>
      </c>
      <c r="E40" s="89" t="inlineStr">
        <is>
          <t>Adapalene topical</t>
        </is>
      </c>
      <c r="F40" s="89" t="inlineStr">
        <is>
          <t>Doxycycline oral</t>
        </is>
      </c>
      <c r="G40" s="89" t="inlineStr">
        <is>
          <t>Isotretinoin oral</t>
        </is>
      </c>
      <c r="H40" s="89" t="inlineStr">
        <is>
          <t>Azelaic acid topical</t>
        </is>
      </c>
      <c r="I40" s="120" t="inlineStr">
        <is>
          <t>5</t>
        </is>
      </c>
      <c r="J40" s="89"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21" t="n"/>
      <c r="L40" s="89" t="inlineStr">
        <is>
          <t>Dermatologic Infections &amp; Acne</t>
        </is>
      </c>
      <c r="M40" s="121" t="inlineStr">
        <is>
          <t>Clinic</t>
        </is>
      </c>
      <c r="N40" s="89" t="inlineStr">
        <is>
          <t>ข้อ 10.4 Mock Infectious RxCU84</t>
        </is>
      </c>
      <c r="O40" s="121" t="n"/>
      <c r="P40" s="121" t="n"/>
      <c r="Q40" s="100" t="n"/>
    </row>
    <row r="41" ht="13.2" customHeight="1" s="49">
      <c r="A41" s="120" t="n">
        <v>39</v>
      </c>
      <c r="B41" s="89"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21" t="n"/>
      <c r="D41" s="89" t="inlineStr">
        <is>
          <t>แนะนำให้รับประทานอาหารที่มี glycemic index สูงเพื่อเพิ่มพลังงานและลดการอักเสบ ร่วมกับการรักษาสิว</t>
        </is>
      </c>
      <c r="E41" s="89" t="inlineStr">
        <is>
          <t>แนะนำให้หยุดยารักษาสิวทั้งหมดและรักษาด้วยการควบคุมอาหารเพียงอย่างเดียว</t>
        </is>
      </c>
      <c r="F41" s="89" t="inlineStr">
        <is>
          <t>แนะนำให้ลดการรับประทานอาหารที่มี glycemic load สูง ร่วมกับการรักษาสิว</t>
        </is>
      </c>
      <c r="G41" s="89" t="inlineStr">
        <is>
          <t>แนะนำให้รับประทาน vitamin A ขนาดสูงทุกวันเพื่อทดแทน isotretinoin</t>
        </is>
      </c>
      <c r="H41" s="89" t="inlineStr">
        <is>
          <t>แนะนำให้รับประทาน zinc ขนาดสูงเป็นการรักษาหลักแทน topical therapy</t>
        </is>
      </c>
      <c r="I41" s="120" t="inlineStr">
        <is>
          <t>3</t>
        </is>
      </c>
      <c r="J41" s="89"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21" t="n"/>
      <c r="L41" s="89" t="inlineStr">
        <is>
          <t>Dermatologic Infections &amp; Acne</t>
        </is>
      </c>
      <c r="M41" s="121" t="inlineStr">
        <is>
          <t>Clinic</t>
        </is>
      </c>
      <c r="N41" s="89" t="inlineStr">
        <is>
          <t>ข้อ 10.5 Mock Infectious RxCU84</t>
        </is>
      </c>
      <c r="O41" s="121" t="n"/>
      <c r="P41" s="121" t="n"/>
      <c r="Q41" s="100" t="n"/>
    </row>
    <row r="42" ht="13.2" customHeight="1" s="49">
      <c r="A42" s="120" t="n">
        <v>40</v>
      </c>
      <c r="B42" s="89"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21" t="n"/>
      <c r="D42" s="89" t="inlineStr">
        <is>
          <t>โรคเริมอวัยวะเพศ (Genital Herpes)</t>
        </is>
      </c>
      <c r="E42" s="89" t="inlineStr">
        <is>
          <t>โรคแผลริมอ่อน (Chancroid)</t>
        </is>
      </c>
      <c r="F42" s="89" t="inlineStr">
        <is>
          <t>โรคซิฟิลิสระยะที่ 1 (Primary Syphilis)</t>
        </is>
      </c>
      <c r="G42" s="89" t="inlineStr">
        <is>
          <t>ช่องคลอดอักเสบจากเชื้อรา (Vulvovaginal Candidiasis)</t>
        </is>
      </c>
      <c r="H42" s="89" t="inlineStr">
        <is>
          <t>โรคหูดข้าวสุก (Molluscum Contagiosum)</t>
        </is>
      </c>
      <c r="I42" s="120" t="inlineStr">
        <is>
          <t>3</t>
        </is>
      </c>
      <c r="J42" s="89"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21" t="n"/>
      <c r="L42" s="89" t="inlineStr">
        <is>
          <t>Antimicrobial Pharmacology</t>
        </is>
      </c>
      <c r="M42" s="121" t="inlineStr">
        <is>
          <t>Clinic</t>
        </is>
      </c>
      <c r="N42" s="89" t="inlineStr">
        <is>
          <t>ข้อ 11.1 Mock Infectious RxCU84</t>
        </is>
      </c>
      <c r="O42" s="121" t="n"/>
      <c r="P42" s="121" t="n"/>
      <c r="Q42" s="100" t="n"/>
    </row>
    <row r="43" ht="13.2" customHeight="1" s="49">
      <c r="A43" s="120" t="n">
        <v>41</v>
      </c>
      <c r="B43" s="89"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21" t="n"/>
      <c r="D43" s="89" t="inlineStr">
        <is>
          <t>Ceftriaxone 1 g ฉีดเข้ากล้ามเนื้อ ครั้งเดียว</t>
        </is>
      </c>
      <c r="E43" s="89" t="inlineStr">
        <is>
          <t>Doxycycline 100 mg รับประทานวันละ 2 ครั้ง นาน 14 วัน</t>
        </is>
      </c>
      <c r="F43" s="89" t="inlineStr">
        <is>
          <t>Benzathine Penicillin G 2.4 million units ฉีดเข้ากล้ามเนื้อ ครั้งเดียว</t>
        </is>
      </c>
      <c r="G43" s="89" t="inlineStr">
        <is>
          <t>Benzathine Penicillin G 2.4 million units ฉีดเข้ากล้ามเนื้อ สัปดาห์ละครั้ง นาน 3 สัปดาห์</t>
        </is>
      </c>
      <c r="H43" s="89" t="inlineStr">
        <is>
          <t>Azithromycin 1 g รับประทานครั้งเดียว</t>
        </is>
      </c>
      <c r="I43" s="120" t="inlineStr">
        <is>
          <t>3</t>
        </is>
      </c>
      <c r="J43" s="89"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21" t="n"/>
      <c r="L43" s="89" t="inlineStr">
        <is>
          <t>Sexually Transmitted Infections</t>
        </is>
      </c>
      <c r="M43" s="121" t="inlineStr">
        <is>
          <t>Clinic</t>
        </is>
      </c>
      <c r="N43" s="89" t="inlineStr">
        <is>
          <t>ข้อ 11.2 Mock Infectious RxCU84</t>
        </is>
      </c>
      <c r="O43" s="121" t="n"/>
      <c r="P43" s="121" t="n"/>
      <c r="Q43" s="100" t="n"/>
    </row>
    <row r="44" ht="13.2" customHeight="1" s="49">
      <c r="A44" s="120" t="n">
        <v>42</v>
      </c>
      <c r="B44" s="89"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21" t="n"/>
      <c r="D44" s="89" t="inlineStr">
        <is>
          <t>แผลที่อวัยวะเพศมักจะมีอาการเจ็บปวดรุนแรงกว่าผู้ที่ไม่ติดเชื้อ HIV</t>
        </is>
      </c>
      <c r="E44" s="89" t="inlineStr">
        <is>
          <t>มีโอกาสตรวจพบอาการแสดงของซิฟิลิสระยะที่ 1 และระยะที่ 2 เกิดขึ้นพร้อมกัน (Overlap)</t>
        </is>
      </c>
      <c r="F44" s="89" t="inlineStr">
        <is>
          <t>ต่อมน้ำเหลืองที่ขาหนีบมักจะอักเสบจนแตกเป็นหนอง (Bubo) ได้ง่ายกว่า</t>
        </is>
      </c>
      <c r="G44" s="89" t="inlineStr">
        <is>
          <t>เชื้อสไปโรขีดมักจะไม่สามารถตรวจพบได้ด้วยการส่องกล้อง Dark-field</t>
        </is>
      </c>
      <c r="H44" s="89" t="inlineStr">
        <is>
          <t>แผลริมแข็ง (Chancre) จะหายช้ากว่าคนปกติและกลายเป็นแผลเรื้อรังเสมอ</t>
        </is>
      </c>
      <c r="I44" s="120" t="inlineStr">
        <is>
          <t>2</t>
        </is>
      </c>
      <c r="J44" s="89"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21" t="n"/>
      <c r="L44" s="89" t="inlineStr">
        <is>
          <t>Sexually Transmitted Infections</t>
        </is>
      </c>
      <c r="M44" s="121" t="inlineStr">
        <is>
          <t>Clinic</t>
        </is>
      </c>
      <c r="N44" s="89" t="inlineStr">
        <is>
          <t>ข้อ 11.3 Mock Infectious RxCU84</t>
        </is>
      </c>
      <c r="O44" s="121" t="n"/>
      <c r="P44" s="121" t="n"/>
      <c r="Q44" s="100" t="n"/>
    </row>
    <row r="45" ht="13.2" customHeight="1" s="49">
      <c r="A45" s="120" t="n">
        <v>43</v>
      </c>
      <c r="B45" s="89"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21" t="n"/>
      <c r="D45" s="89" t="inlineStr">
        <is>
          <t>โรคซิฟิลิสระยะที่ 1 (Primary Syphilis)</t>
        </is>
      </c>
      <c r="E45" s="89" t="inlineStr">
        <is>
          <t>โรคแผลริมอ่อน (Chancroid)</t>
        </is>
      </c>
      <c r="F45" s="89" t="inlineStr">
        <is>
          <t>ภาวะท่อปัสสาวะอักเสบ (Urethritis)</t>
        </is>
      </c>
      <c r="G45" s="89" t="inlineStr">
        <is>
          <t>โรคเริมอวัยวะเพศ (Genital Herpes)</t>
        </is>
      </c>
      <c r="H45" s="89" t="inlineStr">
        <is>
          <t>โรคหูดหงอนไก่ (Anogenital Warts)</t>
        </is>
      </c>
      <c r="I45" s="120" t="inlineStr">
        <is>
          <t>3</t>
        </is>
      </c>
      <c r="J45" s="89"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21" t="n"/>
      <c r="L45" s="89" t="inlineStr">
        <is>
          <t>Antimicrobial Pharmacology</t>
        </is>
      </c>
      <c r="M45" s="121" t="inlineStr">
        <is>
          <t>Clinic</t>
        </is>
      </c>
      <c r="N45" s="89" t="inlineStr">
        <is>
          <t>ข้อ 12.1 Mock Infectious RxCU84</t>
        </is>
      </c>
      <c r="O45" s="121" t="n"/>
      <c r="P45" s="121" t="n"/>
      <c r="Q45" s="100" t="n"/>
    </row>
    <row r="46" ht="13.2" customHeight="1" s="49">
      <c r="A46" s="120" t="n">
        <v>44</v>
      </c>
      <c r="B46" s="89"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21" t="n"/>
      <c r="D46" s="89" t="inlineStr">
        <is>
          <t>Benzathine Penicillin G 2.4 million units ฉีดเข้ากล้ามเนื้อ ครั้งเดียว</t>
        </is>
      </c>
      <c r="E46" s="89" t="inlineStr">
        <is>
          <t>Azithromycin 1 g รับประทานครั้งเดียว เพียงอย่างเดียว</t>
        </is>
      </c>
      <c r="F46" s="89" t="inlineStr">
        <is>
          <t>Norfloxacin 400 mg รับประทานวันละ 2 ครั้ง นาน 3 วัน</t>
        </is>
      </c>
      <c r="G46" s="89" t="inlineStr">
        <is>
          <t>Ceftriaxone 1 g ฉีดเข้ากล้ามเนื้อ ครั้งเดียว ร่วมกับ Doxycycline 100 mg รับประทานวันละ 2 ครั้ง นาน 7 วัน</t>
        </is>
      </c>
      <c r="H46" s="89" t="inlineStr">
        <is>
          <t>Metronidazole 2 g รับประทานครั้งเดียว ร่วมกับ Ciprofloxacin 500 mg รับประทานครั้งเดียว</t>
        </is>
      </c>
      <c r="I46" s="120" t="inlineStr">
        <is>
          <t>4</t>
        </is>
      </c>
      <c r="J46" s="89"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21" t="n"/>
      <c r="L46" s="89" t="inlineStr">
        <is>
          <t>Sexually Transmitted Infections</t>
        </is>
      </c>
      <c r="M46" s="121" t="inlineStr">
        <is>
          <t>Clinic</t>
        </is>
      </c>
      <c r="N46" s="89" t="inlineStr">
        <is>
          <t>ข้อ 12.2 Mock Infectious RxCU84</t>
        </is>
      </c>
      <c r="O46" s="121" t="n"/>
      <c r="P46" s="121" t="n"/>
      <c r="Q46" s="100" t="n"/>
    </row>
    <row r="47" ht="13.2" customHeight="1" s="49">
      <c r="A47" s="120" t="n">
        <v>45</v>
      </c>
      <c r="B47" s="89"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21" t="n"/>
      <c r="D47" s="89" t="inlineStr">
        <is>
          <t>Taenia solium</t>
        </is>
      </c>
      <c r="E47" s="89" t="inlineStr">
        <is>
          <t>Ancylostoma duodenale</t>
        </is>
      </c>
      <c r="F47" s="89" t="inlineStr">
        <is>
          <t>Enterobius vermicularis</t>
        </is>
      </c>
      <c r="G47" s="89" t="inlineStr">
        <is>
          <t>Ascaris lumbricoides</t>
        </is>
      </c>
      <c r="H47" s="89" t="inlineStr">
        <is>
          <t>Wuchereria bancrofti</t>
        </is>
      </c>
      <c r="I47" s="120" t="inlineStr">
        <is>
          <t>3</t>
        </is>
      </c>
      <c r="J47" s="89"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21" t="n"/>
      <c r="L47" s="89" t="inlineStr">
        <is>
          <t>Parasitic infections</t>
        </is>
      </c>
      <c r="M47" s="121" t="inlineStr">
        <is>
          <t>Clinic</t>
        </is>
      </c>
      <c r="N47" s="89" t="inlineStr">
        <is>
          <t>ข้อ 13.1 Mock Infectious RxCU84</t>
        </is>
      </c>
      <c r="O47" s="121" t="n"/>
      <c r="P47" s="121" t="n"/>
      <c r="Q47" s="100" t="n"/>
    </row>
    <row r="48" ht="13.2" customHeight="1" s="49">
      <c r="A48" s="120" t="n">
        <v>46</v>
      </c>
      <c r="B48" s="89"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21" t="n"/>
      <c r="D48" s="89" t="inlineStr">
        <is>
          <t>ล้างมือก่อนรับประทานอาหารทุกครั้ง</t>
        </is>
      </c>
      <c r="E48" s="89" t="inlineStr">
        <is>
          <t>ตัดเล็บมือให้สั้น</t>
        </is>
      </c>
      <c r="F48" s="89" t="inlineStr">
        <is>
          <t>ซักผ้าปูที่นอนทุกวัน</t>
        </is>
      </c>
      <c r="G48" s="89" t="inlineStr">
        <is>
          <t>สวมรองเท้าขณะทำงานหรือเดินบนพื้นดิน</t>
        </is>
      </c>
      <c r="H48" s="89" t="inlineStr">
        <is>
          <t>หลีกเลี่ยงการรับประทานปลาน้ำจืด</t>
        </is>
      </c>
      <c r="I48" s="120" t="inlineStr">
        <is>
          <t>4</t>
        </is>
      </c>
      <c r="J48" s="89"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21" t="n"/>
      <c r="L48" s="89" t="inlineStr">
        <is>
          <t>Parasitic &amp; Helminthic Infections</t>
        </is>
      </c>
      <c r="M48" s="121" t="inlineStr">
        <is>
          <t>Clinic</t>
        </is>
      </c>
      <c r="N48" s="89" t="inlineStr">
        <is>
          <t>ข้อ 13.2 Mock Infectious RxCU84</t>
        </is>
      </c>
      <c r="O48" s="121" t="n"/>
      <c r="P48" s="121" t="n"/>
      <c r="Q48" s="100" t="n"/>
    </row>
    <row r="49" ht="13.2" customHeight="1" s="49">
      <c r="A49" s="120" t="n">
        <v>47</v>
      </c>
      <c r="B49" s="89"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21" t="n"/>
      <c r="D49" s="89" t="inlineStr">
        <is>
          <t>Enterobius vermicularis</t>
        </is>
      </c>
      <c r="E49" s="89" t="inlineStr">
        <is>
          <t>Taenia solium</t>
        </is>
      </c>
      <c r="F49" s="89" t="inlineStr">
        <is>
          <t>Ascaris lumbricoides</t>
        </is>
      </c>
      <c r="G49" s="89" t="inlineStr">
        <is>
          <t>Wuchereria bancrofti</t>
        </is>
      </c>
      <c r="H49" s="89" t="inlineStr">
        <is>
          <t>Hookworm</t>
        </is>
      </c>
      <c r="I49" s="120" t="inlineStr">
        <is>
          <t>3</t>
        </is>
      </c>
      <c r="J49" s="89"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21" t="n"/>
      <c r="L49" s="89" t="inlineStr">
        <is>
          <t>Parasitic infections</t>
        </is>
      </c>
      <c r="M49" s="121" t="inlineStr">
        <is>
          <t>Clinic</t>
        </is>
      </c>
      <c r="N49" s="89" t="inlineStr">
        <is>
          <t>ข้อ 13.3 Mock Infectious RxCU84</t>
        </is>
      </c>
      <c r="O49" s="121" t="n"/>
      <c r="P49" s="121" t="n"/>
      <c r="Q49" s="100" t="n"/>
    </row>
    <row r="50" ht="13.2" customHeight="1" s="49">
      <c r="A50" s="120" t="n">
        <v>48</v>
      </c>
      <c r="B50" s="89"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21" t="n"/>
      <c r="D50" s="89" t="inlineStr">
        <is>
          <t>หลีกเลี่ยงการรับประทานเนื้อหมูดิบหรือปรุงไม่สุก</t>
        </is>
      </c>
      <c r="E50" s="89" t="inlineStr">
        <is>
          <t>สวมรองเท้าทุกครั้งเมื่อออกจากบ้าน</t>
        </is>
      </c>
      <c r="F50" s="89" t="inlineStr">
        <is>
          <t>หลีกเลี่ยงการรับประทานปลาน้ำจืด</t>
        </is>
      </c>
      <c r="G50" s="89" t="inlineStr">
        <is>
          <t>ล้างมือหลังเข้าห้องน้ำเท่านั้น</t>
        </is>
      </c>
      <c r="H50" s="89" t="inlineStr">
        <is>
          <t>หลีกเลี่ยงการสัมผัสสุนัขและแมว</t>
        </is>
      </c>
      <c r="I50" s="120" t="inlineStr">
        <is>
          <t>1</t>
        </is>
      </c>
      <c r="J50" s="89"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21" t="n"/>
      <c r="L50" s="89" t="inlineStr">
        <is>
          <t>Parasitic infections</t>
        </is>
      </c>
      <c r="M50" s="121" t="inlineStr">
        <is>
          <t>Clinic</t>
        </is>
      </c>
      <c r="N50" s="89" t="inlineStr">
        <is>
          <t>ข้อ 13.4 Mock Infectious RxCU84</t>
        </is>
      </c>
      <c r="O50" s="121" t="n"/>
      <c r="P50" s="121" t="n"/>
      <c r="Q50" s="100" t="n"/>
    </row>
    <row r="51" ht="13.2" customHeight="1" s="49">
      <c r="A51" s="120" t="n">
        <v>49</v>
      </c>
      <c r="B51" s="89"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21" t="n"/>
      <c r="D51" s="89" t="inlineStr">
        <is>
          <t>รับประทานยาซ้ำในวันถัดไป</t>
        </is>
      </c>
      <c r="E51" s="89" t="inlineStr">
        <is>
          <t>รับประทานยาซ้ำหลัง 2 สัปดาห์</t>
        </is>
      </c>
      <c r="F51" s="89" t="inlineStr">
        <is>
          <t>สวมรองเท้าตลอดเวลา</t>
        </is>
      </c>
      <c r="G51" s="89" t="inlineStr">
        <is>
          <t>หลีกเลี่ยงการรับประทานเนื้อหมู</t>
        </is>
      </c>
      <c r="H51" s="89" t="inlineStr">
        <is>
          <t>หลีกเลี่ยงการรับประทานปลาน้ำจืด</t>
        </is>
      </c>
      <c r="I51" s="120" t="inlineStr">
        <is>
          <t>2</t>
        </is>
      </c>
      <c r="J51" s="89"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21" t="n"/>
      <c r="L51" s="89" t="inlineStr">
        <is>
          <t>Parasitic infections</t>
        </is>
      </c>
      <c r="M51" s="121" t="inlineStr">
        <is>
          <t>Clinic</t>
        </is>
      </c>
      <c r="N51" s="89" t="inlineStr">
        <is>
          <t>ข้อ 13.5 Mock Infectious RxCU84</t>
        </is>
      </c>
      <c r="O51" s="121" t="n"/>
      <c r="P51" s="121" t="n"/>
      <c r="Q51" s="100" t="n"/>
    </row>
    <row r="52" ht="13.2" customHeight="1" s="49">
      <c r="A52" s="120" t="n">
        <v>50</v>
      </c>
      <c r="B52" s="89"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21" t="n"/>
      <c r="D52" s="89" t="inlineStr">
        <is>
          <t>Primary infection จาก Varicella-Zoster Virus (VZV)</t>
        </is>
      </c>
      <c r="E52" s="89" t="inlineStr">
        <is>
          <t>Recurrent episode ของ Herpes Labialis จาก Herpes Simplex Virus type 1 (HSV-1)</t>
        </is>
      </c>
      <c r="F52" s="89" t="inlineStr">
        <is>
          <t>Genital Herpes จาก Herpes Simplex Virus type 2 (HSV-2)</t>
        </is>
      </c>
      <c r="G52" s="89" t="inlineStr">
        <is>
          <t>Impetigo จากการติดเชื้อ Staphylococcus aureus</t>
        </is>
      </c>
      <c r="H52" s="89" t="inlineStr">
        <is>
          <t>Common Warts จาก Human Papillomavirus (HPV)</t>
        </is>
      </c>
      <c r="I52" s="120" t="inlineStr">
        <is>
          <t>2</t>
        </is>
      </c>
      <c r="J52" s="89"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21" t="n"/>
      <c r="L52" s="89" t="inlineStr">
        <is>
          <t>HIV infection</t>
        </is>
      </c>
      <c r="M52" s="121" t="inlineStr">
        <is>
          <t>Clinic</t>
        </is>
      </c>
      <c r="N52" s="89" t="inlineStr">
        <is>
          <t>ข้อ 15.1 Mock Infectious RxCU84</t>
        </is>
      </c>
      <c r="O52" s="121" t="n"/>
      <c r="P52" s="121" t="n"/>
      <c r="Q52" s="100" t="n"/>
    </row>
    <row r="53" ht="13.2" customHeight="1" s="49">
      <c r="A53" s="120" t="n">
        <v>51</v>
      </c>
      <c r="B53" s="89"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21" t="n"/>
      <c r="D53" s="89" t="inlineStr">
        <is>
          <t>สามารถใช้ครีม Topical Corticosteroid ทาบริเวณแผลเพื่อลดอาการปวดแสบปวดร้อนได้ทันที</t>
        </is>
      </c>
      <c r="E53" s="89" t="inlineStr">
        <is>
          <t>หลีกเลี่ยงแสงแดด ความเครียด และการนอนดึก เนื่องจากเป็นปัจจัยกระตุ้นให้โรคกลับเป็นซ้ำ</t>
        </is>
      </c>
      <c r="F53" s="89" t="inlineStr">
        <is>
          <t>เมื่อแผลแห้งตกสะเก็ดแล้ว เชื้อไวรัสจะถูกกำจัดออกจากร่างกายจนหมด ไม่กลับมาเป็นอีก</t>
        </is>
      </c>
      <c r="G53" s="89" t="inlineStr">
        <is>
          <t>สามารถใช้ลิปมัน หรือภาชนะใส่อาหารร่วมกับผู้อื่นได้ตามปกติเพราะไม่มีการแพร่เชื้อทางสัมผัส</t>
        </is>
      </c>
      <c r="H53" s="89" t="inlineStr">
        <is>
          <t>หากแผลตกสะเก็ดช้า แนะนำให้แกะสะเก็ดออกเพื่อสะกิดตุ่มน้ำให้แห้งเร็วขึ้น</t>
        </is>
      </c>
      <c r="I53" s="120" t="inlineStr">
        <is>
          <t>2</t>
        </is>
      </c>
      <c r="J53" s="89"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21" t="n"/>
      <c r="L53" s="89" t="inlineStr">
        <is>
          <t>Viral Infections (Herpesviridae)</t>
        </is>
      </c>
      <c r="M53" s="121" t="inlineStr">
        <is>
          <t>Clinic</t>
        </is>
      </c>
      <c r="N53" s="89" t="inlineStr">
        <is>
          <t>ข้อ 15.2 Mock Infectious RxCU84</t>
        </is>
      </c>
      <c r="O53" s="121" t="n"/>
      <c r="P53" s="121" t="n"/>
      <c r="Q53" s="100" t="n"/>
    </row>
    <row r="54" ht="13.2" customHeight="1" s="49">
      <c r="A54" s="120" t="n">
        <v>52</v>
      </c>
      <c r="B54" s="89"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21" t="n"/>
      <c r="D54" s="89" t="inlineStr">
        <is>
          <t>เหมาะสมที่สุด: Acyclovir 5% cream / ห้ามใช้: Mupirocin ointment</t>
        </is>
      </c>
      <c r="E54" s="89" t="inlineStr">
        <is>
          <t>เหมาะสมที่สุด: Acyclovir 5% cream / ห้ามใช้: Topical Corticosteroid</t>
        </is>
      </c>
      <c r="F54" s="89" t="inlineStr">
        <is>
          <t>เหมาะสมที่สุด: Topical Corticosteroid / ห้ามใช้: Acyclovir 5% cream</t>
        </is>
      </c>
      <c r="G54" s="89" t="inlineStr">
        <is>
          <t>เหมาะสมที่สุด: Clotrimazole cream / ห้ามใช้: Topical Corticosteroid</t>
        </is>
      </c>
      <c r="H54" s="89" t="inlineStr">
        <is>
          <t>เหมาะสมที่สุด: Calamine lotion / ห้ามใช้: Docosanol cream</t>
        </is>
      </c>
      <c r="I54" s="120" t="inlineStr">
        <is>
          <t>2</t>
        </is>
      </c>
      <c r="J54" s="89"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21" t="n"/>
      <c r="L54" s="89" t="inlineStr">
        <is>
          <t>Viral Infections (Herpesviridae)</t>
        </is>
      </c>
      <c r="M54" s="121" t="inlineStr">
        <is>
          <t>Clinic</t>
        </is>
      </c>
      <c r="N54" s="89" t="inlineStr">
        <is>
          <t>ข้อ 15.3 Mock Infectious RxCU84</t>
        </is>
      </c>
      <c r="O54" s="121" t="n"/>
      <c r="P54" s="121" t="n"/>
      <c r="Q54" s="100" t="n"/>
    </row>
    <row r="55" ht="13.2" customHeight="1" s="49">
      <c r="A55" s="120" t="n">
        <v>53</v>
      </c>
      <c r="B55" s="89"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21" t="n"/>
      <c r="D55" s="89" t="inlineStr">
        <is>
          <t>ห้ามทานยา Acyclovir พร้อมกับ Losartan เด็ดขาด เพราะจะทำให้ความดันโลหิตลดต่ำลงอย่างรุนแรง</t>
        </is>
      </c>
      <c r="E55" s="89"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89" t="inlineStr">
        <is>
          <t>ยา Acyclovir อาจทำให้ระดับโพแทสเซียมในเลือดสูงขึ้น ควรหลีกเลี่ยงการทานกล้วยหรือส้มร่วมกับยา Losartan</t>
        </is>
      </c>
      <c r="G55" s="89" t="inlineStr">
        <is>
          <t>แนะนำให้หยุดยา HCTZ ชั่วคราวเป็นเวลา 7 วัน จนกว่าจะทานยา Acyclovir หมด เพื่อป้องกันตับอักเสบ</t>
        </is>
      </c>
      <c r="H55" s="89" t="inlineStr">
        <is>
          <t>ยา Acyclovir จะไปลดฤทธิ์ของยาความดันโลหิตทั้งสองตัว แนะนำให้วัดความดันโลหิตทุกวัน</t>
        </is>
      </c>
      <c r="I55" s="120" t="inlineStr">
        <is>
          <t>2</t>
        </is>
      </c>
      <c r="J55" s="89"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21" t="n"/>
      <c r="L55" s="89" t="inlineStr">
        <is>
          <t>Viral Infections (Herpesviridae)</t>
        </is>
      </c>
      <c r="M55" s="121" t="inlineStr">
        <is>
          <t>Clinic</t>
        </is>
      </c>
      <c r="N55" s="89" t="inlineStr">
        <is>
          <t>ข้อ 15.4 Mock Infectious RxCU84</t>
        </is>
      </c>
      <c r="O55" s="121" t="n"/>
      <c r="P55" s="121" t="n"/>
      <c r="Q55" s="100" t="n"/>
    </row>
    <row r="56" ht="13.2" customHeight="1" s="49">
      <c r="A56" s="120" t="n">
        <v>54</v>
      </c>
      <c r="B56" s="89"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21" t="n"/>
      <c r="D56" s="89" t="inlineStr">
        <is>
          <t>สามารถหอมแก้มหลานได้ทันที เพราะเมื่อตุ่มน้ำแตกออก เชื้อไวรัสจะถูกทำลายไปทั้งหมด</t>
        </is>
      </c>
      <c r="E56" s="89"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89"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89" t="inlineStr">
        <is>
          <t>เชื้อเริมสามารถแพร่ไปยังผู้อื่นได้เฉพาะผู้ที่มีภูมิคุ้มกันบกพร่องเท่านั้น เด็กวัย 2 ขวบมีภูมิคุ้มกันสูงจึงไม่ติดเชื้อแน่นอน</t>
        </is>
      </c>
      <c r="H56" s="89" t="inlineStr">
        <is>
          <t>แนะนำให้หลานสาวรับประทานยา Acyclovir 200 mg วันละครั้งล่วงหน้าเพื่อป้องกันการติดเชื้อ (Post-contact prophylaxis)</t>
        </is>
      </c>
      <c r="I56" s="120" t="inlineStr">
        <is>
          <t>3</t>
        </is>
      </c>
      <c r="J56" s="89"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21" t="n"/>
      <c r="L56" s="89" t="inlineStr">
        <is>
          <t>Viral Infections (Herpesviridae)</t>
        </is>
      </c>
      <c r="M56" s="121" t="inlineStr">
        <is>
          <t>Clinic</t>
        </is>
      </c>
      <c r="N56" s="89" t="inlineStr">
        <is>
          <t>ข้อ 15.5 Mock Infectious RxCU84</t>
        </is>
      </c>
      <c r="O56" s="121" t="n"/>
      <c r="P56" s="121" t="n"/>
      <c r="Q56" s="100" t="n"/>
    </row>
    <row r="57" ht="13.2" customHeight="1" s="49">
      <c r="A57" s="120" t="n">
        <v>55</v>
      </c>
      <c r="B57" s="89"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21" t="n"/>
      <c r="D57" s="89" t="inlineStr">
        <is>
          <t>Candidal intertrigo — เพราะมีผื่นแดงคัน</t>
        </is>
      </c>
      <c r="E57" s="89" t="inlineStr">
        <is>
          <t>Tinea pedis interdigital type — เพราะคันที่ง่ามนิ้วเท้า ผิวลอก ในคนที่สวมรองเท้าปิดนาน เหงื่อออกมาก</t>
        </is>
      </c>
      <c r="F57" s="89" t="inlineStr">
        <is>
          <t>Erythrasma — เพราะพบบ่อยที่ง่ามนิ้วเท้าเช่นกัน</t>
        </is>
      </c>
      <c r="G57" s="89" t="inlineStr">
        <is>
          <t>Contact dermatitis — เพราะเริ่มเป็นเฉียบพลันเมื่อวาน</t>
        </is>
      </c>
      <c r="H57" s="89" t="inlineStr">
        <is>
          <t>Psoriasis vulgaris — เพราะมีขุยสีเงินหนาตัว</t>
        </is>
      </c>
      <c r="I57" s="120" t="inlineStr">
        <is>
          <t>2</t>
        </is>
      </c>
      <c r="J57" s="89"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21" t="n"/>
      <c r="L57" s="89" t="inlineStr">
        <is>
          <t>Fungal Infections</t>
        </is>
      </c>
      <c r="M57" s="121" t="inlineStr">
        <is>
          <t>Clinic</t>
        </is>
      </c>
      <c r="N57" s="89" t="inlineStr">
        <is>
          <t>ข้อ 16.1 Mock Infectious RxCU84</t>
        </is>
      </c>
      <c r="O57" s="121" t="n"/>
      <c r="P57" s="121" t="n"/>
      <c r="Q57" s="100" t="n"/>
    </row>
    <row r="58" ht="13.2" customHeight="1" s="49">
      <c r="A58" s="120" t="n">
        <v>56</v>
      </c>
      <c r="B58" s="89"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21" t="n"/>
      <c r="D58" s="89" t="inlineStr">
        <is>
          <t>Wood's lamp — คาดว่าเรืองแสงสีเขียว</t>
        </is>
      </c>
      <c r="E58" s="89" t="inlineStr">
        <is>
          <t>Tzanck smear — คาดว่าพบ multinucleated giant cell</t>
        </is>
      </c>
      <c r="F58" s="89" t="inlineStr">
        <is>
          <t>KOH preparation จากบริเวณขุยที่ผื่น — คาดว่าพบ septate branching hyphae</t>
        </is>
      </c>
      <c r="G58" s="89" t="inlineStr">
        <is>
          <t>Gram stain — คาดว่าพบ gram-positive cocci</t>
        </is>
      </c>
      <c r="H58" s="89" t="inlineStr">
        <is>
          <t>Dark-field microscopy — คาดว่าพบ motile spirochetes</t>
        </is>
      </c>
      <c r="I58" s="120" t="inlineStr">
        <is>
          <t>3</t>
        </is>
      </c>
      <c r="J58" s="89"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21" t="n"/>
      <c r="L58" s="89" t="inlineStr">
        <is>
          <t>Fungal Infections</t>
        </is>
      </c>
      <c r="M58" s="121" t="inlineStr">
        <is>
          <t>Clinic</t>
        </is>
      </c>
      <c r="N58" s="89" t="inlineStr">
        <is>
          <t>ข้อ 16.2 Mock Infectious RxCU84</t>
        </is>
      </c>
      <c r="O58" s="121" t="n"/>
      <c r="P58" s="121" t="n"/>
      <c r="Q58" s="100" t="n"/>
    </row>
    <row r="59" ht="13.2" customHeight="1" s="49">
      <c r="A59" s="120" t="n">
        <v>57</v>
      </c>
      <c r="B59" s="89"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21" t="n"/>
      <c r="D59" s="89" t="inlineStr">
        <is>
          <t>Itraconazole 200 มก. รับประทานวันละครั้ง นาน 7 วัน</t>
        </is>
      </c>
      <c r="E59" s="89" t="inlineStr">
        <is>
          <t>Terbinafine 1% cream ทาวันละครั้ง นาน 2-4 สัปดาห์</t>
        </is>
      </c>
      <c r="F59" s="89" t="inlineStr">
        <is>
          <t>Prednisolone cream ทาวันละ 2 ครั้ง นาน 1 สัปดาห์</t>
        </is>
      </c>
      <c r="G59" s="89" t="inlineStr">
        <is>
          <t>Ketoconazole 200 มก. รับประทานวันละครั้ง นาน 2-4 สัปดาห์</t>
        </is>
      </c>
      <c r="H59" s="89" t="inlineStr">
        <is>
          <t>Griseofulvin 500 มก. รับประทานวันละ 1 ครั้ง นาน 4-6 สัปดาห์</t>
        </is>
      </c>
      <c r="I59" s="120" t="inlineStr">
        <is>
          <t>2</t>
        </is>
      </c>
      <c r="J59" s="89"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21" t="n"/>
      <c r="L59" s="89" t="inlineStr">
        <is>
          <t>Fungal Infections</t>
        </is>
      </c>
      <c r="M59" s="121" t="inlineStr">
        <is>
          <t>Clinic</t>
        </is>
      </c>
      <c r="N59" s="89" t="inlineStr">
        <is>
          <t>ข้อ 16.3 Mock Infectious RxCU84</t>
        </is>
      </c>
      <c r="O59" s="121" t="n"/>
      <c r="P59" s="121" t="n"/>
      <c r="Q59" s="100" t="n"/>
    </row>
    <row r="60" ht="13.2" customHeight="1" s="49">
      <c r="A60" s="120" t="n">
        <v>58</v>
      </c>
      <c r="B60" s="89"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21" t="n"/>
      <c r="D60" s="89" t="inlineStr">
        <is>
          <t>เช็ดเท้าให้แห้งสนิทโดยเฉพาะซอกนิ้วเท้าหลังอาบน้ำทุกครั้ง</t>
        </is>
      </c>
      <c r="E60" s="89" t="inlineStr">
        <is>
          <t>สวมถุงเท้าชนิดดูดซับความชื้นได้ดี และเปลี่ยนถุงเท้าบ่อยๆ</t>
        </is>
      </c>
      <c r="F60" s="89" t="inlineStr">
        <is>
          <t>ใช้แป้งโรยเท้า/รองเท้า/ถุงเท้าที่ผสมยาต้านเชื้อราเป็นประจำเพื่อลดการกลับเป็นซ้ำ</t>
        </is>
      </c>
      <c r="G60" s="89" t="inlineStr">
        <is>
          <t>ทายาต่อเนื่องจนกว่าอาการคันจะหายไป แล้วหยุดยาได้ทันที</t>
        </is>
      </c>
      <c r="H60" s="89" t="inlineStr">
        <is>
          <t>หลีกเลี่ยงการสวมใส่รองเท้าที่คับหรืออับชื้นเกินไป</t>
        </is>
      </c>
      <c r="I60" s="120" t="inlineStr">
        <is>
          <t>4</t>
        </is>
      </c>
      <c r="J60" s="89"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21" t="n"/>
      <c r="L60" s="89" t="inlineStr">
        <is>
          <t>Fungal Infections</t>
        </is>
      </c>
      <c r="M60" s="121" t="inlineStr">
        <is>
          <t>Clinic</t>
        </is>
      </c>
      <c r="N60" s="89" t="inlineStr">
        <is>
          <t>ข้อ 16.4 Mock Infectious RxCU84</t>
        </is>
      </c>
      <c r="O60" s="121" t="n"/>
      <c r="P60" s="121" t="n"/>
      <c r="Q60" s="100" t="n"/>
    </row>
    <row r="61" ht="13.2" customHeight="1" s="49">
      <c r="A61" s="120" t="n">
        <v>59</v>
      </c>
      <c r="B61" s="89"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21" t="n"/>
      <c r="D61" s="89" t="inlineStr">
        <is>
          <t>เพิ่มความถี่การทา terbinafine cream เป็นวันละ 3 ครั้ง</t>
        </is>
      </c>
      <c r="E61" s="89" t="inlineStr">
        <is>
          <t>เปลี่ยนเป็น topical steroid ร่วมกับ antifungal cream เดิม</t>
        </is>
      </c>
      <c r="F61" s="89" t="inlineStr">
        <is>
          <t>เปลี่ยนเป็น oral antifungal เนื่องจากเข้าลักษณะ moccasin-type tinea pedis ที่ตอบสนองต่อยาทาไม่ดี</t>
        </is>
      </c>
      <c r="G61" s="89" t="inlineStr">
        <is>
          <t>หยุดยาทาทันทีเพราะน่าจะเป็นการแพ้ยา</t>
        </is>
      </c>
      <c r="H61" s="89" t="inlineStr">
        <is>
          <t>เปลี่ยนเป็นยาทา Ketoconazole cream ทาร่วมกับ Clotrimazole powder</t>
        </is>
      </c>
      <c r="I61" s="120" t="inlineStr">
        <is>
          <t>3</t>
        </is>
      </c>
      <c r="J61" s="89"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21" t="n"/>
      <c r="L61" s="89" t="inlineStr">
        <is>
          <t>Fungal Infections</t>
        </is>
      </c>
      <c r="M61" s="121" t="inlineStr">
        <is>
          <t>Clinic</t>
        </is>
      </c>
      <c r="N61" s="89" t="inlineStr">
        <is>
          <t>ข้อ 16.5 Mock Infectious RxCU84</t>
        </is>
      </c>
      <c r="O61" s="121" t="n"/>
      <c r="P61" s="121" t="n"/>
      <c r="Q61" s="100" t="n"/>
    </row>
    <row r="62" ht="13.2" customHeight="1" s="49">
      <c r="A62" s="120" t="n">
        <v>60</v>
      </c>
      <c r="B62" s="89" t="inlineStr">
        <is>
          <t>Sulfonamide เป็น competitive antagonist ของสารใด</t>
        </is>
      </c>
      <c r="C62" s="121" t="n"/>
      <c r="D62" s="89" t="inlineStr">
        <is>
          <t>PABA</t>
        </is>
      </c>
      <c r="E62" s="89" t="inlineStr">
        <is>
          <t>PAS</t>
        </is>
      </c>
      <c r="F62" s="89" t="inlineStr">
        <is>
          <t>Folic acid</t>
        </is>
      </c>
      <c r="G62" s="89" t="inlineStr">
        <is>
          <t>Vitamin B5</t>
        </is>
      </c>
      <c r="H62" s="89" t="inlineStr">
        <is>
          <t>THF</t>
        </is>
      </c>
      <c r="I62" s="120" t="inlineStr">
        <is>
          <t>2</t>
        </is>
      </c>
      <c r="J62" s="89"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21" t="n"/>
      <c r="L62" s="89" t="inlineStr">
        <is>
          <t>Antimicrobial Pharmacology</t>
        </is>
      </c>
      <c r="M62" s="121" t="inlineStr">
        <is>
          <t>Clinic</t>
        </is>
      </c>
      <c r="N62" s="89" t="inlineStr">
        <is>
          <t>ข้อ 1 Pharma Plus เล่มม่วง (เฉลยข้อ ข)</t>
        </is>
      </c>
      <c r="O62" s="121" t="n"/>
      <c r="P62" s="121" t="n"/>
      <c r="Q62" s="100" t="n"/>
    </row>
    <row r="63" ht="13.2" customHeight="1" s="49">
      <c r="A63" s="120" t="n">
        <v>61</v>
      </c>
      <c r="B63" s="8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21" t="n"/>
      <c r="D63" s="89" t="inlineStr">
        <is>
          <t>Pityriasis versicolor</t>
        </is>
      </c>
      <c r="E63" s="89" t="inlineStr">
        <is>
          <t>Candidiasis</t>
        </is>
      </c>
      <c r="F63" s="89" t="inlineStr">
        <is>
          <t>Psoriasis</t>
        </is>
      </c>
      <c r="G63" s="89" t="inlineStr">
        <is>
          <t>Tinea pedis</t>
        </is>
      </c>
      <c r="H63" s="89" t="inlineStr">
        <is>
          <t>Tinea corporis</t>
        </is>
      </c>
      <c r="I63" s="120" t="inlineStr">
        <is>
          <t>2</t>
        </is>
      </c>
      <c r="J63" s="89"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21" t="n"/>
      <c r="L63" s="89" t="inlineStr">
        <is>
          <t>Fungal Infections</t>
        </is>
      </c>
      <c r="M63" s="121" t="inlineStr">
        <is>
          <t>Clinic</t>
        </is>
      </c>
      <c r="N63" s="89" t="inlineStr">
        <is>
          <t>ข้อ 1 Pharma Plus เล่มม่วง (เฉลยข้อ ข)</t>
        </is>
      </c>
      <c r="O63" s="121" t="n"/>
      <c r="P63" s="121" t="n"/>
      <c r="Q63" s="100" t="n"/>
    </row>
    <row r="64" ht="13.2" customHeight="1" s="49">
      <c r="A64" s="120" t="n">
        <v>62</v>
      </c>
      <c r="B64" s="89"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21" t="n"/>
      <c r="D64" s="89" t="inlineStr">
        <is>
          <t>เริ่มใช้ GPO-vir ทันที</t>
        </is>
      </c>
      <c r="E64" s="89" t="inlineStr">
        <is>
          <t>เริ่มให้ GPO-vir เมื่อ CD4 &lt; 200 cell/mm³</t>
        </is>
      </c>
      <c r="F64" s="89" t="inlineStr">
        <is>
          <t>เริ่ม GPO-vir เมื่ออายุครรภ์ 28 สัปดาห์</t>
        </is>
      </c>
      <c r="G64" s="89" t="inlineStr">
        <is>
          <t>เริ่ม AZT ทันทีเมื่ออายุครรภ์ 28 สัปดาห์</t>
        </is>
      </c>
      <c r="H64" s="89" t="inlineStr">
        <is>
          <t>เริ่มให้ TDF + 3TC + EFV ทันที</t>
        </is>
      </c>
      <c r="I64" s="120" t="inlineStr">
        <is>
          <t>2</t>
        </is>
      </c>
      <c r="J64" s="89"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21" t="n"/>
      <c r="L64" s="89" t="inlineStr">
        <is>
          <t>Antimicrobial Pharmacology</t>
        </is>
      </c>
      <c r="M64" s="121" t="inlineStr">
        <is>
          <t>Clinic</t>
        </is>
      </c>
      <c r="N64" s="89" t="inlineStr">
        <is>
          <t>ข้อ 1 Pharma Plus เล่มม่วง (เฉลยข้อ ข)</t>
        </is>
      </c>
      <c r="O64" s="121" t="n"/>
      <c r="P64" s="121" t="n"/>
      <c r="Q64" s="100" t="n"/>
    </row>
    <row r="65" ht="13.2" customHeight="1" s="49">
      <c r="A65" s="120" t="n">
        <v>63</v>
      </c>
      <c r="B65" s="89"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21" t="n"/>
      <c r="D65" s="89" t="inlineStr">
        <is>
          <t>พยาธิตัวตืด</t>
        </is>
      </c>
      <c r="E65" s="89" t="inlineStr">
        <is>
          <t>พยาธิปากขอ</t>
        </is>
      </c>
      <c r="F65" s="89" t="inlineStr">
        <is>
          <t>พยาธิเส้นด้าย</t>
        </is>
      </c>
      <c r="G65" s="89" t="inlineStr">
        <is>
          <t>พยาธิใบไม้</t>
        </is>
      </c>
      <c r="H65" s="89" t="inlineStr">
        <is>
          <t>พยาธิเท้าช้าง</t>
        </is>
      </c>
      <c r="I65" s="120" t="inlineStr">
        <is>
          <t>2</t>
        </is>
      </c>
      <c r="J65" s="89"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21" t="n"/>
      <c r="L65" s="89" t="inlineStr">
        <is>
          <t>Parasitic infections</t>
        </is>
      </c>
      <c r="M65" s="121" t="inlineStr">
        <is>
          <t>Clinic</t>
        </is>
      </c>
      <c r="N65" s="89" t="inlineStr">
        <is>
          <t>ข้อ 1 Pharma Plus เล่มม่วง (เฉลยข้อ ข)</t>
        </is>
      </c>
      <c r="O65" s="121" t="n"/>
      <c r="P65" s="121" t="n"/>
      <c r="Q65" s="100" t="n"/>
    </row>
    <row r="66" ht="13.2" customHeight="1" s="49">
      <c r="A66" s="120" t="n">
        <v>64</v>
      </c>
      <c r="B66" s="89" t="inlineStr">
        <is>
          <t>ยาทาสิวที่เป็น antibiotic</t>
        </is>
      </c>
      <c r="C66" s="121" t="n"/>
      <c r="D66" s="89" t="inlineStr">
        <is>
          <t>Clindamycin</t>
        </is>
      </c>
      <c r="E66" s="89" t="inlineStr">
        <is>
          <t>Erythromycin</t>
        </is>
      </c>
      <c r="F66" s="89" t="inlineStr">
        <is>
          <t>Tretinoin</t>
        </is>
      </c>
      <c r="G66" s="89" t="inlineStr">
        <is>
          <t>ก ข</t>
        </is>
      </c>
      <c r="H66" s="89" t="inlineStr">
        <is>
          <t>ก ข ค</t>
        </is>
      </c>
      <c r="I66" s="120" t="inlineStr">
        <is>
          <t>3</t>
        </is>
      </c>
      <c r="J66" s="89"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21" t="n"/>
      <c r="L66" s="89" t="inlineStr">
        <is>
          <t>Dermatologic Infections &amp; Acne</t>
        </is>
      </c>
      <c r="M66" s="121" t="inlineStr">
        <is>
          <t>Clinic</t>
        </is>
      </c>
      <c r="N66" s="89" t="inlineStr">
        <is>
          <t>ข้อ 2 Pharma Plus เล่มม่วง (เฉลยข้อ ค)</t>
        </is>
      </c>
      <c r="O66" s="121" t="n"/>
      <c r="P66" s="121" t="n"/>
      <c r="Q66" s="100" t="n"/>
    </row>
    <row r="67" ht="13.2" customHeight="1" s="49">
      <c r="A67" s="120" t="n">
        <v>65</v>
      </c>
      <c r="B67" s="8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21" t="n"/>
      <c r="D67" s="89" t="inlineStr">
        <is>
          <t>Trichophyton rubrum</t>
        </is>
      </c>
      <c r="E67" s="89" t="inlineStr">
        <is>
          <t>Epidermophyton floccousm</t>
        </is>
      </c>
      <c r="F67" s="89" t="inlineStr">
        <is>
          <t>Microsporum gypseum</t>
        </is>
      </c>
      <c r="G67" s="89" t="inlineStr">
        <is>
          <t>Malassezia furfur</t>
        </is>
      </c>
      <c r="H67" s="89" t="inlineStr">
        <is>
          <t>Candida albicans</t>
        </is>
      </c>
      <c r="I67" s="120" t="inlineStr">
        <is>
          <t>3</t>
        </is>
      </c>
      <c r="J67" s="89"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21" t="n"/>
      <c r="L67" s="89" t="inlineStr">
        <is>
          <t>Fungal Infections</t>
        </is>
      </c>
      <c r="M67" s="121" t="inlineStr">
        <is>
          <t>Clinic</t>
        </is>
      </c>
      <c r="N67" s="89" t="inlineStr">
        <is>
          <t>ข้อ 2 Pharma Plus เล่มม่วง (เฉลยข้อ ค)</t>
        </is>
      </c>
      <c r="O67" s="121" t="n"/>
      <c r="P67" s="121" t="n"/>
      <c r="Q67" s="100" t="n"/>
    </row>
    <row r="68" ht="13.2" customHeight="1" s="49">
      <c r="A68" s="120" t="n">
        <v>66</v>
      </c>
      <c r="B68" s="89" t="inlineStr">
        <is>
          <t>N3 หรือ Azido group จากโครงสร้างของ AZT มีผลทำให้เกิดสิ่งใด</t>
        </is>
      </c>
      <c r="C68" s="121" t="n"/>
      <c r="D68" s="89" t="inlineStr">
        <is>
          <t>เพิ่มค่าครึ่งชีวิตให้ยาวขึ้น</t>
        </is>
      </c>
      <c r="E68" s="89" t="inlineStr">
        <is>
          <t>เพิ่มการดูดซึม</t>
        </is>
      </c>
      <c r="F68" s="89" t="inlineStr">
        <is>
          <t>เพิ่มการออกฤทธิ์</t>
        </is>
      </c>
      <c r="G68" s="89" t="inlineStr">
        <is>
          <t>มีผลต่อการตั้งสูตรตำรับ</t>
        </is>
      </c>
      <c r="H68" s="89" t="inlineStr">
        <is>
          <t>เพิ่มความสามารถในการจับกับโปรตีน albumin</t>
        </is>
      </c>
      <c r="I68" s="120" t="inlineStr">
        <is>
          <t>3</t>
        </is>
      </c>
      <c r="J68" s="89"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21" t="n"/>
      <c r="L68" s="89" t="inlineStr">
        <is>
          <t>Antimicrobial Pharmacology</t>
        </is>
      </c>
      <c r="M68" s="121" t="inlineStr">
        <is>
          <t>Clinic</t>
        </is>
      </c>
      <c r="N68" s="89" t="inlineStr">
        <is>
          <t>ข้อ 2 Pharma Plus เล่มม่วง (เฉลยข้อ ค)</t>
        </is>
      </c>
      <c r="O68" s="121" t="n"/>
      <c r="P68" s="121" t="n"/>
      <c r="Q68" s="100" t="n"/>
    </row>
    <row r="69" ht="13.2" customHeight="1" s="49">
      <c r="A69" s="120" t="n">
        <v>67</v>
      </c>
      <c r="B69" s="89"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21" t="n"/>
      <c r="D69" s="89" t="inlineStr">
        <is>
          <t>Praziquantel 5-25 mg/kg/day po once</t>
        </is>
      </c>
      <c r="E69" s="89" t="inlineStr">
        <is>
          <t>Niclosamide 2 g single dose</t>
        </is>
      </c>
      <c r="F69" s="89" t="inlineStr">
        <is>
          <t>Albendazole 400 mg single dose</t>
        </is>
      </c>
      <c r="G69" s="89" t="inlineStr">
        <is>
          <t>Mebendazole 500 mg single dose</t>
        </is>
      </c>
      <c r="H69" s="89" t="inlineStr">
        <is>
          <t>ได้ทั้งข้อ ก และ ข้อ ข</t>
        </is>
      </c>
      <c r="I69" s="120" t="inlineStr">
        <is>
          <t>3</t>
        </is>
      </c>
      <c r="J69" s="8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21" t="n"/>
      <c r="L69" s="89" t="inlineStr">
        <is>
          <t>Parasitic infections</t>
        </is>
      </c>
      <c r="M69" s="121" t="inlineStr">
        <is>
          <t>Clinic</t>
        </is>
      </c>
      <c r="N69" s="89" t="inlineStr">
        <is>
          <t>ข้อ 2 Pharma Plus เล่มม่วง (เฉลยข้อ ค)</t>
        </is>
      </c>
      <c r="O69" s="121" t="n"/>
      <c r="P69" s="121" t="n"/>
      <c r="Q69" s="100" t="n"/>
    </row>
    <row r="70" ht="13.2" customHeight="1" s="49">
      <c r="A70" s="120" t="n">
        <v>68</v>
      </c>
      <c r="B70" s="89" t="inlineStr">
        <is>
          <t>การกินยากลุ่ม quinolone ร่วมกับนมมีผลอย่างไร</t>
        </is>
      </c>
      <c r="C70" s="121" t="n"/>
      <c r="D70" s="89" t="inlineStr">
        <is>
          <t>เพิ่มการดูดซึมเพราะนมมันจะไป ต่อเยื่อบุทางเดินอาหาร ทำให้การดูดซึมง่ายขึ้น</t>
        </is>
      </c>
      <c r="E70" s="89" t="inlineStr">
        <is>
          <t>ลดการดูดซึม เพราะนมมันจะไป ต่อเยื่อบุทางเดินอาหาร ทำให้การดูดซึมยากขึ้น</t>
        </is>
      </c>
      <c r="F70" s="89" t="inlineStr">
        <is>
          <t>เพิ่มการดูดซึม เพราะ นมมันไป chelate กับยาทำให้การละลายเพิ่มขึ้น</t>
        </is>
      </c>
      <c r="G70" s="89" t="inlineStr">
        <is>
          <t>ลดการดูดซึม เพราะ นมมันไป chelate กับยาทำให้การละลายลดลง</t>
        </is>
      </c>
      <c r="H70" s="89" t="inlineStr">
        <is>
          <t>นมไม่มีผลต่อการดูดซึม</t>
        </is>
      </c>
      <c r="I70" s="120" t="inlineStr">
        <is>
          <t>4</t>
        </is>
      </c>
      <c r="J70" s="89"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21" t="n"/>
      <c r="L70" s="89" t="inlineStr">
        <is>
          <t>Antimicrobial Pharmacology</t>
        </is>
      </c>
      <c r="M70" s="121" t="inlineStr">
        <is>
          <t>Clinic</t>
        </is>
      </c>
      <c r="N70" s="89" t="inlineStr">
        <is>
          <t>ข้อ 3 Pharma Plus เล่มม่วง (เฉลยข้อ ง)</t>
        </is>
      </c>
      <c r="O70" s="121" t="n"/>
      <c r="P70" s="121" t="n"/>
      <c r="Q70" s="100" t="n"/>
    </row>
    <row r="71" ht="13.2" customHeight="1" s="49">
      <c r="A71" s="120" t="n">
        <v>69</v>
      </c>
      <c r="B71" s="89"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21" t="n"/>
      <c r="D71" s="89" t="inlineStr">
        <is>
          <t>Nystatin</t>
        </is>
      </c>
      <c r="E71" s="89" t="inlineStr">
        <is>
          <t>Griseofulvin</t>
        </is>
      </c>
      <c r="F71" s="89" t="inlineStr">
        <is>
          <t>Clotrimazole</t>
        </is>
      </c>
      <c r="G71" s="89" t="inlineStr">
        <is>
          <t>Itraconazole</t>
        </is>
      </c>
      <c r="H71" s="89" t="inlineStr">
        <is>
          <t>Whitfield ointment</t>
        </is>
      </c>
      <c r="I71" s="120" t="inlineStr">
        <is>
          <t>4</t>
        </is>
      </c>
      <c r="J71" s="89"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21" t="n"/>
      <c r="L71" s="89" t="inlineStr">
        <is>
          <t>Fungal Infections</t>
        </is>
      </c>
      <c r="M71" s="121" t="inlineStr">
        <is>
          <t>Clinic</t>
        </is>
      </c>
      <c r="N71" s="89" t="inlineStr">
        <is>
          <t>ข้อ 3 Pharma Plus เล่มม่วง (เฉลยข้อ ง)</t>
        </is>
      </c>
      <c r="O71" s="121" t="n"/>
      <c r="P71" s="121" t="n"/>
      <c r="Q71" s="100" t="n"/>
    </row>
    <row r="72" ht="13.2" customHeight="1" s="49">
      <c r="A72" s="120" t="n">
        <v>70</v>
      </c>
      <c r="B72" s="89" t="inlineStr">
        <is>
          <t>ยา ARV ตัวใดไม่ควรใช้ในหญิงตั้งครรภ์ ไตรมาสที่ 3</t>
        </is>
      </c>
      <c r="C72" s="121" t="n"/>
      <c r="D72" s="89" t="inlineStr">
        <is>
          <t>Efavirenz</t>
        </is>
      </c>
      <c r="E72" s="89" t="inlineStr">
        <is>
          <t>Stavudine</t>
        </is>
      </c>
      <c r="F72" s="89" t="inlineStr">
        <is>
          <t>Nevirapine</t>
        </is>
      </c>
      <c r="G72" s="89" t="inlineStr">
        <is>
          <t>Lamivudine</t>
        </is>
      </c>
      <c r="H72" s="89" t="inlineStr">
        <is>
          <t>ไม่มีข้อใดถูก</t>
        </is>
      </c>
      <c r="I72" s="120" t="inlineStr">
        <is>
          <t>4</t>
        </is>
      </c>
      <c r="J72" s="89"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21" t="n"/>
      <c r="L72" s="89" t="inlineStr">
        <is>
          <t>Antimicrobial Pharmacology</t>
        </is>
      </c>
      <c r="M72" s="121" t="inlineStr">
        <is>
          <t>Clinic</t>
        </is>
      </c>
      <c r="N72" s="89" t="inlineStr">
        <is>
          <t>ข้อ 3 Pharma Plus เล่มม่วง (เฉลยข้อ ง)</t>
        </is>
      </c>
      <c r="O72" s="121" t="n"/>
      <c r="P72" s="121" t="n"/>
      <c r="Q72" s="100" t="n"/>
    </row>
    <row r="73" ht="13.2" customHeight="1" s="49">
      <c r="A73" s="120" t="n">
        <v>71</v>
      </c>
      <c r="B73" s="89"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21" t="n"/>
      <c r="D73" s="89" t="inlineStr">
        <is>
          <t>ใช้รักษาการติดเชื้อพยาธิตัวกลมไม่ได้ผล</t>
        </is>
      </c>
      <c r="E73" s="89" t="inlineStr">
        <is>
          <t>ออกฤทธิ์เป็น cestocidal</t>
        </is>
      </c>
      <c r="F73" s="89" t="inlineStr">
        <is>
          <t>ฆ่าไข่พยาธิ (ovicide)</t>
        </is>
      </c>
      <c r="G73" s="89" t="inlineStr">
        <is>
          <t>ใช้รักษาการติดเชื้อพยาธิใบไม้ในตับได้</t>
        </is>
      </c>
      <c r="H73" s="89" t="inlineStr">
        <is>
          <t>ทำให้ง่วงนอน</t>
        </is>
      </c>
      <c r="I73" s="120" t="inlineStr">
        <is>
          <t>4</t>
        </is>
      </c>
      <c r="J73" s="89"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21" t="n"/>
      <c r="L73" s="89" t="inlineStr">
        <is>
          <t>Parasitic infections</t>
        </is>
      </c>
      <c r="M73" s="121" t="inlineStr">
        <is>
          <t>Clinic</t>
        </is>
      </c>
      <c r="N73" s="89" t="inlineStr">
        <is>
          <t>ข้อ 3 Pharma Plus เล่มม่วง (เฉลยข้อ ง)</t>
        </is>
      </c>
      <c r="O73" s="121" t="n"/>
      <c r="P73" s="121" t="n"/>
      <c r="Q73" s="100" t="n"/>
    </row>
    <row r="74" ht="13.2" customHeight="1" s="49">
      <c r="A74" s="120" t="n">
        <v>72</v>
      </c>
      <c r="B74" s="89" t="inlineStr">
        <is>
          <t>ยา tetracycline เมื่อหมดอายุแล้วรับประทานจะทำให้เกิดอาการอะไร</t>
        </is>
      </c>
      <c r="C74" s="121" t="n"/>
      <c r="D74" s="89" t="inlineStr">
        <is>
          <t>Fanconi-like syndrome</t>
        </is>
      </c>
      <c r="E74" s="89" t="inlineStr">
        <is>
          <t>Megaloblastic anemia</t>
        </is>
      </c>
      <c r="F74" s="89" t="inlineStr">
        <is>
          <t>Pyogenic granuloma</t>
        </is>
      </c>
      <c r="G74" s="89" t="inlineStr">
        <is>
          <t>Dress syndrome</t>
        </is>
      </c>
      <c r="H74" s="89" t="inlineStr">
        <is>
          <t>Stevens-Johnson syndrome</t>
        </is>
      </c>
      <c r="I74" s="120" t="inlineStr">
        <is>
          <t>1</t>
        </is>
      </c>
      <c r="J74" s="89"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21" t="n"/>
      <c r="L74" s="89" t="inlineStr">
        <is>
          <t>Antimicrobial Pharmacology</t>
        </is>
      </c>
      <c r="M74" s="121" t="inlineStr">
        <is>
          <t>Clinic</t>
        </is>
      </c>
      <c r="N74" s="89" t="inlineStr">
        <is>
          <t>ข้อ 4 Pharma Plus เล่มม่วง (เฉลยข้อ ก)</t>
        </is>
      </c>
      <c r="O74" s="121" t="n"/>
      <c r="P74" s="121" t="n"/>
      <c r="Q74" s="100" t="n"/>
    </row>
    <row r="75" ht="13.2" customHeight="1" s="49">
      <c r="A75" s="120" t="n">
        <v>73</v>
      </c>
      <c r="B75" s="89"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21" t="n"/>
      <c r="D75" s="89" t="inlineStr">
        <is>
          <t>Tinea capitis</t>
        </is>
      </c>
      <c r="E75" s="89" t="inlineStr">
        <is>
          <t>Tinea corporis</t>
        </is>
      </c>
      <c r="F75" s="89" t="inlineStr">
        <is>
          <t>Tinea cruris</t>
        </is>
      </c>
      <c r="G75" s="89" t="inlineStr">
        <is>
          <t>Tinea faciei</t>
        </is>
      </c>
      <c r="H75" s="89" t="inlineStr">
        <is>
          <t>Tinea pedis</t>
        </is>
      </c>
      <c r="I75" s="120" t="inlineStr">
        <is>
          <t>1</t>
        </is>
      </c>
      <c r="J75" s="89"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21" t="n"/>
      <c r="L75" s="89" t="inlineStr">
        <is>
          <t>Antimicrobial Pharmacology</t>
        </is>
      </c>
      <c r="M75" s="121" t="inlineStr">
        <is>
          <t>Clinic</t>
        </is>
      </c>
      <c r="N75" s="89" t="inlineStr">
        <is>
          <t>ข้อ 4 Pharma Plus เล่มม่วง (เฉลยข้อ ก)</t>
        </is>
      </c>
      <c r="O75" s="121" t="n"/>
      <c r="P75" s="121" t="n"/>
      <c r="Q75" s="100" t="n"/>
    </row>
    <row r="76" ht="13.2" customHeight="1" s="49">
      <c r="A76" s="120" t="n">
        <v>74</v>
      </c>
      <c r="B76" s="89" t="inlineStr">
        <is>
          <t>หากหญิงตั้งครรภ์รายนี้ได้รับยาตามสูตรที่แนะนำตั้งแต่เริ่มแรก เมื่อหญิงตั้งครรภ์ HIV ปวดท้องคลอดจะให้ยาอย่างไร</t>
        </is>
      </c>
      <c r="C76" s="121" t="n"/>
      <c r="D76" s="89" t="inlineStr">
        <is>
          <t>AZT q 3 hrs</t>
        </is>
      </c>
      <c r="E76" s="89" t="inlineStr">
        <is>
          <t>NVP q 3 hrs</t>
        </is>
      </c>
      <c r="F76" s="89" t="inlineStr">
        <is>
          <t>AZT OD + NVP q 3 hrs</t>
        </is>
      </c>
      <c r="G76" s="89" t="inlineStr">
        <is>
          <t>AZT q 3 hrs + NVP OD</t>
        </is>
      </c>
      <c r="H76" s="89" t="inlineStr">
        <is>
          <t>AZT + NVP q 3 hrs</t>
        </is>
      </c>
      <c r="I76" s="120" t="inlineStr">
        <is>
          <t>1</t>
        </is>
      </c>
      <c r="J76" s="89"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21" t="n"/>
      <c r="L76" s="89" t="inlineStr">
        <is>
          <t>Antimicrobial Pharmacology</t>
        </is>
      </c>
      <c r="M76" s="121" t="inlineStr">
        <is>
          <t>Clinic</t>
        </is>
      </c>
      <c r="N76" s="89" t="inlineStr">
        <is>
          <t>ข้อ 4 Pharma Plus เล่มม่วง (เฉลยข้อ ก)</t>
        </is>
      </c>
      <c r="O76" s="121" t="n"/>
      <c r="P76" s="121" t="n"/>
      <c r="Q76" s="100" t="n"/>
    </row>
    <row r="77" ht="13.2" customHeight="1" s="49">
      <c r="A77" s="120" t="n">
        <v>75</v>
      </c>
      <c r="B77" s="89"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21" t="n"/>
      <c r="D77" s="89" t="inlineStr">
        <is>
          <t>เคี้ยวยาให้ละเอียดก่อนกลืน</t>
        </is>
      </c>
      <c r="E77" s="89" t="inlineStr">
        <is>
          <t>กินยาระบายร่วมด้วย โดยกินหลัง Niclosamide 2 ชั่วโมง เพื่อป้องกัน Cysticercosis</t>
        </is>
      </c>
      <c r="F77" s="89" t="inlineStr">
        <is>
          <t>หลีกเลี่ยง alcohol ทั้งขณะกินยาหรือหลังกิน 1 วัน</t>
        </is>
      </c>
      <c r="G77" s="89" t="inlineStr">
        <is>
          <t>อาการข้างเคียง คือ คลื่นไส้ อาเจียน ถ่ายท้อง ไม่สบายท้อง</t>
        </is>
      </c>
      <c r="H77" s="89" t="inlineStr">
        <is>
          <t>Niclosamide ถูกดูดซึมในลำไส้ได้ดี</t>
        </is>
      </c>
      <c r="I77" s="120" t="inlineStr">
        <is>
          <t>1</t>
        </is>
      </c>
      <c r="J77" s="89"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21" t="n"/>
      <c r="L77" s="89" t="inlineStr">
        <is>
          <t>Parasitic infections</t>
        </is>
      </c>
      <c r="M77" s="121" t="inlineStr">
        <is>
          <t>Clinic</t>
        </is>
      </c>
      <c r="N77" s="89" t="inlineStr">
        <is>
          <t>ข้อ 4 Pharma Plus เล่มม่วง (เฉลยข้อ ก)</t>
        </is>
      </c>
      <c r="O77" s="121" t="n"/>
      <c r="P77" s="121" t="n"/>
      <c r="Q77" s="100" t="n"/>
    </row>
    <row r="78" ht="13.2" customHeight="1" s="49">
      <c r="A78" s="120" t="n">
        <v>76</v>
      </c>
      <c r="B78" s="89" t="inlineStr">
        <is>
          <t>ยาในกลุ่ม quinolone มีกลไกการออกฤทธิ์เป็นอย่างไร</t>
        </is>
      </c>
      <c r="C78" s="121" t="n"/>
      <c r="D78" s="89" t="inlineStr">
        <is>
          <t>ขัดขวางการสร้างผนังเซลล์</t>
        </is>
      </c>
      <c r="E78" s="89" t="inlineStr">
        <is>
          <t>ขัดขวางการสร้างผนังหุ้มเซลล์</t>
        </is>
      </c>
      <c r="F78" s="89" t="inlineStr">
        <is>
          <t>ขัดขวางการสร้าง folic acid</t>
        </is>
      </c>
      <c r="G78" s="89" t="inlineStr">
        <is>
          <t>ขัดขวางการสังเคราะห์ nucleic acid</t>
        </is>
      </c>
      <c r="H78" s="89" t="inlineStr">
        <is>
          <t>Meropenem 1 g IV Q8H</t>
        </is>
      </c>
      <c r="I78" s="120" t="inlineStr">
        <is>
          <t>3</t>
        </is>
      </c>
      <c r="J78" s="89"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21" t="n"/>
      <c r="L78" s="89" t="inlineStr">
        <is>
          <t>Antimicrobial Pharmacology</t>
        </is>
      </c>
      <c r="M78" s="121" t="inlineStr">
        <is>
          <t>Clinic</t>
        </is>
      </c>
      <c r="N78" s="89" t="inlineStr">
        <is>
          <t>ข้อ 5 Pharma Plus เล่มม่วง (เฉลยข้อ ค)</t>
        </is>
      </c>
      <c r="O78" s="121" t="n"/>
      <c r="P78" s="121" t="n"/>
      <c r="Q78" s="100" t="n"/>
    </row>
    <row r="79" ht="13.2" customHeight="1" s="49">
      <c r="A79" s="120" t="n">
        <v>77</v>
      </c>
      <c r="B79" s="89"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21" t="n"/>
      <c r="D79" s="89" t="inlineStr">
        <is>
          <t>14 วัน</t>
        </is>
      </c>
      <c r="E79" s="89" t="inlineStr">
        <is>
          <t>2 เดือน</t>
        </is>
      </c>
      <c r="F79" s="89" t="inlineStr">
        <is>
          <t>3 เดือน</t>
        </is>
      </c>
      <c r="G79" s="89" t="inlineStr">
        <is>
          <t>4 เดือน</t>
        </is>
      </c>
      <c r="H79" s="89" t="inlineStr">
        <is>
          <t>5 เดือน</t>
        </is>
      </c>
      <c r="I79" s="120" t="inlineStr">
        <is>
          <t>3</t>
        </is>
      </c>
      <c r="J79" s="89"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21" t="n"/>
      <c r="L79" s="89" t="inlineStr">
        <is>
          <t>Antimicrobial Pharmacology</t>
        </is>
      </c>
      <c r="M79" s="121" t="inlineStr">
        <is>
          <t>Clinic</t>
        </is>
      </c>
      <c r="N79" s="89" t="inlineStr">
        <is>
          <t>ข้อ 5 Pharma Plus เล่มม่วง (เฉลยข้อ ค)</t>
        </is>
      </c>
      <c r="O79" s="121" t="n"/>
      <c r="P79" s="121" t="n"/>
      <c r="Q79" s="100" t="n"/>
    </row>
    <row r="80" ht="13.2" customHeight="1" s="49">
      <c r="A80" s="120" t="n">
        <v>78</v>
      </c>
      <c r="B80" s="89" t="inlineStr">
        <is>
          <t>Acyclovir ไม่มีข้อบ่งใช้ในโรคใดต่อไปนี้</t>
        </is>
      </c>
      <c r="C80" s="121" t="n"/>
      <c r="D80" s="89" t="inlineStr">
        <is>
          <t>HSV-1 และ 2</t>
        </is>
      </c>
      <c r="E80" s="89" t="inlineStr">
        <is>
          <t>CMV</t>
        </is>
      </c>
      <c r="F80" s="89" t="inlineStr">
        <is>
          <t>Varicella</t>
        </is>
      </c>
      <c r="G80" s="89" t="inlineStr">
        <is>
          <t>HPV</t>
        </is>
      </c>
      <c r="H80" s="89" t="inlineStr">
        <is>
          <t>HHV</t>
        </is>
      </c>
      <c r="I80" s="120" t="inlineStr">
        <is>
          <t>3</t>
        </is>
      </c>
      <c r="J80" s="89"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21" t="n"/>
      <c r="L80" s="89" t="inlineStr">
        <is>
          <t>Viral Infections (Herpesviridae)</t>
        </is>
      </c>
      <c r="M80" s="121" t="inlineStr">
        <is>
          <t>Clinic</t>
        </is>
      </c>
      <c r="N80" s="89" t="inlineStr">
        <is>
          <t>ข้อ 5 Pharma Plus เล่มม่วง (เฉลยข้อ ค)</t>
        </is>
      </c>
      <c r="O80" s="121" t="n"/>
      <c r="P80" s="121" t="n"/>
      <c r="Q80" s="100" t="n"/>
    </row>
    <row r="81" ht="13.2" customHeight="1" s="49">
      <c r="A81" s="120" t="n">
        <v>79</v>
      </c>
      <c r="B81" s="89" t="inlineStr">
        <is>
          <t>เกี่ยวกับ ยาใดเป็นพิษต่อตับ ข้อใดต่อไปนี้กล่าวถูกต้องตามหลักวิชาชีพเภสัชกรรม</t>
        </is>
      </c>
      <c r="C81" s="121" t="n"/>
      <c r="D81" s="89" t="inlineStr">
        <is>
          <t>AZT</t>
        </is>
      </c>
      <c r="E81" s="89" t="inlineStr">
        <is>
          <t>Stavudine</t>
        </is>
      </c>
      <c r="F81" s="89" t="inlineStr">
        <is>
          <t>Nevirapine</t>
        </is>
      </c>
      <c r="G81" s="89" t="inlineStr">
        <is>
          <t>Lamivudine</t>
        </is>
      </c>
      <c r="H81" s="89" t="inlineStr">
        <is>
          <t>ไม่มีข้อใดถูก</t>
        </is>
      </c>
      <c r="I81" s="120" t="inlineStr">
        <is>
          <t>3</t>
        </is>
      </c>
      <c r="J81" s="89"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21" t="n"/>
      <c r="L81" s="89" t="inlineStr">
        <is>
          <t>Antimicrobial Pharmacology</t>
        </is>
      </c>
      <c r="M81" s="121" t="inlineStr">
        <is>
          <t>Clinic</t>
        </is>
      </c>
      <c r="N81" s="89" t="inlineStr">
        <is>
          <t>ข้อ 5 Pharma Plus เล่มม่วง (เฉลยข้อ ค)</t>
        </is>
      </c>
      <c r="O81" s="121" t="n"/>
      <c r="P81" s="121" t="n"/>
      <c r="Q81" s="100" t="n"/>
    </row>
    <row r="82" ht="13.2" customHeight="1" s="49">
      <c r="A82" s="120" t="n">
        <v>80</v>
      </c>
      <c r="B82" s="8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21" t="n"/>
      <c r="D82" s="89" t="inlineStr">
        <is>
          <t>พยาธิตัวตืด</t>
        </is>
      </c>
      <c r="E82" s="89" t="inlineStr">
        <is>
          <t>พยาธิปากขอ</t>
        </is>
      </c>
      <c r="F82" s="89" t="inlineStr">
        <is>
          <t>พยาธิเส้นด้าย</t>
        </is>
      </c>
      <c r="G82" s="89" t="inlineStr">
        <is>
          <t>พยาธิใบไม้</t>
        </is>
      </c>
      <c r="H82" s="89" t="inlineStr">
        <is>
          <t>พยาธิเท้าช้าง</t>
        </is>
      </c>
      <c r="I82" s="120" t="inlineStr">
        <is>
          <t>3</t>
        </is>
      </c>
      <c r="J82" s="89"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21" t="n"/>
      <c r="L82" s="89" t="inlineStr">
        <is>
          <t>Parasitic infections</t>
        </is>
      </c>
      <c r="M82" s="121" t="inlineStr">
        <is>
          <t>Clinic</t>
        </is>
      </c>
      <c r="N82" s="89" t="inlineStr">
        <is>
          <t>ข้อ 5 Pharma Plus เล่มม่วง (เฉลยข้อ ค)</t>
        </is>
      </c>
      <c r="O82" s="121" t="n"/>
      <c r="P82" s="121" t="n"/>
      <c r="Q82" s="100" t="n"/>
    </row>
    <row r="83" ht="13.2" customHeight="1" s="49">
      <c r="A83" s="120" t="n">
        <v>81</v>
      </c>
      <c r="B83" s="89" t="inlineStr">
        <is>
          <t>ยา chloramphenicol มีกลไกการออกฤทธิ์เป็นอย่างไร</t>
        </is>
      </c>
      <c r="C83" s="121" t="n"/>
      <c r="D83" s="89" t="inlineStr">
        <is>
          <t>ขัดขวางการสร้างผนังเซลล์</t>
        </is>
      </c>
      <c r="E83" s="89" t="inlineStr">
        <is>
          <t>ขัดขวางการสร้างผนังหุ้มเซลล์</t>
        </is>
      </c>
      <c r="F83" s="89" t="inlineStr">
        <is>
          <t>ขัดขวางการสร้าง folic acid</t>
        </is>
      </c>
      <c r="G83" s="89" t="inlineStr">
        <is>
          <t>ขัดขวางการสังเคราะห์ nucleic acid</t>
        </is>
      </c>
      <c r="H83" s="89" t="inlineStr">
        <is>
          <t>ขัดขวางการสังเคราะห์ polypeptide</t>
        </is>
      </c>
      <c r="I83" s="120" t="inlineStr">
        <is>
          <t>3</t>
        </is>
      </c>
      <c r="J83" s="89"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21" t="n"/>
      <c r="L83" s="89" t="inlineStr">
        <is>
          <t>Antimicrobial Pharmacology</t>
        </is>
      </c>
      <c r="M83" s="121" t="inlineStr">
        <is>
          <t>Clinic</t>
        </is>
      </c>
      <c r="N83" s="89" t="inlineStr">
        <is>
          <t>ข้อ 6 Pharma Plus เล่มม่วง (เฉลยข้อ ค)</t>
        </is>
      </c>
      <c r="O83" s="121" t="n"/>
      <c r="P83" s="121" t="n"/>
      <c r="Q83" s="100" t="n"/>
    </row>
    <row r="84" ht="13.2" customHeight="1" s="49">
      <c r="A84" s="120" t="n">
        <v>82</v>
      </c>
      <c r="B84" s="89"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21" t="n"/>
      <c r="D84" s="89" t="inlineStr">
        <is>
          <t>พญายอ</t>
        </is>
      </c>
      <c r="E84" s="89" t="inlineStr">
        <is>
          <t>ทองพันชั่ง</t>
        </is>
      </c>
      <c r="F84" s="89" t="inlineStr">
        <is>
          <t>มะแว้งต้น</t>
        </is>
      </c>
      <c r="G84" s="89" t="inlineStr">
        <is>
          <t>ไพล</t>
        </is>
      </c>
      <c r="H84" s="89" t="inlineStr">
        <is>
          <t>ขมิ้น</t>
        </is>
      </c>
      <c r="I84" s="120" t="inlineStr">
        <is>
          <t>3</t>
        </is>
      </c>
      <c r="J84" s="89"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21" t="n"/>
      <c r="L84" s="89" t="inlineStr">
        <is>
          <t>Antimicrobial Pharmacology</t>
        </is>
      </c>
      <c r="M84" s="121" t="inlineStr">
        <is>
          <t>Clinic</t>
        </is>
      </c>
      <c r="N84" s="89" t="inlineStr">
        <is>
          <t>ข้อ 6 Pharma Plus เล่มม่วง (เฉลยข้อ ค)</t>
        </is>
      </c>
      <c r="O84" s="121" t="n"/>
      <c r="P84" s="121" t="n"/>
      <c r="Q84" s="100" t="n"/>
    </row>
    <row r="85" ht="13.2" customHeight="1" s="49">
      <c r="A85" s="120" t="n">
        <v>83</v>
      </c>
      <c r="B85" s="89" t="inlineStr">
        <is>
          <t>ยาในข้อใดต่อไปนี้สามารถเข้าสู่ vitreous humor ได้ดี ทำให้มีประสิทธิภาพสูงในการรักษา cytomegalovirus retinitis</t>
        </is>
      </c>
      <c r="C85" s="121" t="n"/>
      <c r="D85" s="89" t="inlineStr">
        <is>
          <t>Acyclovir</t>
        </is>
      </c>
      <c r="E85" s="89" t="inlineStr">
        <is>
          <t>Ganciclovir</t>
        </is>
      </c>
      <c r="F85" s="89" t="inlineStr">
        <is>
          <t>Valacyclovir</t>
        </is>
      </c>
      <c r="G85" s="89" t="inlineStr">
        <is>
          <t>Pencyclovir</t>
        </is>
      </c>
      <c r="H85" s="89" t="inlineStr">
        <is>
          <t>Famciclovir</t>
        </is>
      </c>
      <c r="I85" s="120" t="inlineStr">
        <is>
          <t>3</t>
        </is>
      </c>
      <c r="J85" s="89"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21" t="n"/>
      <c r="L85" s="89" t="inlineStr">
        <is>
          <t>Antimicrobial Pharmacology</t>
        </is>
      </c>
      <c r="M85" s="121" t="inlineStr">
        <is>
          <t>Clinic</t>
        </is>
      </c>
      <c r="N85" s="89" t="inlineStr">
        <is>
          <t>ข้อ 6 Pharma Plus เล่มม่วง (เฉลยข้อ ค)</t>
        </is>
      </c>
      <c r="O85" s="121" t="n"/>
      <c r="P85" s="121" t="n"/>
      <c r="Q85" s="100" t="n"/>
    </row>
    <row r="86" ht="13.2" customHeight="1" s="49">
      <c r="A86" s="120" t="n">
        <v>84</v>
      </c>
      <c r="B86" s="89" t="inlineStr">
        <is>
          <t>เอนไซม์ในข้อใดต่อไปนี้ ที่มีบทบาทสำคัญในการเปลี่ยนแปลงให้ยา AZT อยู่ในรูป active form</t>
        </is>
      </c>
      <c r="C86" s="121" t="n"/>
      <c r="D86" s="89" t="inlineStr">
        <is>
          <t>Reverse transcriptase</t>
        </is>
      </c>
      <c r="E86" s="89" t="inlineStr">
        <is>
          <t>Hydroxylase</t>
        </is>
      </c>
      <c r="F86" s="89" t="inlineStr">
        <is>
          <t>Phosphodiesterase</t>
        </is>
      </c>
      <c r="G86" s="89" t="inlineStr">
        <is>
          <t>Kinase</t>
        </is>
      </c>
      <c r="H86" s="89" t="inlineStr">
        <is>
          <t>DNA polymerase</t>
        </is>
      </c>
      <c r="I86" s="120" t="inlineStr">
        <is>
          <t>3</t>
        </is>
      </c>
      <c r="J86" s="89"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21" t="n"/>
      <c r="L86" s="89" t="inlineStr">
        <is>
          <t>Antimicrobial Pharmacology</t>
        </is>
      </c>
      <c r="M86" s="121" t="inlineStr">
        <is>
          <t>Clinic</t>
        </is>
      </c>
      <c r="N86" s="89" t="inlineStr">
        <is>
          <t>ข้อ 6 Pharma Plus เล่มม่วง (เฉลยข้อ ค)</t>
        </is>
      </c>
      <c r="O86" s="121" t="n"/>
      <c r="P86" s="121" t="n"/>
      <c r="Q86" s="100" t="n"/>
    </row>
    <row r="87" ht="13.2" customHeight="1" s="49">
      <c r="A87" s="120" t="n">
        <v>85</v>
      </c>
      <c r="B87" s="89"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21" t="n"/>
      <c r="D87" s="89" t="inlineStr">
        <is>
          <t>Praziquantel 5-25 mg/kg/day po once</t>
        </is>
      </c>
      <c r="E87" s="89" t="inlineStr">
        <is>
          <t>Niclosamide 2 q single dose</t>
        </is>
      </c>
      <c r="F87" s="89" t="inlineStr">
        <is>
          <t>Albendazole 400 mg single dose</t>
        </is>
      </c>
      <c r="G87" s="89" t="inlineStr">
        <is>
          <t>Mebendazole 500 mg single dose</t>
        </is>
      </c>
      <c r="H87" s="89" t="inlineStr">
        <is>
          <t>ได้ทั้งข้อ ค และ ข้อ ง</t>
        </is>
      </c>
      <c r="I87" s="120" t="inlineStr">
        <is>
          <t>3</t>
        </is>
      </c>
      <c r="J87" s="89"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21" t="n"/>
      <c r="L87" s="89" t="inlineStr">
        <is>
          <t>Parasitic infections</t>
        </is>
      </c>
      <c r="M87" s="121" t="inlineStr">
        <is>
          <t>Clinic</t>
        </is>
      </c>
      <c r="N87" s="89" t="inlineStr">
        <is>
          <t>ข้อ 6 Pharma Plus เล่มม่วง (เฉลยข้อ ค)</t>
        </is>
      </c>
      <c r="O87" s="121" t="n"/>
      <c r="P87" s="121" t="n"/>
      <c r="Q87" s="100" t="n"/>
    </row>
    <row r="88" ht="13.2" customHeight="1" s="49">
      <c r="A88" s="120" t="n">
        <v>86</v>
      </c>
      <c r="B88" s="89" t="inlineStr">
        <is>
          <t>ยา sulfonamides มีกลไกการออกฤทธิ์เป็นอย่างไร</t>
        </is>
      </c>
      <c r="C88" s="121" t="n"/>
      <c r="D88" s="89" t="inlineStr">
        <is>
          <t>ขัดขวางการสร้างผนังเซลล์</t>
        </is>
      </c>
      <c r="E88" s="89" t="inlineStr">
        <is>
          <t>ขัดขวางการสร้างผนังหุ้มเซลล์</t>
        </is>
      </c>
      <c r="F88" s="89" t="inlineStr">
        <is>
          <t>ขัดขวางการสร้าง folic acid</t>
        </is>
      </c>
      <c r="G88" s="89" t="inlineStr">
        <is>
          <t>ขัดขวางการสังเคราะห์ nucleic acid</t>
        </is>
      </c>
      <c r="H88" s="89" t="inlineStr">
        <is>
          <t>ขัดขวางการสังเคราะห์ polypeptide</t>
        </is>
      </c>
      <c r="I88" s="120" t="inlineStr">
        <is>
          <t>2</t>
        </is>
      </c>
      <c r="J88" s="89"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21" t="n"/>
      <c r="L88" s="89" t="inlineStr">
        <is>
          <t>Antimicrobial Pharmacology</t>
        </is>
      </c>
      <c r="M88" s="121" t="inlineStr">
        <is>
          <t>Clinic</t>
        </is>
      </c>
      <c r="N88" s="89" t="inlineStr">
        <is>
          <t>ข้อ 7 Pharma Plus เล่มม่วง (เฉลยข้อ ข)</t>
        </is>
      </c>
      <c r="O88" s="121" t="n"/>
      <c r="P88" s="121" t="n"/>
      <c r="Q88" s="100" t="n"/>
    </row>
    <row r="89" ht="13.2" customHeight="1" s="49">
      <c r="A89" s="120" t="n">
        <v>87</v>
      </c>
      <c r="B89"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21" t="n"/>
      <c r="D89" s="89" t="inlineStr">
        <is>
          <t>Valvovaginal candidiasis</t>
        </is>
      </c>
      <c r="E89" s="89" t="inlineStr">
        <is>
          <t>Gonorrhoea</t>
        </is>
      </c>
      <c r="F89" s="89" t="inlineStr">
        <is>
          <t>Non gonococcalurethritis</t>
        </is>
      </c>
      <c r="G89" s="89" t="inlineStr">
        <is>
          <t>Trichomoniasis</t>
        </is>
      </c>
      <c r="H89" s="89" t="inlineStr">
        <is>
          <t>Bacterial cystitis</t>
        </is>
      </c>
      <c r="I89" s="120" t="inlineStr">
        <is>
          <t>2</t>
        </is>
      </c>
      <c r="J89" s="89"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21" t="n"/>
      <c r="L89" s="89" t="inlineStr">
        <is>
          <t>STDs &amp; vaginitis</t>
        </is>
      </c>
      <c r="M89" s="121" t="inlineStr">
        <is>
          <t>Clinic</t>
        </is>
      </c>
      <c r="N89" s="89" t="inlineStr">
        <is>
          <t>ข้อ 7 Pharma Plus เล่มม่วง (เฉลยข้อ ข)</t>
        </is>
      </c>
      <c r="O89" s="121" t="n"/>
      <c r="P89" s="121" t="n"/>
      <c r="Q89" s="100" t="n"/>
    </row>
    <row r="90" ht="13.2" customHeight="1" s="49">
      <c r="A90" s="120" t="n">
        <v>88</v>
      </c>
      <c r="B90" s="89" t="inlineStr">
        <is>
          <t>สมุนไพรในข้อใดที่อาจรักษาโรคเริมและงูสวัดได้</t>
        </is>
      </c>
      <c r="C90" s="121" t="n"/>
      <c r="D90" s="89" t="inlineStr">
        <is>
          <t>ยาแคปซูลสกัดใบฟ้าทะลายโจร</t>
        </is>
      </c>
      <c r="E90" s="89" t="inlineStr">
        <is>
          <t>ใบชุมเห็ดเทศ</t>
        </is>
      </c>
      <c r="F90" s="89" t="inlineStr">
        <is>
          <t>แคปซูลผงขมิ้นชัน</t>
        </is>
      </c>
      <c r="G90" s="89" t="inlineStr">
        <is>
          <t>ครีมสกัดจากใบพญายอ</t>
        </is>
      </c>
      <c r="H90" s="89" t="inlineStr">
        <is>
          <t>ตะไคร้หอม</t>
        </is>
      </c>
      <c r="I90" s="120" t="inlineStr">
        <is>
          <t>2</t>
        </is>
      </c>
      <c r="J90" s="89"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21" t="n"/>
      <c r="L90" s="89" t="inlineStr">
        <is>
          <t>Viral Infections (Herpesviridae)</t>
        </is>
      </c>
      <c r="M90" s="121" t="inlineStr">
        <is>
          <t>Clinic</t>
        </is>
      </c>
      <c r="N90" s="89" t="inlineStr">
        <is>
          <t>ข้อ 7 Pharma Plus เล่มม่วง (เฉลยข้อ ข)</t>
        </is>
      </c>
      <c r="O90" s="121" t="n"/>
      <c r="P90" s="121" t="n"/>
      <c r="Q90" s="100" t="n"/>
    </row>
    <row r="91" ht="13.2" customHeight="1" s="49">
      <c r="A91" s="120" t="n">
        <v>89</v>
      </c>
      <c r="B91" s="8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21" t="n"/>
      <c r="D91" s="89" t="inlineStr">
        <is>
          <t>Acute HIV infection</t>
        </is>
      </c>
      <c r="E91" s="89" t="inlineStr">
        <is>
          <t>Asymptomatic HIV infection</t>
        </is>
      </c>
      <c r="F91" s="89" t="inlineStr">
        <is>
          <t>Clinical latency</t>
        </is>
      </c>
      <c r="G91" s="89" t="inlineStr">
        <is>
          <t>Primary HIV infection</t>
        </is>
      </c>
      <c r="H91" s="89" t="inlineStr">
        <is>
          <t>AIDS</t>
        </is>
      </c>
      <c r="I91" s="120" t="inlineStr">
        <is>
          <t>2</t>
        </is>
      </c>
      <c r="J91" s="89"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21" t="n"/>
      <c r="L91" s="89" t="inlineStr">
        <is>
          <t>Antimicrobial Pharmacology</t>
        </is>
      </c>
      <c r="M91" s="121" t="inlineStr">
        <is>
          <t>Clinic</t>
        </is>
      </c>
      <c r="N91" s="89" t="inlineStr">
        <is>
          <t>ข้อ 7 Pharma Plus เล่มม่วง (เฉลยข้อ ข)</t>
        </is>
      </c>
      <c r="O91" s="121" t="n"/>
      <c r="P91" s="121" t="n"/>
      <c r="Q91" s="100" t="n"/>
    </row>
    <row r="92" ht="13.2" customHeight="1" s="49">
      <c r="A92" s="120" t="n">
        <v>90</v>
      </c>
      <c r="B92" s="89" t="inlineStr">
        <is>
          <t>ข้อใดไม่ใช่ผลจากการติดเชื้อพยาธิปากขอ</t>
        </is>
      </c>
      <c r="C92" s="121" t="n"/>
      <c r="D92" s="89" t="inlineStr">
        <is>
          <t>แพ้ ผื่นคัน</t>
        </is>
      </c>
      <c r="E92" s="89" t="inlineStr">
        <is>
          <t>โลหิตจาง</t>
        </is>
      </c>
      <c r="F92" s="89" t="inlineStr">
        <is>
          <t>หลอดลมอักเสบ</t>
        </is>
      </c>
      <c r="G92" s="89" t="inlineStr">
        <is>
          <t>คันบริเวณรอบทวารหนัก</t>
        </is>
      </c>
      <c r="H92" s="89" t="inlineStr">
        <is>
          <t>ลำไส้อักเสบ</t>
        </is>
      </c>
      <c r="I92" s="120" t="inlineStr">
        <is>
          <t>2</t>
        </is>
      </c>
      <c r="J92" s="89"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21" t="n"/>
      <c r="L92" s="89" t="inlineStr">
        <is>
          <t>Parasitic infections</t>
        </is>
      </c>
      <c r="M92" s="121" t="inlineStr">
        <is>
          <t>Clinic</t>
        </is>
      </c>
      <c r="N92" s="89" t="inlineStr">
        <is>
          <t>ข้อ 7 Pharma Plus เล่มม่วง (เฉลยข้อ ข)</t>
        </is>
      </c>
      <c r="O92" s="121" t="n"/>
      <c r="P92" s="121" t="n"/>
      <c r="Q92" s="100" t="n"/>
    </row>
    <row r="93" ht="13.2" customHeight="1" s="49">
      <c r="A93" s="120" t="n">
        <v>91</v>
      </c>
      <c r="B93" s="89" t="inlineStr">
        <is>
          <t>ยากลุ่ม polymyxin มีกลไกการออกฤทธิ์เป็นอย่างไร</t>
        </is>
      </c>
      <c r="C93" s="121" t="n"/>
      <c r="D93" s="89" t="inlineStr">
        <is>
          <t>ขัดขวางการสร้างผนังเซลล์</t>
        </is>
      </c>
      <c r="E93" s="89" t="inlineStr">
        <is>
          <t>ทำให้เกิดรูรั่วผนังเซลล์</t>
        </is>
      </c>
      <c r="F93" s="89" t="inlineStr">
        <is>
          <t>ขัดขวางการสร้าง folic acid</t>
        </is>
      </c>
      <c r="G93" s="89" t="inlineStr">
        <is>
          <t>ขัดขวางการสังเคราะห์ nucleic acid</t>
        </is>
      </c>
      <c r="H93" s="89" t="inlineStr">
        <is>
          <t>ขัดขวางการสังเคราะห์ polypeptide</t>
        </is>
      </c>
      <c r="I93" s="120" t="inlineStr">
        <is>
          <t>5</t>
        </is>
      </c>
      <c r="J93" s="89"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21" t="n"/>
      <c r="L93" s="89" t="inlineStr">
        <is>
          <t>Antimicrobial Pharmacology</t>
        </is>
      </c>
      <c r="M93" s="121" t="inlineStr">
        <is>
          <t>Clinic</t>
        </is>
      </c>
      <c r="N93" s="89" t="inlineStr">
        <is>
          <t>ข้อ 8 Pharma Plus เล่มม่วง (เฉลยข้อ จ)</t>
        </is>
      </c>
      <c r="O93" s="121" t="n"/>
      <c r="P93" s="121" t="n"/>
      <c r="Q93" s="100" t="n"/>
    </row>
    <row r="94" ht="13.2" customHeight="1" s="49">
      <c r="A94" s="120" t="n">
        <v>92</v>
      </c>
      <c r="B94"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21" t="n"/>
      <c r="D94" s="89" t="inlineStr">
        <is>
          <t>Clotrimazole 500 mg เหน็บช่องคลอดครั้งเดียว</t>
        </is>
      </c>
      <c r="E94" s="89" t="inlineStr">
        <is>
          <t>Ketoconazole 200 mg รับประทานหลังอาหาร เช้าและเย็น เป็นเวลา 5 วัน</t>
        </is>
      </c>
      <c r="F94" s="89" t="inlineStr">
        <is>
          <t>Metronidazole 2 g รับประทานครั้งเดียว</t>
        </is>
      </c>
      <c r="G94" s="89" t="inlineStr">
        <is>
          <t>Doxycycline 100 mg รับประทานหลังอาหาร เช้าและเย็น เป็นเวลา 7 วัน</t>
        </is>
      </c>
      <c r="H94" s="89" t="inlineStr">
        <is>
          <t>Ciprofloxacin 500 mg รับประทานครั้งเดียว</t>
        </is>
      </c>
      <c r="I94" s="120" t="inlineStr">
        <is>
          <t>5</t>
        </is>
      </c>
      <c r="J94" s="89"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21" t="n"/>
      <c r="L94" s="89" t="inlineStr">
        <is>
          <t>STDs &amp; vaginitis</t>
        </is>
      </c>
      <c r="M94" s="121" t="inlineStr">
        <is>
          <t>Clinic</t>
        </is>
      </c>
      <c r="N94" s="89" t="inlineStr">
        <is>
          <t>ข้อ 8 Pharma Plus เล่มม่วง (เฉลยข้อ จ)</t>
        </is>
      </c>
      <c r="O94" s="121" t="n"/>
      <c r="P94" s="121" t="n"/>
      <c r="Q94" s="100" t="n"/>
    </row>
    <row r="95" ht="13.2" customHeight="1" s="49">
      <c r="A95" s="120" t="n">
        <v>93</v>
      </c>
      <c r="B95" s="89" t="inlineStr">
        <is>
          <t>ตำรับยาของ acyclovir ดังตารางต่อไปนี้ อยู่ในรูปแบบใด</t>
        </is>
      </c>
      <c r="C95" s="121" t="n"/>
      <c r="D95" s="89" t="inlineStr">
        <is>
          <t>Lotions</t>
        </is>
      </c>
      <c r="E95" s="89" t="inlineStr">
        <is>
          <t>Ointments</t>
        </is>
      </c>
      <c r="F95" s="89" t="inlineStr">
        <is>
          <t>Creams</t>
        </is>
      </c>
      <c r="G95" s="89" t="inlineStr">
        <is>
          <t>Pastes</t>
        </is>
      </c>
      <c r="H95" s="89" t="inlineStr">
        <is>
          <t>Gels</t>
        </is>
      </c>
      <c r="I95" s="120" t="inlineStr">
        <is>
          <t>5</t>
        </is>
      </c>
      <c r="J95" s="89"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21" t="n"/>
      <c r="L95" s="89" t="inlineStr">
        <is>
          <t>Cystitis</t>
        </is>
      </c>
      <c r="M95" s="121" t="inlineStr">
        <is>
          <t>Clinic</t>
        </is>
      </c>
      <c r="N95" s="89" t="inlineStr">
        <is>
          <t>ข้อ 8 Pharma Plus เล่มม่วง (เฉลยข้อ จ)</t>
        </is>
      </c>
      <c r="O95" s="121" t="n"/>
      <c r="P95" s="121" t="n"/>
      <c r="Q95" s="100" t="n"/>
    </row>
    <row r="96" ht="13.2" customHeight="1" s="49">
      <c r="A96" s="120" t="n">
        <v>94</v>
      </c>
      <c r="B96" s="8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21" t="n"/>
      <c r="D96" s="89" t="inlineStr">
        <is>
          <t>NVP, d4T, 3TC</t>
        </is>
      </c>
      <c r="E96" s="89" t="inlineStr">
        <is>
          <t>d4T, 3TC, indinavir/ritonavir</t>
        </is>
      </c>
      <c r="F96" s="89" t="inlineStr">
        <is>
          <t>AZT, 3TC, indinavir/ritonavir</t>
        </is>
      </c>
      <c r="G96" s="89" t="inlineStr">
        <is>
          <t>d4T, 3TC, EFV</t>
        </is>
      </c>
      <c r="H96" s="89" t="inlineStr">
        <is>
          <t>AZT, 3TC, NVP</t>
        </is>
      </c>
      <c r="I96" s="120" t="inlineStr">
        <is>
          <t>5</t>
        </is>
      </c>
      <c r="J96" s="89"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21" t="n"/>
      <c r="L96" s="89" t="inlineStr">
        <is>
          <t>Antimicrobial Pharmacology</t>
        </is>
      </c>
      <c r="M96" s="121" t="inlineStr">
        <is>
          <t>Clinic</t>
        </is>
      </c>
      <c r="N96" s="89" t="inlineStr">
        <is>
          <t>ข้อ 8 Pharma Plus เล่มม่วง (เฉลยข้อ จ)</t>
        </is>
      </c>
      <c r="O96" s="121" t="n"/>
      <c r="P96" s="121" t="n"/>
      <c r="Q96" s="100" t="n"/>
    </row>
    <row r="97" ht="13.2" customHeight="1" s="49">
      <c r="A97" s="120" t="n">
        <v>95</v>
      </c>
      <c r="B97" s="89" t="inlineStr">
        <is>
          <t>คำแนะนำในการปฏิบัติตัวสำหรับผู้ป่วยรายนี้คือ</t>
        </is>
      </c>
      <c r="C97" s="121" t="n"/>
      <c r="D97" s="89" t="inlineStr">
        <is>
          <t>อาบน้ำหลังจากตื่นนอนในตอนเช้า</t>
        </is>
      </c>
      <c r="E97" s="89" t="inlineStr">
        <is>
          <t>ตัดเล็บมือให้สั้น และล้างมือให้สะอาดหลังเข้าห้องน้ำ</t>
        </is>
      </c>
      <c r="F97" s="89" t="inlineStr">
        <is>
          <t>สวมรองเท้าทุกครั้งที่ออกจากบ้าน</t>
        </is>
      </c>
      <c r="G97" s="89" t="inlineStr">
        <is>
          <t>รับประทานอาหารที่สุก ดื่มน้ำสะอาด</t>
        </is>
      </c>
      <c r="H97" s="89" t="inlineStr">
        <is>
          <t>ซักเสื้อผ้า และผ้าปูที่นอนให้สะอาด</t>
        </is>
      </c>
      <c r="I97" s="120" t="inlineStr">
        <is>
          <t>5</t>
        </is>
      </c>
      <c r="J97" s="89"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21" t="n"/>
      <c r="L97" s="89" t="inlineStr">
        <is>
          <t>Antimicrobial Pharmacology</t>
        </is>
      </c>
      <c r="M97" s="121" t="inlineStr">
        <is>
          <t>Clinic</t>
        </is>
      </c>
      <c r="N97" s="89" t="inlineStr">
        <is>
          <t>ข้อ 8 Pharma Plus เล่มม่วง (เฉลยข้อ จ)</t>
        </is>
      </c>
      <c r="O97" s="121" t="n"/>
      <c r="P97" s="121" t="n"/>
      <c r="Q97" s="100" t="n"/>
    </row>
    <row r="98" ht="13.2" customHeight="1" s="49">
      <c r="A98" s="120" t="n">
        <v>96</v>
      </c>
      <c r="B98" s="89" t="inlineStr">
        <is>
          <t>ยาที่เกิด drug interaction กับ quinolone ได้ ยกเว้นข้อใดต่อไปนี้</t>
        </is>
      </c>
      <c r="C98" s="121" t="n"/>
      <c r="D98" s="89" t="inlineStr">
        <is>
          <t>Aluminum hydroxide</t>
        </is>
      </c>
      <c r="E98" s="89" t="inlineStr">
        <is>
          <t>Calcium carbonate</t>
        </is>
      </c>
      <c r="F98" s="89" t="inlineStr">
        <is>
          <t>Carminative mixture</t>
        </is>
      </c>
      <c r="G98" s="89" t="inlineStr">
        <is>
          <t>FBC</t>
        </is>
      </c>
      <c r="H98" s="89" t="inlineStr">
        <is>
          <t>Lithium</t>
        </is>
      </c>
      <c r="I98" s="120" t="inlineStr">
        <is>
          <t>4</t>
        </is>
      </c>
      <c r="J98" s="89"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21" t="n"/>
      <c r="L98" s="89" t="inlineStr">
        <is>
          <t>Antimicrobial Pharmacology</t>
        </is>
      </c>
      <c r="M98" s="121" t="inlineStr">
        <is>
          <t>Clinic</t>
        </is>
      </c>
      <c r="N98" s="89" t="inlineStr">
        <is>
          <t>ข้อ 9 Pharma Plus เล่มม่วง (เฉลยข้อ ง)</t>
        </is>
      </c>
      <c r="O98" s="121" t="n"/>
      <c r="P98" s="121" t="n"/>
      <c r="Q98" s="100" t="n"/>
    </row>
    <row r="99" ht="13.2" customHeight="1" s="49">
      <c r="A99" s="120" t="n">
        <v>97</v>
      </c>
      <c r="B99"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21" t="n"/>
      <c r="D99" s="89" t="inlineStr">
        <is>
          <t>Clotrimazole เหน็บช่องคลอดทำให้เกิด super infection จาก bacteria</t>
        </is>
      </c>
      <c r="E99" s="89" t="inlineStr">
        <is>
          <t>Ketoconazole ชนิดรับประทานทำให้การรับรู้รสผิดปกติ</t>
        </is>
      </c>
      <c r="F99" s="89" t="inlineStr">
        <is>
          <t>Metronidazole ทำให้คลื่นไส้ อาเจียน</t>
        </is>
      </c>
      <c r="G99" s="89" t="inlineStr">
        <is>
          <t>Doxycycline ทำให้ผมร่วง</t>
        </is>
      </c>
      <c r="H99" s="89" t="inlineStr">
        <is>
          <t>Ciprofloxacin ทำให้ตับอักเสบ</t>
        </is>
      </c>
      <c r="I99" s="120" t="inlineStr">
        <is>
          <t>4</t>
        </is>
      </c>
      <c r="J99" s="89"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21" t="n"/>
      <c r="L99" s="89" t="inlineStr">
        <is>
          <t>STDs &amp; vaginitis</t>
        </is>
      </c>
      <c r="M99" s="121" t="inlineStr">
        <is>
          <t>Clinic</t>
        </is>
      </c>
      <c r="N99" s="89" t="inlineStr">
        <is>
          <t>ข้อ 9 Pharma Plus เล่มม่วง (เฉลยข้อ ง)</t>
        </is>
      </c>
      <c r="O99" s="121" t="n"/>
      <c r="P99" s="121" t="n"/>
      <c r="Q99" s="100" t="n"/>
    </row>
    <row r="100" ht="13.2" customHeight="1" s="49">
      <c r="A100" s="120" t="n">
        <v>98</v>
      </c>
      <c r="B100" s="89"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21" t="n"/>
      <c r="D100" s="89" t="inlineStr">
        <is>
          <t>Ceftriaxone 500 mg ฉีดเข้ากล้ามเนื้อ (IM) ครั้งเดียว ร่วมกับรักษา Chlamydia หากยังไม่ได้ตรวจคัดกรอง</t>
        </is>
      </c>
      <c r="E100" s="89" t="inlineStr">
        <is>
          <t>Doxycycline 100 mg รับประทานวันละ 2 ครั้ง นาน 7 วัน</t>
        </is>
      </c>
      <c r="F100" s="89" t="inlineStr">
        <is>
          <t>Ciprofloxacin 500 mg รับประทานครั้งเดียว</t>
        </is>
      </c>
      <c r="G100" s="89" t="inlineStr">
        <is>
          <t>Levofloxacin 500 mg รับประทานครั้งเดียว</t>
        </is>
      </c>
      <c r="H100" s="89" t="inlineStr">
        <is>
          <t>Gentamicin 240 mg ฉีดเข้ากล้ามเนื้อเข็มเดียว</t>
        </is>
      </c>
      <c r="I100" s="120" t="n">
        <v>1</v>
      </c>
      <c r="J100" s="89"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21" t="n"/>
      <c r="L100" s="89" t="inlineStr">
        <is>
          <t>Antimicrobial Pharmacology</t>
        </is>
      </c>
      <c r="M100" s="121" t="inlineStr">
        <is>
          <t>Clinic</t>
        </is>
      </c>
      <c r="N100" s="89" t="inlineStr">
        <is>
          <t>ข้อ 9 Pharma Plus เล่มม่วง (เฉลยข้อ ง)</t>
        </is>
      </c>
      <c r="O100" s="121" t="n"/>
      <c r="P100" s="121" t="n"/>
      <c r="Q100" s="100" t="n"/>
    </row>
    <row r="101" ht="13.2" customHeight="1" s="49">
      <c r="A101" s="120" t="n">
        <v>99</v>
      </c>
      <c r="B101" s="89"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21" t="n"/>
      <c r="D101" s="89" t="inlineStr">
        <is>
          <t>Steven Johnson syndrome</t>
        </is>
      </c>
      <c r="E101" s="89" t="inlineStr">
        <is>
          <t>Toxic epidermal necrolysis</t>
        </is>
      </c>
      <c r="F101" s="89" t="inlineStr">
        <is>
          <t>Rash with blisters</t>
        </is>
      </c>
      <c r="G101" s="89" t="inlineStr">
        <is>
          <t>SGPT &gt; 5X</t>
        </is>
      </c>
      <c r="H101" s="89" t="inlineStr">
        <is>
          <t>ถูกทุกข้อ</t>
        </is>
      </c>
      <c r="I101" s="120" t="inlineStr">
        <is>
          <t>4</t>
        </is>
      </c>
      <c r="J101" s="89"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21" t="n"/>
      <c r="L101" s="89" t="inlineStr">
        <is>
          <t>Antimicrobial Pharmacology</t>
        </is>
      </c>
      <c r="M101" s="121" t="inlineStr">
        <is>
          <t>Clinic</t>
        </is>
      </c>
      <c r="N101" s="89" t="inlineStr">
        <is>
          <t>ข้อ 9 Pharma Plus เล่มม่วง (เฉลยข้อ ง)</t>
        </is>
      </c>
      <c r="O101" s="121" t="n"/>
      <c r="P101" s="121" t="n"/>
      <c r="Q101" s="100" t="n"/>
    </row>
    <row r="102" ht="13.2" customHeight="1" s="49">
      <c r="A102" s="120" t="n">
        <v>100</v>
      </c>
      <c r="B102" s="89"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21" t="n"/>
      <c r="D102" s="89" t="inlineStr">
        <is>
          <t>พยาธิตัวตืด</t>
        </is>
      </c>
      <c r="E102" s="89" t="inlineStr">
        <is>
          <t>พยาธิปากขอ</t>
        </is>
      </c>
      <c r="F102" s="89" t="inlineStr">
        <is>
          <t>พยาธิเส้นด้าย</t>
        </is>
      </c>
      <c r="G102" s="89" t="inlineStr">
        <is>
          <t>พยาธิใบไม้</t>
        </is>
      </c>
      <c r="H102" s="89" t="inlineStr">
        <is>
          <t>พยาธิเท้าช้าง</t>
        </is>
      </c>
      <c r="I102" s="120" t="inlineStr">
        <is>
          <t>4</t>
        </is>
      </c>
      <c r="J102" s="89"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21" t="n"/>
      <c r="L102" s="89" t="inlineStr">
        <is>
          <t>Parasitic infections</t>
        </is>
      </c>
      <c r="M102" s="121" t="inlineStr">
        <is>
          <t>Clinic</t>
        </is>
      </c>
      <c r="N102" s="89" t="inlineStr">
        <is>
          <t>ข้อ 9 Pharma Plus เล่มม่วง (เฉลยข้อ ง)</t>
        </is>
      </c>
      <c r="O102" s="121" t="n"/>
      <c r="P102" s="121" t="n"/>
      <c r="Q102" s="100" t="n"/>
    </row>
    <row r="103" ht="13.2" customHeight="1" s="49">
      <c r="A103" s="120" t="n">
        <v>101</v>
      </c>
      <c r="B103" s="89" t="inlineStr">
        <is>
          <t>Trimethoprim สามารถทำให้อาการข้างเคียงตามข้อใด</t>
        </is>
      </c>
      <c r="C103" s="121" t="n"/>
      <c r="D103" s="89" t="inlineStr">
        <is>
          <t>Diarrhea</t>
        </is>
      </c>
      <c r="E103" s="89" t="inlineStr">
        <is>
          <t>Fatigue</t>
        </is>
      </c>
      <c r="F103" s="89" t="inlineStr">
        <is>
          <t>ปัสสาวะสีแดง</t>
        </is>
      </c>
      <c r="G103" s="89" t="inlineStr">
        <is>
          <t>Hypotension</t>
        </is>
      </c>
      <c r="H103" s="89" t="inlineStr">
        <is>
          <t>Megaloblastic anemia</t>
        </is>
      </c>
      <c r="I103" s="120" t="inlineStr">
        <is>
          <t>4</t>
        </is>
      </c>
      <c r="J103" s="89"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21" t="n"/>
      <c r="L103" s="89" t="inlineStr">
        <is>
          <t>Antimicrobial Pharmacology</t>
        </is>
      </c>
      <c r="M103" s="121" t="inlineStr">
        <is>
          <t>Clinic</t>
        </is>
      </c>
      <c r="N103" s="89" t="inlineStr">
        <is>
          <t>ข้อ 10 Pharma Plus เล่มม่วง (เฉลยข้อ ง)</t>
        </is>
      </c>
      <c r="O103" s="121" t="n"/>
      <c r="P103" s="121" t="n"/>
      <c r="Q103" s="100" t="n"/>
    </row>
    <row r="104" ht="13.2" customHeight="1" s="49">
      <c r="A104" s="120" t="n">
        <v>102</v>
      </c>
      <c r="B104" s="89"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21" t="n"/>
      <c r="D104" s="89" t="inlineStr">
        <is>
          <t>การรักษาต้องรักษาทั้งผู้ป่วยและสามี แม้ว่าสามีจะไม่มีอาการใดๆ</t>
        </is>
      </c>
      <c r="E104" s="89" t="inlineStr">
        <is>
          <t>จำเป็นต้องให้ยาเพื่อป้องกันการกลับเป็นซ้ำเนื่องจากผู้ป่วยยังอายุน้อย</t>
        </is>
      </c>
      <c r="F104" s="89" t="inlineStr">
        <is>
          <t>ห้ามดื่มนมพร้อมยา เนื่องจากนมจะทำให้ยาถูกดูดซึมได้ลดลง</t>
        </is>
      </c>
      <c r="G104" s="89" t="inlineStr">
        <is>
          <t>อย่ากลั้นปัสสาวะ</t>
        </is>
      </c>
      <c r="H104" s="89" t="inlineStr">
        <is>
          <t>ไม่ควรล้างช่องคลอดอย่างพร่ำเพรื่อ</t>
        </is>
      </c>
      <c r="I104" s="120" t="inlineStr">
        <is>
          <t>4</t>
        </is>
      </c>
      <c r="J104" s="89"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21" t="n"/>
      <c r="L104" s="89" t="inlineStr">
        <is>
          <t>STDs &amp; vaginitis</t>
        </is>
      </c>
      <c r="M104" s="121" t="inlineStr">
        <is>
          <t>Clinic</t>
        </is>
      </c>
      <c r="N104" s="89" t="inlineStr">
        <is>
          <t>ข้อ 10 Pharma Plus เล่มม่วง (เฉลยข้อ ง)</t>
        </is>
      </c>
      <c r="O104" s="121" t="n"/>
      <c r="P104" s="121" t="n"/>
      <c r="Q104" s="100" t="n"/>
    </row>
    <row r="105" ht="13.2" customHeight="1" s="49">
      <c r="A105" s="120" t="n">
        <v>103</v>
      </c>
      <c r="B105" s="89"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21" t="n"/>
      <c r="D105" s="89" t="inlineStr">
        <is>
          <t>Indinavir</t>
        </is>
      </c>
      <c r="E105" s="89" t="inlineStr">
        <is>
          <t>Lamivudine</t>
        </is>
      </c>
      <c r="F105" s="89" t="inlineStr">
        <is>
          <t>Nevirapine</t>
        </is>
      </c>
      <c r="G105" s="89" t="inlineStr">
        <is>
          <t>Stavudine</t>
        </is>
      </c>
      <c r="H105" s="89" t="inlineStr">
        <is>
          <t>Zidovudine</t>
        </is>
      </c>
      <c r="I105" s="120" t="inlineStr">
        <is>
          <t>4</t>
        </is>
      </c>
      <c r="J105" s="89"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21" t="n"/>
      <c r="L105" s="89" t="inlineStr">
        <is>
          <t>Antimicrobial Pharmacology</t>
        </is>
      </c>
      <c r="M105" s="121" t="inlineStr">
        <is>
          <t>Clinic</t>
        </is>
      </c>
      <c r="N105" s="89" t="inlineStr">
        <is>
          <t>ข้อ 10 Pharma Plus เล่มม่วง (เฉลยข้อ ง)</t>
        </is>
      </c>
      <c r="O105" s="121" t="n"/>
      <c r="P105" s="121" t="n"/>
      <c r="Q105" s="100" t="n"/>
    </row>
    <row r="106" ht="13.2" customHeight="1" s="49">
      <c r="A106" s="120" t="n">
        <v>104</v>
      </c>
      <c r="B106" s="89"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21" t="n"/>
      <c r="D106" s="89" t="inlineStr">
        <is>
          <t>Praziquantel 5-25 mg/kg/day po once</t>
        </is>
      </c>
      <c r="E106" s="89" t="inlineStr">
        <is>
          <t>Niclosamide 2 g single dose</t>
        </is>
      </c>
      <c r="F106" s="89" t="inlineStr">
        <is>
          <t>Albendazole 400 mg single dose</t>
        </is>
      </c>
      <c r="G106" s="89" t="inlineStr">
        <is>
          <t>Mebendazole 100 mg single dose</t>
        </is>
      </c>
      <c r="H106" s="89" t="inlineStr">
        <is>
          <t>ได้ทั้งข้อ 3 และ ข้อ 4</t>
        </is>
      </c>
      <c r="I106" s="120" t="inlineStr">
        <is>
          <t>4</t>
        </is>
      </c>
      <c r="J106" s="89"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21" t="n"/>
      <c r="L106" s="89" t="inlineStr">
        <is>
          <t>Parasitic &amp; Helminthic Infections</t>
        </is>
      </c>
      <c r="M106" s="121" t="inlineStr">
        <is>
          <t>Clinic</t>
        </is>
      </c>
      <c r="N106" s="89" t="inlineStr">
        <is>
          <t>ข้อ 10 Pharma Plus เล่มม่วง (เฉลยข้อ ง)</t>
        </is>
      </c>
      <c r="O106" s="121" t="n"/>
      <c r="P106" s="121" t="n"/>
      <c r="Q106" s="100" t="n"/>
    </row>
    <row r="107" ht="13.2" customHeight="1" s="49">
      <c r="A107" s="120" t="n">
        <v>105</v>
      </c>
      <c r="B107" s="89" t="inlineStr">
        <is>
          <t>ยาในกลุ่มใดต่อไปนี้ออกฤทธิ์เป็น Bactericidal</t>
        </is>
      </c>
      <c r="C107" s="121" t="n"/>
      <c r="D107" s="89" t="inlineStr">
        <is>
          <t>Cephalosporin</t>
        </is>
      </c>
      <c r="E107" s="89" t="inlineStr">
        <is>
          <t>Tetracycline</t>
        </is>
      </c>
      <c r="F107" s="89" t="inlineStr">
        <is>
          <t>Erythromycin</t>
        </is>
      </c>
      <c r="G107" s="89" t="inlineStr">
        <is>
          <t>Chloramphenicol</t>
        </is>
      </c>
      <c r="H107" s="89" t="inlineStr">
        <is>
          <t>Trimethoprim</t>
        </is>
      </c>
      <c r="I107" s="120" t="inlineStr">
        <is>
          <t>3</t>
        </is>
      </c>
      <c r="J107" s="89"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21" t="n"/>
      <c r="L107" s="89" t="inlineStr">
        <is>
          <t>Antimicrobial Pharmacology</t>
        </is>
      </c>
      <c r="M107" s="121" t="inlineStr">
        <is>
          <t>Clinic</t>
        </is>
      </c>
      <c r="N107" s="89" t="inlineStr">
        <is>
          <t>ข้อ 11 Pharma Plus เล่มม่วง (เฉลยข้อ ค)</t>
        </is>
      </c>
      <c r="O107" s="121" t="n"/>
      <c r="P107" s="121" t="n"/>
      <c r="Q107" s="100" t="n"/>
    </row>
    <row r="108" ht="13.2" customHeight="1" s="49">
      <c r="A108" s="120" t="n">
        <v>106</v>
      </c>
      <c r="B108" s="8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21" t="n"/>
      <c r="D108" s="89" t="inlineStr">
        <is>
          <t>Tinea capitis</t>
        </is>
      </c>
      <c r="E108" s="89" t="inlineStr">
        <is>
          <t>Tinea caporis</t>
        </is>
      </c>
      <c r="F108" s="89" t="inlineStr">
        <is>
          <t>Tinea curis</t>
        </is>
      </c>
      <c r="G108" s="89" t="inlineStr">
        <is>
          <t>Tinea versicolor</t>
        </is>
      </c>
      <c r="H108" s="89" t="inlineStr">
        <is>
          <t>Tinea pedis</t>
        </is>
      </c>
      <c r="I108" s="120" t="inlineStr">
        <is>
          <t>3</t>
        </is>
      </c>
      <c r="J108" s="89"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21" t="n"/>
      <c r="L108" s="89" t="inlineStr">
        <is>
          <t>Antimicrobial Pharmacology</t>
        </is>
      </c>
      <c r="M108" s="121" t="inlineStr">
        <is>
          <t>Clinic</t>
        </is>
      </c>
      <c r="N108" s="89" t="inlineStr">
        <is>
          <t>ข้อ 11 Pharma Plus เล่มม่วง (เฉลยข้อ ค)</t>
        </is>
      </c>
      <c r="O108" s="121" t="n"/>
      <c r="P108" s="121" t="n"/>
      <c r="Q108" s="100" t="n"/>
    </row>
    <row r="109" ht="13.2" customHeight="1" s="49">
      <c r="A109" s="120" t="n">
        <v>107</v>
      </c>
      <c r="B109" s="89" t="inlineStr">
        <is>
          <t>การรักษาใดเหมาะสมในผู้ป่วยรายนี้</t>
        </is>
      </c>
      <c r="C109" s="121" t="n"/>
      <c r="D109" s="89" t="inlineStr">
        <is>
          <t>2HRZE/4HR และทานยาต้าน HIV ตามปกติ</t>
        </is>
      </c>
      <c r="E109" s="89" t="inlineStr">
        <is>
          <t>2HRZE/4HR และเพิ่ม ritonavir เป็น 800 mg q 12 hr</t>
        </is>
      </c>
      <c r="F109" s="89" t="inlineStr">
        <is>
          <t>2HRZE/4HR และเปลี่ยน ritonavir เป็น efavarenz</t>
        </is>
      </c>
      <c r="G109" s="89" t="inlineStr">
        <is>
          <t>2HES/10HE เพื่อป้องกัน rifampicin เกิด drug interaction กับ ritonavir</t>
        </is>
      </c>
      <c r="H109" s="89" t="inlineStr">
        <is>
          <t>2HES/10HE เพื่อป้องกัน rifampicin เกิด drug interaction กับ fluconazole</t>
        </is>
      </c>
      <c r="I109" s="120" t="inlineStr">
        <is>
          <t>3</t>
        </is>
      </c>
      <c r="J109" s="89"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21" t="n"/>
      <c r="L109" s="89" t="inlineStr">
        <is>
          <t>Antimicrobial Pharmacology</t>
        </is>
      </c>
      <c r="M109" s="121" t="inlineStr">
        <is>
          <t>Clinic</t>
        </is>
      </c>
      <c r="N109" s="89" t="inlineStr">
        <is>
          <t>ข้อ 11 Pharma Plus เล่มม่วง (เฉลยข้อ ค)</t>
        </is>
      </c>
      <c r="O109" s="121" t="n"/>
      <c r="P109" s="121" t="n"/>
      <c r="Q109" s="100" t="n"/>
    </row>
    <row r="110" ht="13.2" customHeight="1" s="49">
      <c r="A110" s="120" t="n">
        <v>108</v>
      </c>
      <c r="B110" s="89" t="inlineStr">
        <is>
          <t>ข้อใดผิดเกี่ยวกับการรักษาการติดพยาธิเส้นด้าย</t>
        </is>
      </c>
      <c r="C110" s="121" t="n"/>
      <c r="D110" s="89" t="inlineStr">
        <is>
          <t>ควรให้การรักษาซ้ำในสัปดาห์ที่ 2</t>
        </is>
      </c>
      <c r="E110" s="89" t="inlineStr">
        <is>
          <t>ควรรักษาสมาชิกในครอบครัวทั้งหมดพร้อมกัน</t>
        </is>
      </c>
      <c r="F110" s="89" t="inlineStr">
        <is>
          <t>ควรรักษาสมาชิกในครอบครัวที่เป็นเด็กพร้อมกัน</t>
        </is>
      </c>
      <c r="G110" s="89" t="inlineStr">
        <is>
          <t>หากมีอาการคันมากบริเวณรอบทวารหนักเวลากลางคืน ควรปรึกษาแพทย์์หรือเภสัชกรเพื่อรับยาครีมหรือขี้ผึ้งทาแก้คัน</t>
        </is>
      </c>
      <c r="H110" s="89" t="inlineStr">
        <is>
          <t>รับประทานยาหลังอาหารทันที</t>
        </is>
      </c>
      <c r="I110" s="120" t="inlineStr">
        <is>
          <t>3</t>
        </is>
      </c>
      <c r="J110" s="89"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21" t="n"/>
      <c r="L110" s="89" t="inlineStr">
        <is>
          <t>Parasitic infections</t>
        </is>
      </c>
      <c r="M110" s="121" t="inlineStr">
        <is>
          <t>Clinic</t>
        </is>
      </c>
      <c r="N110" s="89" t="inlineStr">
        <is>
          <t>ข้อ 11 Pharma Plus เล่มม่วง (เฉลยข้อ ค)</t>
        </is>
      </c>
      <c r="O110" s="121" t="n"/>
      <c r="P110" s="121" t="n"/>
      <c r="Q110" s="100" t="n"/>
    </row>
    <row r="111" ht="13.2" customHeight="1" s="49">
      <c r="A111" s="120" t="n">
        <v>109</v>
      </c>
      <c r="B111" s="89" t="inlineStr">
        <is>
          <t>ยาในข้อใดออกฤทธิ์เป็น Concentration-dependent bactericidal activity</t>
        </is>
      </c>
      <c r="C111" s="121" t="n"/>
      <c r="D111" s="89" t="inlineStr">
        <is>
          <t>Penicillin</t>
        </is>
      </c>
      <c r="E111" s="89" t="inlineStr">
        <is>
          <t>Ciprofloxacin</t>
        </is>
      </c>
      <c r="F111" s="89" t="inlineStr">
        <is>
          <t>Erythromycin</t>
        </is>
      </c>
      <c r="G111" s="89" t="inlineStr">
        <is>
          <t>Cefazolin</t>
        </is>
      </c>
      <c r="H111" s="89" t="inlineStr">
        <is>
          <t>Azithromycin</t>
        </is>
      </c>
      <c r="I111" s="120" t="inlineStr">
        <is>
          <t>3</t>
        </is>
      </c>
      <c r="J111" s="89"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21" t="n"/>
      <c r="L111" s="89" t="inlineStr">
        <is>
          <t>Antimicrobial Pharmacology</t>
        </is>
      </c>
      <c r="M111" s="121" t="inlineStr">
        <is>
          <t>Clinic</t>
        </is>
      </c>
      <c r="N111" s="89" t="inlineStr">
        <is>
          <t>ข้อ 12 Pharma Plus เล่มม่วง (เฉลยข้อ ค)</t>
        </is>
      </c>
      <c r="O111" s="121" t="n"/>
      <c r="P111" s="121" t="n"/>
      <c r="Q111" s="100" t="n"/>
    </row>
    <row r="112" ht="13.2" customHeight="1" s="49">
      <c r="A112" s="120" t="n">
        <v>110</v>
      </c>
      <c r="B112" s="89"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21" t="n"/>
      <c r="D112" s="89" t="inlineStr">
        <is>
          <t>14 วัน</t>
        </is>
      </c>
      <c r="E112" s="89" t="inlineStr">
        <is>
          <t>2 เดือน</t>
        </is>
      </c>
      <c r="F112" s="89" t="inlineStr">
        <is>
          <t>3 เดือน</t>
        </is>
      </c>
      <c r="G112" s="89" t="inlineStr">
        <is>
          <t>4 เดือน</t>
        </is>
      </c>
      <c r="H112" s="89" t="inlineStr">
        <is>
          <t>5 เดือน</t>
        </is>
      </c>
      <c r="I112" s="120" t="inlineStr">
        <is>
          <t>3</t>
        </is>
      </c>
      <c r="J112" s="89"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21" t="n"/>
      <c r="L112" s="89" t="inlineStr">
        <is>
          <t>Pneumonia</t>
        </is>
      </c>
      <c r="M112" s="121" t="inlineStr">
        <is>
          <t>Clinic</t>
        </is>
      </c>
      <c r="N112" s="89" t="inlineStr">
        <is>
          <t>ข้อ 12 Pharma Plus เล่มม่วง (เฉลยข้อ ค)</t>
        </is>
      </c>
      <c r="O112" s="121" t="n"/>
      <c r="P112" s="121" t="n"/>
      <c r="Q112" s="100" t="n"/>
    </row>
    <row r="113" ht="13.2" customHeight="1" s="49">
      <c r="A113" s="120" t="n">
        <v>111</v>
      </c>
      <c r="B113" s="89" t="inlineStr">
        <is>
          <t>หลังจากนี้ไม่ควรดำเนินการรักษาโรคของนางฟ้าได้อย่างไร</t>
        </is>
      </c>
      <c r="C113" s="121" t="n"/>
      <c r="D113" s="89" t="inlineStr">
        <is>
          <t>ดำเนินการรักษา TB ต่อไปอีก 6-9 สัปดาห์</t>
        </is>
      </c>
      <c r="E113" s="89" t="inlineStr">
        <is>
          <t>ให้ pyridoxine 10 mg/day ควบคู่กับการรักษา TB</t>
        </is>
      </c>
      <c r="F113" s="89" t="inlineStr">
        <is>
          <t>ให้การรักษาวัณโรคแบบ DOTS</t>
        </is>
      </c>
      <c r="G113" s="89" t="inlineStr">
        <is>
          <t>รับประทานยาติดต่อกันอย่างสม่ำเสมอ</t>
        </is>
      </c>
      <c r="H113" s="89" t="inlineStr">
        <is>
          <t>ตรวจ serology B hepatitis</t>
        </is>
      </c>
      <c r="I113" s="120" t="inlineStr">
        <is>
          <t>3</t>
        </is>
      </c>
      <c r="J113" s="89"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21" t="n"/>
      <c r="L113" s="89" t="inlineStr">
        <is>
          <t>Antimicrobial Pharmacology</t>
        </is>
      </c>
      <c r="M113" s="121" t="inlineStr">
        <is>
          <t>Clinic</t>
        </is>
      </c>
      <c r="N113" s="89" t="inlineStr">
        <is>
          <t>ข้อ 12 Pharma Plus เล่มม่วง (เฉลยข้อ ค)</t>
        </is>
      </c>
      <c r="O113" s="121" t="n"/>
      <c r="P113" s="121" t="n"/>
      <c r="Q113" s="100" t="n"/>
    </row>
    <row r="114" ht="13.2" customHeight="1" s="49">
      <c r="A114" s="120" t="n">
        <v>112</v>
      </c>
      <c r="B114" s="89" t="inlineStr">
        <is>
          <t>คำแนะนำใดมีประโยชน์น้อยที่สุดในการป้องกันการติดพยาธิดังกล่าว</t>
        </is>
      </c>
      <c r="C114" s="121" t="n"/>
      <c r="D114" s="89" t="inlineStr">
        <is>
          <t>ควรรับประทานอาหารที่ปรุงสุก สะอาด</t>
        </is>
      </c>
      <c r="E114" s="89" t="inlineStr">
        <is>
          <t>ล้างมือก่อนรับประทานอาหารทุกครั้ง</t>
        </is>
      </c>
      <c r="F114" s="89" t="inlineStr">
        <is>
          <t>ควรสวมรองเท้าทุกครั้งที่ออกจากบ้าน</t>
        </is>
      </c>
      <c r="G114" s="89" t="inlineStr">
        <is>
          <t>ซักเสื้อผ้า ผ้าห่ม ผ้าปูที่นอนเสมอ</t>
        </is>
      </c>
      <c r="H114" s="89" t="inlineStr">
        <is>
          <t>ตัดเล็บมือให้สั้น</t>
        </is>
      </c>
      <c r="I114" s="120" t="inlineStr">
        <is>
          <t>3</t>
        </is>
      </c>
      <c r="J114" s="89"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21" t="n"/>
      <c r="L114" s="89" t="inlineStr">
        <is>
          <t>Parasitic infections</t>
        </is>
      </c>
      <c r="M114" s="121" t="inlineStr">
        <is>
          <t>Clinic</t>
        </is>
      </c>
      <c r="N114" s="89" t="inlineStr">
        <is>
          <t>ข้อ 12 Pharma Plus เล่มม่วง (เฉลยข้อ ค)</t>
        </is>
      </c>
      <c r="O114" s="121" t="n"/>
      <c r="P114" s="121" t="n"/>
      <c r="Q114" s="100" t="n"/>
    </row>
    <row r="115" ht="13.2" customHeight="1" s="49">
      <c r="A115" s="120" t="n">
        <v>113</v>
      </c>
      <c r="B115" s="89" t="inlineStr">
        <is>
          <t>Vancomycin ผลิตมาจากเชื้ออะไร</t>
        </is>
      </c>
      <c r="C115" s="121" t="n"/>
      <c r="D115" s="89" t="inlineStr">
        <is>
          <t>Streptomyces orchidaceus</t>
        </is>
      </c>
      <c r="E115" s="89" t="inlineStr">
        <is>
          <t>Streptomyces fradiae</t>
        </is>
      </c>
      <c r="F115" s="89" t="inlineStr">
        <is>
          <t>Bacillus subtilis</t>
        </is>
      </c>
      <c r="G115" s="89" t="inlineStr">
        <is>
          <t>Streptococcus orientalis</t>
        </is>
      </c>
      <c r="H115" s="89" t="inlineStr">
        <is>
          <t>ไม่มีข้อถูก</t>
        </is>
      </c>
      <c r="I115" s="120" t="inlineStr">
        <is>
          <t>2</t>
        </is>
      </c>
      <c r="J115" s="89"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21" t="n"/>
      <c r="L115" s="89" t="inlineStr">
        <is>
          <t>Antimicrobial Pharmacology</t>
        </is>
      </c>
      <c r="M115" s="121" t="inlineStr">
        <is>
          <t>Clinic</t>
        </is>
      </c>
      <c r="N115" s="89" t="inlineStr">
        <is>
          <t>ข้อ 13 Pharma Plus เล่มม่วง (เฉลยข้อ ข ค)</t>
        </is>
      </c>
      <c r="O115" s="121" t="n"/>
      <c r="P115" s="121" t="n"/>
      <c r="Q115" s="100" t="n"/>
    </row>
    <row r="116" ht="13.2" customHeight="1" s="49">
      <c r="A116" s="120" t="n">
        <v>114</v>
      </c>
      <c r="B116" s="89" t="inlineStr">
        <is>
          <t>ข้อใดคือ กลไกการออกฤทธิ์ของยา griseofulvin</t>
        </is>
      </c>
      <c r="C116" s="121" t="n"/>
      <c r="D116" s="89" t="inlineStr">
        <is>
          <t>ยับยั้งการสังเคราะห์ ergosterol</t>
        </is>
      </c>
      <c r="E116" s="89" t="inlineStr">
        <is>
          <t>ยับยั้งการสร้าง mycolic acid ใน cell wall</t>
        </is>
      </c>
      <c r="F116" s="89" t="inlineStr">
        <is>
          <t>ยับยั้งการสร้าง mitosis ของ dermatophytes</t>
        </is>
      </c>
      <c r="G116" s="89" t="inlineStr">
        <is>
          <t>จับกับ phospholipids ยับยั้งการสร้าง cell wall</t>
        </is>
      </c>
      <c r="H116" s="89" t="inlineStr">
        <is>
          <t>จับกับ sterol ยับยั้งการสร้างผนังเซลล์</t>
        </is>
      </c>
      <c r="I116" s="120" t="inlineStr">
        <is>
          <t>2</t>
        </is>
      </c>
      <c r="J116" s="89"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21" t="n"/>
      <c r="L116" s="89" t="inlineStr">
        <is>
          <t>Antimicrobial Pharmacology</t>
        </is>
      </c>
      <c r="M116" s="121" t="inlineStr">
        <is>
          <t>Clinic</t>
        </is>
      </c>
      <c r="N116" s="89" t="inlineStr">
        <is>
          <t>ข้อ 13 Pharma Plus เล่มม่วง (เฉลยข้อ ข ค)</t>
        </is>
      </c>
      <c r="O116" s="121" t="n"/>
      <c r="P116" s="121" t="n"/>
      <c r="Q116" s="100" t="n"/>
    </row>
    <row r="117" ht="13.2" customHeight="1" s="49">
      <c r="A117" s="120" t="n">
        <v>115</v>
      </c>
      <c r="B117" s="89"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21" t="n"/>
      <c r="D117" s="89" t="inlineStr">
        <is>
          <t>2HR/16HE: INH 300 mg, Ethambutol 800 mg, Streptomycin 1 g</t>
        </is>
      </c>
      <c r="E117" s="89" t="inlineStr">
        <is>
          <t>2HRE/7HR: INH 300 mg, Rifampicin 450 mg, Ethambutol 800 mg</t>
        </is>
      </c>
      <c r="F117" s="89" t="inlineStr">
        <is>
          <t>2HR/16HE: INH 300 mg, Ethambutol 800 mg, Streptomycin 0.75 g</t>
        </is>
      </c>
      <c r="G117" s="89" t="inlineStr">
        <is>
          <t>2HRE/7HR: INH 300 mg, Rifampicin 600 mg, Ethambutol 1200 mg</t>
        </is>
      </c>
      <c r="H117" s="89" t="inlineStr">
        <is>
          <t>2HRE/7HR: INH 300 mg, Rifampicin 450 mg, Ethambutol 800 mg</t>
        </is>
      </c>
      <c r="I117" s="120" t="inlineStr">
        <is>
          <t>2</t>
        </is>
      </c>
      <c r="J117" s="89"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21" t="n"/>
      <c r="L117" s="89" t="inlineStr">
        <is>
          <t>Tuberculosis</t>
        </is>
      </c>
      <c r="M117" s="121" t="inlineStr">
        <is>
          <t>Clinic</t>
        </is>
      </c>
      <c r="N117" s="89" t="inlineStr">
        <is>
          <t>ข้อ 13 Pharma Plus เล่มม่วง (เฉลยข้อ ข ค)</t>
        </is>
      </c>
      <c r="O117" s="121" t="n"/>
      <c r="P117" s="121" t="n"/>
      <c r="Q117" s="100" t="n"/>
    </row>
    <row r="118" ht="13.2" customHeight="1" s="49">
      <c r="A118" s="120" t="n">
        <v>116</v>
      </c>
      <c r="B118" s="89" t="inlineStr">
        <is>
          <t>ยาใดมีผลข้างเคียงทำให้เกิดผิวหนังแพ้ต่อแสงผิวไหม้รู้สึกชาบริเวณที่ถูกแสง</t>
        </is>
      </c>
      <c r="C118" s="121" t="n"/>
      <c r="D118" s="89" t="inlineStr">
        <is>
          <t>Ciprofloxacin</t>
        </is>
      </c>
      <c r="E118" s="89" t="inlineStr">
        <is>
          <t>Erythromycin</t>
        </is>
      </c>
      <c r="F118" s="89" t="inlineStr">
        <is>
          <t>Cefazolin</t>
        </is>
      </c>
      <c r="G118" s="89" t="inlineStr">
        <is>
          <t>Azithromycin</t>
        </is>
      </c>
      <c r="H118" s="89" t="inlineStr">
        <is>
          <t>Doxycycline</t>
        </is>
      </c>
      <c r="I118" s="120" t="inlineStr">
        <is>
          <t>5</t>
        </is>
      </c>
      <c r="J118" s="89"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21" t="n"/>
      <c r="L118" s="89" t="inlineStr">
        <is>
          <t>Antimicrobial Pharmacology</t>
        </is>
      </c>
      <c r="M118" s="121" t="inlineStr">
        <is>
          <t>Clinic</t>
        </is>
      </c>
      <c r="N118" s="89" t="inlineStr">
        <is>
          <t>ข้อ 14 Pharma Plus เล่มม่วง (เฉลยข้อ จ)</t>
        </is>
      </c>
      <c r="O118" s="121" t="n"/>
      <c r="P118" s="121" t="n"/>
      <c r="Q118" s="100" t="n"/>
    </row>
    <row r="119" ht="13.2" customHeight="1" s="49">
      <c r="A119" s="120" t="n">
        <v>117</v>
      </c>
      <c r="B119" s="89" t="inlineStr">
        <is>
          <t>ถ้าต้องการใช้สมุนไพรในการรักษาอาการดังกล่าว สมุนไพรที่เลือกใช้</t>
        </is>
      </c>
      <c r="C119" s="121" t="n"/>
      <c r="D119" s="89" t="inlineStr">
        <is>
          <t>พญายอ</t>
        </is>
      </c>
      <c r="E119" s="89" t="inlineStr">
        <is>
          <t>ทองพันชั่ง</t>
        </is>
      </c>
      <c r="F119" s="89" t="inlineStr">
        <is>
          <t>มะแว้งต้น</t>
        </is>
      </c>
      <c r="G119" s="89" t="inlineStr">
        <is>
          <t>ใบบัวบก</t>
        </is>
      </c>
      <c r="H119" s="89" t="inlineStr">
        <is>
          <t>เปล้าน้อย</t>
        </is>
      </c>
      <c r="I119" s="120" t="inlineStr">
        <is>
          <t>5</t>
        </is>
      </c>
      <c r="J119" s="89"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21" t="n"/>
      <c r="L119" s="89" t="inlineStr">
        <is>
          <t>Antimicrobial Pharmacology</t>
        </is>
      </c>
      <c r="M119" s="121" t="inlineStr">
        <is>
          <t>Clinic</t>
        </is>
      </c>
      <c r="N119" s="89" t="inlineStr">
        <is>
          <t>ข้อ 14 Pharma Plus เล่มม่วง (เฉลยข้อ จ)</t>
        </is>
      </c>
      <c r="O119" s="121" t="n"/>
      <c r="P119" s="121" t="n"/>
      <c r="Q119" s="100" t="n"/>
    </row>
    <row r="120" ht="13.2" customHeight="1" s="49">
      <c r="A120" s="120" t="n">
        <v>118</v>
      </c>
      <c r="B120" s="89" t="inlineStr">
        <is>
          <t>จากข้อ 13 นางฟ้าใสตานยาได้ 1 สัปดาห์ แล้วเกิดผิวหนังลอก (exfoliative dermatitis) ท่านจะทำอย่างไร</t>
        </is>
      </c>
      <c r="C120" s="121" t="n"/>
      <c r="D120" s="89" t="inlineStr">
        <is>
          <t>หยุด rifampicin แล้ว re-challenge ด้วยขนาดต่ำๆ</t>
        </is>
      </c>
      <c r="E120" s="89" t="inlineStr">
        <is>
          <t>หยุด INH แล้ว re-challenge ด้วยขนาดต่ำๆ</t>
        </is>
      </c>
      <c r="F120" s="89" t="inlineStr">
        <is>
          <t>เปลี่ยน rifampicin เป็น ofloxacin 400 mg bid</t>
        </is>
      </c>
      <c r="G120" s="89" t="inlineStr">
        <is>
          <t>หยุด ethambutol แล้ว re-challenge ด้วยขนาดต่ำๆ</t>
        </is>
      </c>
      <c r="H120" s="89" t="inlineStr">
        <is>
          <t>ให้ยา CPM ร่วมกับยาเดิม</t>
        </is>
      </c>
      <c r="I120" s="120" t="inlineStr">
        <is>
          <t>5</t>
        </is>
      </c>
      <c r="J120" s="89"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21" t="n"/>
      <c r="L120" s="89" t="inlineStr">
        <is>
          <t>Antimicrobial Pharmacology</t>
        </is>
      </c>
      <c r="M120" s="121" t="inlineStr">
        <is>
          <t>Clinic</t>
        </is>
      </c>
      <c r="N120" s="89" t="inlineStr">
        <is>
          <t>ข้อ 14 Pharma Plus เล่มม่วง (เฉลยข้อ จ)</t>
        </is>
      </c>
      <c r="O120" s="121" t="n"/>
      <c r="P120" s="121" t="n"/>
      <c r="Q120" s="100" t="n"/>
    </row>
    <row r="121" ht="13.2" customHeight="1" s="49">
      <c r="A121" s="120" t="n">
        <v>119</v>
      </c>
      <c r="B121" s="89" t="inlineStr">
        <is>
          <t>Gray baby syndrome มักเกิดในเด็กที่ได้รับยาอะไรในขนาดสูง</t>
        </is>
      </c>
      <c r="C121" s="121" t="n"/>
      <c r="D121" s="89" t="inlineStr">
        <is>
          <t>Azithromycin</t>
        </is>
      </c>
      <c r="E121" s="89" t="inlineStr">
        <is>
          <t>Doxycycline</t>
        </is>
      </c>
      <c r="F121" s="89" t="inlineStr">
        <is>
          <t>Chloramphenicol</t>
        </is>
      </c>
      <c r="G121" s="89" t="inlineStr">
        <is>
          <t>Neomycin</t>
        </is>
      </c>
      <c r="H121" s="89" t="inlineStr">
        <is>
          <t>Cephalexin</t>
        </is>
      </c>
      <c r="I121" s="120" t="inlineStr">
        <is>
          <t>4</t>
        </is>
      </c>
      <c r="J121" s="89"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21" t="n"/>
      <c r="L121" s="89" t="inlineStr">
        <is>
          <t>Antimicrobial Pharmacology</t>
        </is>
      </c>
      <c r="M121" s="121" t="inlineStr">
        <is>
          <t>Clinic</t>
        </is>
      </c>
      <c r="N121" s="89" t="inlineStr">
        <is>
          <t>ข้อ 15 Pharma Plus เล่มม่วง (เฉลยข้อ ง)</t>
        </is>
      </c>
      <c r="O121" s="121" t="n"/>
      <c r="P121" s="121" t="n"/>
      <c r="Q121" s="100" t="n"/>
    </row>
    <row r="122" ht="13.2" customHeight="1" s="49">
      <c r="A122" s="120" t="n">
        <v>120</v>
      </c>
      <c r="B122" s="89" t="inlineStr">
        <is>
          <t>ที่ฉลากยา griseofulvin มีคำว่า micronized form ข้อดีของ micronized form คือข้อใด</t>
        </is>
      </c>
      <c r="C122" s="121" t="n"/>
      <c r="D122" s="89" t="inlineStr">
        <is>
          <t>เพื่อเพิ่มการกระจายตัวไปยังตำแหน่งที่ออกฤทธิ์</t>
        </is>
      </c>
      <c r="E122" s="89" t="inlineStr">
        <is>
          <t>เพื่อลด first pass metabolism</t>
        </is>
      </c>
      <c r="F122" s="89" t="inlineStr">
        <is>
          <t>ให้อยู่ในร่างกายานขึ้น</t>
        </is>
      </c>
      <c r="G122" s="89" t="inlineStr">
        <is>
          <t>เพื่อป้องกันการดื้อยาของเชื้อรา</t>
        </is>
      </c>
      <c r="H122" s="89" t="inlineStr">
        <is>
          <t>เพื่อเพิ่มการดูดซึมยาจากทางเดินอาหาร</t>
        </is>
      </c>
      <c r="I122" s="120" t="inlineStr">
        <is>
          <t>4</t>
        </is>
      </c>
      <c r="J122" s="89"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21" t="n"/>
      <c r="L122" s="89" t="inlineStr">
        <is>
          <t>Cystitis</t>
        </is>
      </c>
      <c r="M122" s="121" t="inlineStr">
        <is>
          <t>Clinic</t>
        </is>
      </c>
      <c r="N122" s="89" t="inlineStr">
        <is>
          <t>ข้อ 15 Pharma Plus เล่มม่วง (เฉลยข้อ ง)</t>
        </is>
      </c>
      <c r="O122" s="121" t="n"/>
      <c r="P122" s="121" t="n"/>
      <c r="Q122" s="100" t="n"/>
    </row>
    <row r="123" ht="13.2" customHeight="1" s="49">
      <c r="A123" s="120" t="n">
        <v>121</v>
      </c>
      <c r="B123" s="89"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21" t="n"/>
      <c r="D123" s="89" t="inlineStr">
        <is>
          <t>กลไกการออกฤทธิ์ คือ DNA polymerase inhibitor อาการข้างเคียงคือ neuropathy</t>
        </is>
      </c>
      <c r="E123" s="89" t="inlineStr">
        <is>
          <t>กลไกการออกฤทธิ์ คือ protein synthesis อาการข้างเคียงคือ GI disturbance</t>
        </is>
      </c>
      <c r="F123" s="89" t="inlineStr">
        <is>
          <t>กลไกการออกฤทธิ์ คือ cell wall อาการข้างเคียงคือ SJS</t>
        </is>
      </c>
      <c r="G123" s="89" t="inlineStr">
        <is>
          <t>กลไกการออกฤทธิ์ คือ DNA synthesis อาการข้างเคียงคือ anemia</t>
        </is>
      </c>
      <c r="H123" s="89" t="inlineStr">
        <is>
          <t>กลไกการออกฤทธิ์ คือ ergosterol อาการข้างเคียงคือ gynecomastia</t>
        </is>
      </c>
      <c r="I123" s="120" t="inlineStr">
        <is>
          <t>4</t>
        </is>
      </c>
      <c r="J123" s="89"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21" t="n"/>
      <c r="L123" s="89" t="inlineStr">
        <is>
          <t>Antimicrobial Pharmacology</t>
        </is>
      </c>
      <c r="M123" s="121" t="inlineStr">
        <is>
          <t>Clinic</t>
        </is>
      </c>
      <c r="N123" s="89" t="inlineStr">
        <is>
          <t>ข้อ 15 Pharma Plus เล่มม่วง (เฉลยข้อ ง)</t>
        </is>
      </c>
      <c r="O123" s="121" t="n"/>
      <c r="P123" s="121" t="n"/>
      <c r="Q123" s="100" t="n"/>
    </row>
    <row r="124" ht="13.2" customHeight="1" s="49">
      <c r="A124" s="120" t="n">
        <v>122</v>
      </c>
      <c r="B124" s="89" t="inlineStr">
        <is>
          <t>คุณสมบัติของยาตามโครงสร้างนี้ ข้อใดผิด</t>
        </is>
      </c>
      <c r="C124" s="121" t="n"/>
      <c r="D124" s="89" t="inlineStr">
        <is>
          <t>ละลายน้ำได้น้อย</t>
        </is>
      </c>
      <c r="E124" s="89" t="inlineStr">
        <is>
          <t>มีคุณสมบัติในการฆ่าเชื้อเป็นแบบ concentration-dependent</t>
        </is>
      </c>
      <c r="F124" s="89" t="inlineStr">
        <is>
          <t>คุณสมบัติเป็น weak base</t>
        </is>
      </c>
      <c r="G124" s="89" t="inlineStr">
        <is>
          <t>เกิด Gl cramping</t>
        </is>
      </c>
      <c r="H124" s="89" t="inlineStr">
        <is>
          <t>ยาเข้าสู่สมองได้น้อยมาก</t>
        </is>
      </c>
      <c r="I124" s="120" t="inlineStr">
        <is>
          <t>2</t>
        </is>
      </c>
      <c r="J124" s="89"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21" t="n"/>
      <c r="L124" s="89" t="inlineStr">
        <is>
          <t>Antimicrobial Pharmacology</t>
        </is>
      </c>
      <c r="M124" s="121" t="inlineStr">
        <is>
          <t>Clinic</t>
        </is>
      </c>
      <c r="N124" s="89" t="inlineStr">
        <is>
          <t>ข้อ 16 Pharma Plus เล่มม่วง (เฉลยข้อ ข จ)</t>
        </is>
      </c>
      <c r="O124" s="121" t="n"/>
      <c r="P124" s="121" t="n"/>
      <c r="Q124" s="100" t="n"/>
    </row>
    <row r="125" ht="13.2" customHeight="1" s="49">
      <c r="A125" s="120" t="n">
        <v>123</v>
      </c>
      <c r="B125" s="89"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21" t="n"/>
      <c r="D125" s="89" t="inlineStr">
        <is>
          <t>มีเฉพาะยาฉีดเท่านั้น</t>
        </is>
      </c>
      <c r="E125" s="89" t="inlineStr">
        <is>
          <t>มีเฉพาะยาใช้ภายนอก</t>
        </is>
      </c>
      <c r="F125" s="89" t="inlineStr">
        <is>
          <t>มีอาการข้างเคียงน้อย</t>
        </is>
      </c>
      <c r="G125" s="89" t="inlineStr">
        <is>
          <t>ถูกเมตาบอไลต์ช้า อยู่ในร่างกายได้นาน</t>
        </is>
      </c>
      <c r="H125" s="89" t="inlineStr">
        <is>
          <t>มีปฏิกิริยาระหว่างยาลดลง</t>
        </is>
      </c>
      <c r="I125" s="120" t="inlineStr">
        <is>
          <t>2</t>
        </is>
      </c>
      <c r="J125" s="89"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21" t="n"/>
      <c r="L125" s="89" t="inlineStr">
        <is>
          <t>Antimicrobial Pharmacology</t>
        </is>
      </c>
      <c r="M125" s="121" t="inlineStr">
        <is>
          <t>Clinic</t>
        </is>
      </c>
      <c r="N125" s="89" t="inlineStr">
        <is>
          <t>ข้อ 16 Pharma Plus เล่มม่วง (เฉลยข้อ ข จ)</t>
        </is>
      </c>
      <c r="O125" s="121" t="n"/>
      <c r="P125" s="121" t="n"/>
      <c r="Q125" s="100" t="n"/>
    </row>
    <row r="126" ht="13.2" customHeight="1" s="49">
      <c r="A126" s="120" t="n">
        <v>124</v>
      </c>
      <c r="B126" s="89" t="inlineStr">
        <is>
          <t>ยาในข้อต่อไปนี้ เมื่อให้ร่วมกับยาอื่น อาทิ ritonavir มีผลทำให้ระดับยา ritonavir ในพลาสมาลดลง</t>
        </is>
      </c>
      <c r="C126" s="121" t="n"/>
      <c r="D126" s="89" t="inlineStr">
        <is>
          <t>Co- trimoxazole - CYP3A inducers</t>
        </is>
      </c>
      <c r="E126" s="89" t="inlineStr">
        <is>
          <t>Fluconazole - CYP3A inhibitors</t>
        </is>
      </c>
      <c r="F126" s="89" t="inlineStr">
        <is>
          <t>Isoniazid - CYP 2C inducers</t>
        </is>
      </c>
      <c r="G126" s="89" t="inlineStr">
        <is>
          <t>Pyrazinamide - CYP 2C inhibitors</t>
        </is>
      </c>
      <c r="H126" s="89" t="inlineStr">
        <is>
          <t>Rifampicin - CYP3A inducers</t>
        </is>
      </c>
      <c r="I126" s="120" t="inlineStr">
        <is>
          <t>2</t>
        </is>
      </c>
      <c r="J126" s="89"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21" t="n"/>
      <c r="L126" s="89" t="inlineStr">
        <is>
          <t>Antimicrobial Pharmacology</t>
        </is>
      </c>
      <c r="M126" s="121" t="inlineStr">
        <is>
          <t>Clinic</t>
        </is>
      </c>
      <c r="N126" s="89" t="inlineStr">
        <is>
          <t>ข้อ 16 Pharma Plus เล่มม่วง (เฉลยข้อ ข จ)</t>
        </is>
      </c>
      <c r="O126" s="121" t="n"/>
      <c r="P126" s="121" t="n"/>
      <c r="Q126" s="100" t="n"/>
    </row>
    <row r="127" ht="13.2" customHeight="1" s="49">
      <c r="A127" s="120" t="n">
        <v>125</v>
      </c>
      <c r="B127" s="89" t="inlineStr">
        <is>
          <t>ข้อใดไม่ใช่เชื้อกลุ่ม anaerobic</t>
        </is>
      </c>
      <c r="C127" s="121" t="n"/>
      <c r="D127" s="89" t="inlineStr">
        <is>
          <t>Peptococcus</t>
        </is>
      </c>
      <c r="E127" s="89" t="inlineStr">
        <is>
          <t>Peptostreptococcus</t>
        </is>
      </c>
      <c r="F127" s="89" t="inlineStr">
        <is>
          <t>Clostridium</t>
        </is>
      </c>
      <c r="G127" s="89" t="inlineStr">
        <is>
          <t>Chlamydia</t>
        </is>
      </c>
      <c r="H127" s="89" t="inlineStr">
        <is>
          <t>Escherichia</t>
        </is>
      </c>
      <c r="I127" s="120" t="inlineStr">
        <is>
          <t>3</t>
        </is>
      </c>
      <c r="J127" s="89"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21" t="n"/>
      <c r="L127" s="89" t="inlineStr">
        <is>
          <t>Antimicrobial Pharmacology</t>
        </is>
      </c>
      <c r="M127" s="121" t="inlineStr">
        <is>
          <t>Clinic</t>
        </is>
      </c>
      <c r="N127" s="89" t="inlineStr">
        <is>
          <t>ข้อ 17 Pharma Plus เล่มม่วง (เฉลยข้อ ค)</t>
        </is>
      </c>
      <c r="O127" s="121" t="n"/>
      <c r="P127" s="121" t="n"/>
      <c r="Q127" s="100" t="n"/>
    </row>
    <row r="128" ht="13.2" customHeight="1" s="49">
      <c r="A128" s="120" t="n">
        <v>126</v>
      </c>
      <c r="B128" s="89" t="inlineStr">
        <is>
          <t>จากโครงสร้างยา Itraconazole สารนี้มีคุณสมบัติเป็นอย่างไร</t>
        </is>
      </c>
      <c r="C128" s="121" t="n"/>
      <c r="D128" s="89" t="inlineStr">
        <is>
          <t>เป็นกรดอ่อน</t>
        </is>
      </c>
      <c r="E128" s="89" t="inlineStr">
        <is>
          <t>เป็นเบสอ่อน</t>
        </is>
      </c>
      <c r="F128" s="89" t="inlineStr">
        <is>
          <t>ละลายได้ดีในน้ำ</t>
        </is>
      </c>
      <c r="G128" s="89" t="inlineStr">
        <is>
          <t>ละลายได้ดีใน methanol</t>
        </is>
      </c>
      <c r="H128" s="89" t="inlineStr">
        <is>
          <t>ละลายได้ดีในสารละลายเบสแก่</t>
        </is>
      </c>
      <c r="I128" s="120" t="inlineStr">
        <is>
          <t>3</t>
        </is>
      </c>
      <c r="J128" s="89"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21" t="n"/>
      <c r="L128" s="89" t="inlineStr">
        <is>
          <t>Fungal Infections</t>
        </is>
      </c>
      <c r="M128" s="121" t="inlineStr">
        <is>
          <t>Clinic</t>
        </is>
      </c>
      <c r="N128" s="89" t="inlineStr">
        <is>
          <t>ข้อ 17 Pharma Plus เล่มม่วง (เฉลยข้อ ค)</t>
        </is>
      </c>
      <c r="O128" s="121" t="n"/>
      <c r="P128" s="121" t="n"/>
      <c r="Q128" s="100" t="n"/>
    </row>
    <row r="129" ht="13.2" customHeight="1" s="49">
      <c r="A129" s="120" t="n">
        <v>127</v>
      </c>
      <c r="B129" s="89" t="inlineStr">
        <is>
          <t>ยา rifampicin ใช้ป้องกันหรือรักษาโรคใดได้ นอกจากวัณโรค</t>
        </is>
      </c>
      <c r="C129" s="121" t="n"/>
      <c r="D129" s="89" t="inlineStr">
        <is>
          <t>Meningococcal infection</t>
        </is>
      </c>
      <c r="E129" s="89" t="inlineStr">
        <is>
          <t>HACEK endocarditis</t>
        </is>
      </c>
      <c r="F129" s="89" t="inlineStr">
        <is>
          <t>Leptospirosis</t>
        </is>
      </c>
      <c r="G129" s="89" t="inlineStr">
        <is>
          <t>Severe malaria</t>
        </is>
      </c>
      <c r="H129" s="89" t="inlineStr">
        <is>
          <t>Typhus</t>
        </is>
      </c>
      <c r="I129" s="120" t="inlineStr">
        <is>
          <t>3</t>
        </is>
      </c>
      <c r="J129" s="89"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21" t="n"/>
      <c r="L129" s="89" t="inlineStr">
        <is>
          <t>Tuberculosis</t>
        </is>
      </c>
      <c r="M129" s="121" t="inlineStr">
        <is>
          <t>Clinic</t>
        </is>
      </c>
      <c r="N129" s="89" t="inlineStr">
        <is>
          <t>ข้อ 17 Pharma Plus เล่มม่วง (เฉลยข้อ ค)</t>
        </is>
      </c>
      <c r="O129" s="121" t="n"/>
      <c r="P129" s="121" t="n"/>
      <c r="Q129" s="100" t="n"/>
    </row>
    <row r="130" ht="13.2" customHeight="1" s="49">
      <c r="A130" s="120" t="n">
        <v>128</v>
      </c>
      <c r="B130" s="89" t="inlineStr">
        <is>
          <t>ยากลุ่มใดที่ขัดขวางการทำงานของไรโบโซมชนิด 50S</t>
        </is>
      </c>
      <c r="C130" s="121" t="n"/>
      <c r="D130" s="89" t="inlineStr">
        <is>
          <t>Erythromycin</t>
        </is>
      </c>
      <c r="E130" s="89" t="inlineStr">
        <is>
          <t>Doxycycline</t>
        </is>
      </c>
      <c r="F130" s="89" t="inlineStr">
        <is>
          <t>Chloramphenicol</t>
        </is>
      </c>
      <c r="G130" s="89" t="inlineStr">
        <is>
          <t>Cephalexin</t>
        </is>
      </c>
      <c r="H130" s="89" t="inlineStr">
        <is>
          <t>Rifampicin</t>
        </is>
      </c>
      <c r="I130" s="120" t="inlineStr">
        <is>
          <t>5</t>
        </is>
      </c>
      <c r="J130" s="89"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21" t="n"/>
      <c r="L130" s="89" t="inlineStr">
        <is>
          <t>Antimicrobial Pharmacology</t>
        </is>
      </c>
      <c r="M130" s="121" t="inlineStr">
        <is>
          <t>Clinic</t>
        </is>
      </c>
      <c r="N130" s="89" t="inlineStr">
        <is>
          <t>ข้อ 18 Pharma Plus เล่มม่วง (เฉลยข้อ จ)</t>
        </is>
      </c>
      <c r="O130" s="121" t="n"/>
      <c r="P130" s="121" t="n"/>
      <c r="Q130" s="100" t="n"/>
    </row>
    <row r="131" ht="13.2" customHeight="1" s="49">
      <c r="A131" s="120" t="n">
        <v>129</v>
      </c>
      <c r="B131" s="89" t="inlineStr">
        <is>
          <t>Itraconazole เป็น high hydrophilic at pH 8.1 Log P = 5.96 (octanol/water) pKa= 3.7 การเพิ่ม dissolution ข้อใดผิด</t>
        </is>
      </c>
      <c r="C131" s="121" t="n"/>
      <c r="D131" s="89" t="inlineStr">
        <is>
          <t>ใช้ crystalline Itraconazole</t>
        </is>
      </c>
      <c r="E131" s="89" t="inlineStr">
        <is>
          <t>ใช้ micronized Itraconazole</t>
        </is>
      </c>
      <c r="F131" s="89" t="inlineStr">
        <is>
          <t>SLS ในตำรับ</t>
        </is>
      </c>
      <c r="G131" s="89" t="inlineStr">
        <is>
          <t>เตรียมแบบ Solid dispersion</t>
        </is>
      </c>
      <c r="H131" s="89" t="inlineStr">
        <is>
          <t>ไม่มีข้อถูก</t>
        </is>
      </c>
      <c r="I131" s="120" t="inlineStr">
        <is>
          <t>5</t>
        </is>
      </c>
      <c r="J131" s="89"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21" t="n"/>
      <c r="L131" s="89" t="inlineStr">
        <is>
          <t>Cystitis</t>
        </is>
      </c>
      <c r="M131" s="121" t="inlineStr">
        <is>
          <t>Clinic</t>
        </is>
      </c>
      <c r="N131" s="89" t="inlineStr">
        <is>
          <t>ข้อ 18 Pharma Plus เล่มม่วง (เฉลยข้อ จ)</t>
        </is>
      </c>
      <c r="O131" s="121" t="n"/>
      <c r="P131" s="121" t="n"/>
      <c r="Q131" s="100" t="n"/>
    </row>
    <row r="132" ht="13.2" customHeight="1" s="49">
      <c r="A132" s="120" t="n">
        <v>130</v>
      </c>
      <c r="B132" s="89"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21" t="n"/>
      <c r="D132" s="89" t="inlineStr">
        <is>
          <t>Isoniazid, Rifampicin, Pyrazinamide</t>
        </is>
      </c>
      <c r="E132" s="89" t="inlineStr">
        <is>
          <t>Rifampicin, Pyrazinamide, Streptomycin</t>
        </is>
      </c>
      <c r="F132" s="89" t="inlineStr">
        <is>
          <t>Isoniazid, Pyrazinamide, Ethambutol</t>
        </is>
      </c>
      <c r="G132" s="89" t="inlineStr">
        <is>
          <t>Rifampicin, Ethambutol, Streptomycin</t>
        </is>
      </c>
      <c r="H132" s="89" t="inlineStr">
        <is>
          <t>Isoniazid, Streptomycin, Ethambutol</t>
        </is>
      </c>
      <c r="I132" s="120" t="inlineStr">
        <is>
          <t>5</t>
        </is>
      </c>
      <c r="J132" s="89"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21" t="n"/>
      <c r="L132" s="89" t="inlineStr">
        <is>
          <t>Antimicrobial Pharmacology</t>
        </is>
      </c>
      <c r="M132" s="121" t="inlineStr">
        <is>
          <t>Clinic</t>
        </is>
      </c>
      <c r="N132" s="89" t="inlineStr">
        <is>
          <t>ข้อ 18 Pharma Plus เล่มม่วง (เฉลยข้อ จ)</t>
        </is>
      </c>
      <c r="O132" s="121" t="n"/>
      <c r="P132" s="121" t="n"/>
      <c r="Q132" s="100" t="n"/>
    </row>
    <row r="133" ht="13.2" customHeight="1" s="49">
      <c r="A133" s="120" t="n">
        <v>131</v>
      </c>
      <c r="B133" s="89" t="inlineStr">
        <is>
          <t>ยาใดยับยั้งการสังเคราะห์โปรตีนโดยการขัดขวางการทำงานของไรโบโซมชนิด 30S และออกฤทธิ์แบบ Bactericidal</t>
        </is>
      </c>
      <c r="C133" s="121" t="n"/>
      <c r="D133" s="89" t="inlineStr">
        <is>
          <t>Azithromycin</t>
        </is>
      </c>
      <c r="E133" s="89" t="inlineStr">
        <is>
          <t>Doxycycline</t>
        </is>
      </c>
      <c r="F133" s="89" t="inlineStr">
        <is>
          <t>Chloramphenicol</t>
        </is>
      </c>
      <c r="G133" s="89" t="inlineStr">
        <is>
          <t>Neomycin</t>
        </is>
      </c>
      <c r="H133" s="89" t="inlineStr">
        <is>
          <t>Cephalexin</t>
        </is>
      </c>
      <c r="I133" s="120" t="inlineStr">
        <is>
          <t>4</t>
        </is>
      </c>
      <c r="J133" s="89"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21" t="n"/>
      <c r="L133" s="89" t="inlineStr">
        <is>
          <t>Antimicrobial Pharmacology</t>
        </is>
      </c>
      <c r="M133" s="121" t="inlineStr">
        <is>
          <t>Clinic</t>
        </is>
      </c>
      <c r="N133" s="89" t="inlineStr">
        <is>
          <t>ข้อ 19 Pharma Plus เล่มม่วง (เฉลยข้อ ง จ)</t>
        </is>
      </c>
      <c r="O133" s="121" t="n"/>
      <c r="P133" s="121" t="n"/>
      <c r="Q133" s="100" t="n"/>
    </row>
    <row r="134" ht="13.2" customHeight="1" s="49">
      <c r="A134" s="120" t="n">
        <v>132</v>
      </c>
      <c r="B134" s="89" t="inlineStr">
        <is>
          <t>ข้อใดถูกต้องเกี่ยวกับการรักษาวัณโรค</t>
        </is>
      </c>
      <c r="C134" s="121" t="n"/>
      <c r="D134" s="89" t="inlineStr">
        <is>
          <t>การตรวจเสมหะเป็นวิธีที่ง่าย ประหยัด แต่ไม่เฉพาะเจาะจง</t>
        </is>
      </c>
      <c r="E134" s="89" t="inlineStr">
        <is>
          <t>ผู้ป่วยเบาหวานเป็นสาเหตุทำให้เกิดความชุกของวัณโรคมากขึ้น</t>
        </is>
      </c>
      <c r="F134" s="89" t="inlineStr">
        <is>
          <t>ผู้ที่ใช้ยากดภูมิต่างๆจะมีสิทธิ์ติดเชื้อวัณโรคได้ง่าย</t>
        </is>
      </c>
      <c r="G134" s="89" t="inlineStr">
        <is>
          <t>หลักการรักษาวัณโรคป้องกันไม่ให้ติดต่อไปสู่อื่น+ลองทดสอบประสิทธิภาพยาโดยใช้เวลาสั้น</t>
        </is>
      </c>
      <c r="H134" s="89" t="inlineStr">
        <is>
          <t>การรักษาวัณโรคคือใช้ยาขนาดสูงสุด+ใช้เวลานานๆ</t>
        </is>
      </c>
      <c r="I134" s="120" t="inlineStr">
        <is>
          <t>4</t>
        </is>
      </c>
      <c r="J134" s="89"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21" t="n"/>
      <c r="L134" s="89" t="inlineStr">
        <is>
          <t>Tuberculosis</t>
        </is>
      </c>
      <c r="M134" s="121" t="inlineStr">
        <is>
          <t>Clinic</t>
        </is>
      </c>
      <c r="N134" s="89" t="inlineStr">
        <is>
          <t>ข้อ 19 Pharma Plus เล่มม่วง (เฉลยข้อ ง จ)</t>
        </is>
      </c>
      <c r="O134" s="121" t="n"/>
      <c r="P134" s="121" t="n"/>
      <c r="Q134" s="100" t="n"/>
    </row>
    <row r="135" ht="13.2" customHeight="1" s="49">
      <c r="A135" s="120" t="n">
        <v>133</v>
      </c>
      <c r="B135" s="89" t="inlineStr">
        <is>
          <t>Cefepime เป็นยากลุ่ม cephalosporin gen ใด</t>
        </is>
      </c>
      <c r="C135" s="121" t="n"/>
      <c r="D135" s="89" t="inlineStr">
        <is>
          <t>Dolutegravir 50 mg OD</t>
        </is>
      </c>
      <c r="E135" s="89" t="inlineStr">
        <is>
          <t>Vancomycin 1 g IV Q12H</t>
        </is>
      </c>
      <c r="F135" s="89" t="inlineStr">
        <is>
          <t>Meropenem 1 g IV Q8H</t>
        </is>
      </c>
      <c r="G135" s="89" t="inlineStr">
        <is>
          <t>Cefazolin 1 g IV Q8H</t>
        </is>
      </c>
      <c r="H135" s="89" t="inlineStr">
        <is>
          <t>Amoxicillin/Clavulanate 1 g BID</t>
        </is>
      </c>
      <c r="I135" s="120" t="inlineStr">
        <is>
          <t>1</t>
        </is>
      </c>
      <c r="J135" s="89"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21" t="n"/>
      <c r="L135" s="89" t="inlineStr">
        <is>
          <t>Antimicrobial Pharmacology</t>
        </is>
      </c>
      <c r="M135" s="121" t="inlineStr">
        <is>
          <t>Clinic</t>
        </is>
      </c>
      <c r="N135" s="89" t="inlineStr">
        <is>
          <t>ข้อ 20 Pharma Plus เล่มม่วง (เฉลยข้อ ก)</t>
        </is>
      </c>
      <c r="O135" s="121" t="n"/>
      <c r="P135" s="121" t="n"/>
      <c r="Q135" s="100" t="n"/>
    </row>
    <row r="136" ht="13.2" customHeight="1" s="49">
      <c r="A136" s="120" t="n">
        <v>134</v>
      </c>
      <c r="B136" s="89" t="inlineStr">
        <is>
          <t>ยาในข้อใดจัดเป็น second line ในการรักษา TB</t>
        </is>
      </c>
      <c r="C136" s="121" t="n"/>
      <c r="D136" s="89" t="inlineStr">
        <is>
          <t>Streptomycin</t>
        </is>
      </c>
      <c r="E136" s="89" t="inlineStr">
        <is>
          <t>Augmentin</t>
        </is>
      </c>
      <c r="F136" s="89" t="inlineStr">
        <is>
          <t>Cyclosporine</t>
        </is>
      </c>
      <c r="G136" s="89" t="inlineStr">
        <is>
          <t>Ofloxacin</t>
        </is>
      </c>
      <c r="H136" s="89" t="inlineStr">
        <is>
          <t>Capreomycin</t>
        </is>
      </c>
      <c r="I136" s="120" t="inlineStr">
        <is>
          <t>1</t>
        </is>
      </c>
      <c r="J136" s="89"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21" t="n"/>
      <c r="L136" s="89" t="inlineStr">
        <is>
          <t>Tuberculosis</t>
        </is>
      </c>
      <c r="M136" s="121" t="inlineStr">
        <is>
          <t>Clinic</t>
        </is>
      </c>
      <c r="N136" s="89" t="inlineStr">
        <is>
          <t>ข้อ 20 Pharma Plus เล่มม่วง (เฉลยข้อ ก)</t>
        </is>
      </c>
      <c r="O136" s="121" t="n"/>
      <c r="P136" s="121" t="n"/>
      <c r="Q136" s="100" t="n"/>
    </row>
    <row r="137" ht="13.2" customHeight="1" s="49">
      <c r="A137" s="120" t="n">
        <v>135</v>
      </c>
      <c r="B137" s="89" t="inlineStr">
        <is>
          <t>ข้อใดถูกต้องเกี่ยวกับยาต้านไวรัสเอดส์</t>
        </is>
      </c>
      <c r="C137" s="121" t="n"/>
      <c r="D137" s="89" t="inlineStr">
        <is>
          <t>NNRTIs สามารถออกฤทธิ์ได้โดยต้องผ่านกระบวนการเปลี่ยนแปลงในร่างกายก่อน</t>
        </is>
      </c>
      <c r="E137" s="89" t="inlineStr">
        <is>
          <t>NRTIs นอกจากรักษา HIV infection ยังสามารถรักษา Hep B ได้ด้วย</t>
        </is>
      </c>
      <c r="F137" s="89" t="inlineStr">
        <is>
          <t>NRTIs จะต้องถูกเติมหมู่ฟอสเฟตก่อนถึงจะเข้าไปยับยั้ง reverse transcriptase ได้</t>
        </is>
      </c>
      <c r="G137" s="89" t="inlineStr">
        <is>
          <t>Abacavir และ entecavir จัดอยู่ในกลุ่ม protease inhibitor (PIs)</t>
        </is>
      </c>
      <c r="H137" s="89" t="inlineStr">
        <is>
          <t>PIs ทุกชนิดใช้เพื่อรักษาการติดเชื้อไวรัสเอดส์เพียงอย่างเดียว</t>
        </is>
      </c>
      <c r="I137" s="120" t="inlineStr">
        <is>
          <t>3</t>
        </is>
      </c>
      <c r="J137" s="89"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21" t="n"/>
      <c r="L137" s="89" t="inlineStr">
        <is>
          <t>Antimicrobial Pharmacology</t>
        </is>
      </c>
      <c r="M137" s="121" t="inlineStr">
        <is>
          <t>Clinic</t>
        </is>
      </c>
      <c r="N137" s="89" t="inlineStr">
        <is>
          <t>ข้อ 21 Pharma Plus เล่มม่วง (เฉลยข้อ ค)</t>
        </is>
      </c>
      <c r="O137" s="121" t="n"/>
      <c r="P137" s="121" t="n"/>
      <c r="Q137" s="100" t="n"/>
    </row>
    <row r="138" ht="13.2" customHeight="1" s="49">
      <c r="A138" s="120" t="n">
        <v>136</v>
      </c>
      <c r="B138" s="89" t="inlineStr">
        <is>
          <t>ข้อใดผิดเกี่ยวกับยาในกลุ่ม NNRTIs</t>
        </is>
      </c>
      <c r="C138" s="121" t="n"/>
      <c r="D138" s="89" t="inlineStr">
        <is>
          <t>ยาในกลุ่มนี้ไม่ต้องเติมหมู่ฟอสเฟตจากร่างกายในการออกฤทธิ์</t>
        </is>
      </c>
      <c r="E138" s="89" t="inlineStr">
        <is>
          <t>Nevirapine ห้ามให้ในผู้ป่วยหญิง HIV ที่มี CD4+ สูงกว่า 250 cell/mm3</t>
        </is>
      </c>
      <c r="F138" s="89" t="inlineStr">
        <is>
          <t>Efavirenz ควรรับประทานยาพร้อมอาหารที่มีไขมันสูง</t>
        </is>
      </c>
      <c r="G138" s="89" t="inlineStr">
        <is>
          <t>อาการไม่พึงประสงค์ที่สำคัญของ nevirapine คือ SJS, Hepatitis</t>
        </is>
      </c>
      <c r="H138" s="89" t="inlineStr">
        <is>
          <t>NNRTIs ที่ได้รับการรับรองจาก FDA ล่าสุด คือ rilpivirine</t>
        </is>
      </c>
      <c r="I138" s="120" t="inlineStr">
        <is>
          <t>4</t>
        </is>
      </c>
      <c r="J138" s="89"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21" t="n"/>
      <c r="L138" s="89" t="inlineStr">
        <is>
          <t>Antimicrobial Pharmacology</t>
        </is>
      </c>
      <c r="M138" s="121" t="inlineStr">
        <is>
          <t>Clinic</t>
        </is>
      </c>
      <c r="N138" s="89" t="inlineStr">
        <is>
          <t>ข้อ 22 Pharma Plus เล่มม่วง (เฉลยข้อ ง)</t>
        </is>
      </c>
      <c r="O138" s="121" t="n"/>
      <c r="P138" s="121" t="n"/>
      <c r="Q138" s="100" t="n"/>
    </row>
    <row r="139" ht="13.2" customHeight="1" s="49">
      <c r="A139" s="120" t="n">
        <v>137</v>
      </c>
      <c r="B139" s="89" t="inlineStr">
        <is>
          <t>ข้อใดผิดเกี่ยวกับยาในกลุ่ม protease inhibitor</t>
        </is>
      </c>
      <c r="C139" s="121" t="n"/>
      <c r="D139" s="89" t="inlineStr">
        <is>
          <t>PIs ห้ามให้ร่วมกับ ergotamine เนื่องจากจะทำให้เกิดภาวะ ergotism</t>
        </is>
      </c>
      <c r="E139" s="89" t="inlineStr">
        <is>
          <t>PIs ทุกตัวมีผลทำให้การกระจายตัวของไขมันผิดปกติแต่ไม่ได้ทำให้ระดับไขมันในเลือดผิดปกติ</t>
        </is>
      </c>
      <c r="F139" s="89" t="inlineStr">
        <is>
          <t>Ritonavir ช่วยทำให้ระดับของ lopinavir ในเลือดสูงขึ้น</t>
        </is>
      </c>
      <c r="G139" s="89" t="inlineStr">
        <is>
          <t>Atazanavir ทำให้ผู้ป่วยมีความร่วมมือในการรับประทานยาจากการรับประทานเพียงวันละครั้ง</t>
        </is>
      </c>
      <c r="H139" s="89" t="inlineStr">
        <is>
          <t>Indinavir ทำให้เกิด nephrolithiasis ต้องดื่มน้ำอย่างเพียงพอ</t>
        </is>
      </c>
      <c r="I139" s="120" t="inlineStr">
        <is>
          <t>1</t>
        </is>
      </c>
      <c r="J139" s="89"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21" t="n"/>
      <c r="L139" s="89" t="inlineStr">
        <is>
          <t>Antimicrobial Pharmacology</t>
        </is>
      </c>
      <c r="M139" s="121" t="inlineStr">
        <is>
          <t>Clinic</t>
        </is>
      </c>
      <c r="N139" s="89" t="inlineStr">
        <is>
          <t>ข้อ 23 Pharma Plus เล่มม่วง (เฉลยข้อ ก)</t>
        </is>
      </c>
      <c r="O139" s="121" t="n"/>
      <c r="P139" s="121" t="n"/>
      <c r="Q139" s="100" t="n"/>
    </row>
    <row r="140" ht="13.2" customHeight="1" s="49">
      <c r="A140" s="120" t="n">
        <v>138</v>
      </c>
      <c r="B140" s="89"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21" t="n"/>
      <c r="D140" s="89" t="inlineStr">
        <is>
          <t>Zidovudine</t>
        </is>
      </c>
      <c r="E140" s="89" t="inlineStr">
        <is>
          <t>Lamivudine</t>
        </is>
      </c>
      <c r="F140" s="89" t="inlineStr">
        <is>
          <t>Nevirapine</t>
        </is>
      </c>
      <c r="G140" s="89" t="inlineStr">
        <is>
          <t>Efavirenz</t>
        </is>
      </c>
      <c r="H140" s="89" t="inlineStr">
        <is>
          <t>Stavudine</t>
        </is>
      </c>
      <c r="I140" s="120" t="inlineStr">
        <is>
          <t>1</t>
        </is>
      </c>
      <c r="J140" s="89"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21" t="n"/>
      <c r="L140" s="89" t="inlineStr">
        <is>
          <t>Antimicrobial Pharmacology</t>
        </is>
      </c>
      <c r="M140" s="121" t="inlineStr">
        <is>
          <t>Clinic</t>
        </is>
      </c>
      <c r="N140" s="89" t="inlineStr">
        <is>
          <t>ข้อ 24 Pharma Plus เล่มม่วง (เฉลยข้อ ก)</t>
        </is>
      </c>
      <c r="O140" s="121" t="n"/>
      <c r="P140" s="121" t="n"/>
      <c r="Q140" s="100" t="n"/>
    </row>
    <row r="141" ht="13.2" customHeight="1" s="49">
      <c r="A141" s="120" t="n">
        <v>139</v>
      </c>
      <c r="B141" s="89"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21" t="n"/>
      <c r="D141" s="89" t="inlineStr">
        <is>
          <t>Abacavir</t>
        </is>
      </c>
      <c r="E141" s="89" t="inlineStr">
        <is>
          <t>Ritonavir</t>
        </is>
      </c>
      <c r="F141" s="89" t="inlineStr">
        <is>
          <t>Nevirapine</t>
        </is>
      </c>
      <c r="G141" s="89" t="inlineStr">
        <is>
          <t>Lamivudine</t>
        </is>
      </c>
      <c r="H141" s="89" t="inlineStr">
        <is>
          <t>Diravirdine</t>
        </is>
      </c>
      <c r="I141" s="120" t="inlineStr">
        <is>
          <t>2</t>
        </is>
      </c>
      <c r="J141" s="8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21" t="n"/>
      <c r="L141" s="89" t="inlineStr">
        <is>
          <t>HIV infection</t>
        </is>
      </c>
      <c r="M141" s="121" t="inlineStr">
        <is>
          <t>Clinic</t>
        </is>
      </c>
      <c r="N141" s="89" t="inlineStr">
        <is>
          <t>ข้อ 25 Pharma Plus เล่มม่วง (เฉลยข้อ ข)</t>
        </is>
      </c>
      <c r="O141" s="121" t="n"/>
      <c r="P141" s="121" t="n"/>
      <c r="Q141" s="100" t="n"/>
    </row>
    <row r="142" ht="13.2" customHeight="1" s="49">
      <c r="A142" s="120" t="n">
        <v>140</v>
      </c>
      <c r="B142" s="89" t="inlineStr">
        <is>
          <t>เมื่อพิจารณาโครงสร้างของ ritonavir ท่านคิดว่าข้อใดไม่ถูกต้อง</t>
        </is>
      </c>
      <c r="C142" s="121" t="n"/>
      <c r="D142" s="89" t="inlineStr">
        <is>
          <t>เมื่อให้ยาร่วมกับอาหารจะดูดซึมได้มากขึ้น</t>
        </is>
      </c>
      <c r="E142" s="89" t="inlineStr">
        <is>
          <t>ยามีการละลายน้ำต่ำ จึงดูดซึมไม่ดี</t>
        </is>
      </c>
      <c r="F142" s="89" t="inlineStr">
        <is>
          <t>สลายตัวได้ง่ายในความร้อน</t>
        </is>
      </c>
      <c r="G142" s="89" t="inlineStr">
        <is>
          <t>มีลักษณะเป็น peptide-like</t>
        </is>
      </c>
      <c r="H142" s="89" t="inlineStr">
        <is>
          <t>ยามี ค่า log P 5.22 แสดงว่าละลายน้ำได้ไม่ดี</t>
        </is>
      </c>
      <c r="I142" s="120" t="inlineStr">
        <is>
          <t>1</t>
        </is>
      </c>
      <c r="J142" s="89"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21" t="n"/>
      <c r="L142" s="89" t="inlineStr">
        <is>
          <t>Antimicrobial Pharmacology</t>
        </is>
      </c>
      <c r="M142" s="121" t="inlineStr">
        <is>
          <t>Clinic</t>
        </is>
      </c>
      <c r="N142" s="89" t="inlineStr">
        <is>
          <t>ข้อ 26 Pharma Plus เล่มม่วง (เฉลยข้อ ก)</t>
        </is>
      </c>
      <c r="O142" s="121" t="n"/>
      <c r="P142" s="121" t="n"/>
      <c r="Q142" s="100" t="n"/>
    </row>
    <row r="143" ht="13.2" customHeight="1" s="49">
      <c r="A143" s="120" t="n">
        <v>141</v>
      </c>
      <c r="B143" s="89" t="inlineStr">
        <is>
          <t>สมุนไพรใดมีฤทธิ์ยับยั้ง HIV ได้ในหลอดทดลอง และเริ่มมีการใช้ในผู้ป่วย HIV บ้างแล้ว</t>
        </is>
      </c>
      <c r="C143" s="121" t="n"/>
      <c r="D143" s="89" t="inlineStr">
        <is>
          <t>ฟ้าทะลายโจร</t>
        </is>
      </c>
      <c r="E143" s="89" t="inlineStr">
        <is>
          <t>มะระขี้นก</t>
        </is>
      </c>
      <c r="F143" s="89" t="inlineStr">
        <is>
          <t>ปลาไหลเผือก</t>
        </is>
      </c>
      <c r="G143" s="89" t="inlineStr">
        <is>
          <t>หญ้าปักกิ่ง</t>
        </is>
      </c>
      <c r="H143" s="89" t="inlineStr">
        <is>
          <t>ดอกดาวเรือง</t>
        </is>
      </c>
      <c r="I143" s="120" t="inlineStr">
        <is>
          <t>2</t>
        </is>
      </c>
      <c r="J143" s="89"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21" t="n"/>
      <c r="L143" s="89" t="inlineStr">
        <is>
          <t>Antimicrobial Pharmacology</t>
        </is>
      </c>
      <c r="M143" s="121" t="inlineStr">
        <is>
          <t>Clinic</t>
        </is>
      </c>
      <c r="N143" s="89" t="inlineStr">
        <is>
          <t>ข้อ 27 Pharma Plus เล่มม่วง (เฉลยข้อ ข)</t>
        </is>
      </c>
      <c r="O143" s="121" t="n"/>
      <c r="P143" s="121" t="n"/>
      <c r="Q143" s="100" t="n"/>
    </row>
    <row r="144" ht="13.2" customHeight="1" s="49">
      <c r="A144" s="120" t="n">
        <v>142</v>
      </c>
      <c r="B144" s="89" t="inlineStr">
        <is>
          <t>ยาหลักที่ใช้ในการรักษา PCP คือ</t>
        </is>
      </c>
      <c r="C144" s="121" t="n"/>
      <c r="D144" s="89" t="inlineStr">
        <is>
          <t>Zidovudine</t>
        </is>
      </c>
      <c r="E144" s="89" t="inlineStr">
        <is>
          <t>Cotrimoxazole</t>
        </is>
      </c>
      <c r="F144" s="89" t="inlineStr">
        <is>
          <t>Ceftriaxone</t>
        </is>
      </c>
      <c r="G144" s="89" t="inlineStr">
        <is>
          <t>Acyclovir</t>
        </is>
      </c>
      <c r="H144" s="89" t="inlineStr">
        <is>
          <t>Ciprofloxacin</t>
        </is>
      </c>
      <c r="I144" s="120" t="inlineStr">
        <is>
          <t>1</t>
        </is>
      </c>
      <c r="J144" s="89"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21" t="n"/>
      <c r="L144" s="89" t="inlineStr">
        <is>
          <t>Pneumonia</t>
        </is>
      </c>
      <c r="M144" s="121" t="inlineStr">
        <is>
          <t>Clinic</t>
        </is>
      </c>
      <c r="N144" s="89" t="inlineStr">
        <is>
          <t>ข้อ 28 Pharma Plus เล่มม่วง (เฉลยข้อ ก)</t>
        </is>
      </c>
      <c r="O144" s="121" t="n"/>
      <c r="P144" s="121" t="n"/>
      <c r="Q144" s="100" t="n"/>
    </row>
    <row r="145" ht="13.2" customHeight="1" s="49">
      <c r="A145" s="120" t="n">
        <v>143</v>
      </c>
      <c r="B145" s="89"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21" t="n"/>
      <c r="D145" s="89" t="inlineStr">
        <is>
          <t>กลไกการออกฤทธิ์คือ DNA polymerase inhibitor อาการข้างเคียงคือ neuropathy</t>
        </is>
      </c>
      <c r="E145" s="89" t="inlineStr">
        <is>
          <t>กลไกการออกฤทธิ์คือ Protein synthesis อาการข้างเคียงคือ GI disturbance</t>
        </is>
      </c>
      <c r="F145" s="89" t="inlineStr">
        <is>
          <t>กลไกการออกฤทธิ์คือ cell wall อาการข้างเคียงคือ SJS</t>
        </is>
      </c>
      <c r="G145" s="89" t="inlineStr">
        <is>
          <t>กลไกการออกฤทธิ์คือ DNA synthesis อาการข้างเคียงคือ anemia</t>
        </is>
      </c>
      <c r="H145" s="89" t="inlineStr">
        <is>
          <t>กลไกการออกฤทธิ์คือ ergosterol อาการข้างเคียงคือ gynecomastia</t>
        </is>
      </c>
      <c r="I145" s="120" t="inlineStr">
        <is>
          <t>1</t>
        </is>
      </c>
      <c r="J145" s="89"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21" t="n"/>
      <c r="L145" s="89" t="inlineStr">
        <is>
          <t>Cystitis</t>
        </is>
      </c>
      <c r="M145" s="121" t="inlineStr">
        <is>
          <t>Clinic</t>
        </is>
      </c>
      <c r="N145" s="89" t="inlineStr">
        <is>
          <t>ข้อ 29 Pharma Plus เล่มม่วง (เฉลยข้อ ก)</t>
        </is>
      </c>
      <c r="O145" s="121" t="n"/>
      <c r="P145" s="121" t="n"/>
      <c r="Q145" s="100" t="n"/>
    </row>
    <row r="146" ht="13.2" customHeight="1" s="49">
      <c r="A146" s="120" t="n">
        <v>144</v>
      </c>
      <c r="B146" s="89" t="inlineStr">
        <is>
          <t>คำแนะนำเกี่ยวกับเรื่องการใช้ยาเพื่อป้องกัน PCP อย่างไรจึงจะเหมาะสม</t>
        </is>
      </c>
      <c r="C146" s="121" t="n"/>
      <c r="D146" s="89" t="inlineStr">
        <is>
          <t>ห้ามรับประทานร่วมกับนม ยาลดกรด</t>
        </is>
      </c>
      <c r="E146" s="89" t="inlineStr">
        <is>
          <t>รับประทานยาอย่างสม่ำเสมอและปัสสาวะอาจมีสีแดงได้</t>
        </is>
      </c>
      <c r="F146" s="89" t="inlineStr">
        <is>
          <t>รักษาสุขภาพให้แข็งแรงและทำจิตใจให้สดชื่นแจ่มใส</t>
        </is>
      </c>
      <c r="G146" s="89" t="inlineStr">
        <is>
          <t>ให้กินยาหลังอาหารทันที เนื่องจากมีผลระคายเคืองกระเพาะอาหาร</t>
        </is>
      </c>
      <c r="H146" s="89" t="inlineStr">
        <is>
          <t>อาจทำให้เกิดผื่นชนิดรุนแรง ควรสังเกตอาการและแจ้งให้แพทย์์ทราบทันที</t>
        </is>
      </c>
      <c r="I146" s="120" t="inlineStr">
        <is>
          <t>4</t>
        </is>
      </c>
      <c r="J146" s="89"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21" t="n"/>
      <c r="L146" s="89" t="inlineStr">
        <is>
          <t>Cystitis</t>
        </is>
      </c>
      <c r="M146" s="121" t="inlineStr">
        <is>
          <t>Clinic</t>
        </is>
      </c>
      <c r="N146" s="89" t="inlineStr">
        <is>
          <t>ข้อ 30 Pharma Plus เล่มม่วง (เฉลยข้อ ง)</t>
        </is>
      </c>
      <c r="O146" s="121" t="n"/>
      <c r="P146" s="121" t="n"/>
      <c r="Q146" s="100" t="n"/>
    </row>
    <row r="147" ht="13.2" customHeight="1" s="49">
      <c r="A147" s="120" t="n">
        <v>145</v>
      </c>
      <c r="B147" s="89" t="inlineStr">
        <is>
          <t>ผู้ป่วยรายนี้หลังจากกลับบ้านควรได้รับยาป้องกัน PCP แบบ secondary prophylaxis อย่างไร</t>
        </is>
      </c>
      <c r="C147" s="121" t="n"/>
      <c r="D147" s="89" t="inlineStr">
        <is>
          <t>Cotrimoxazole (80 TMP/400 SMZ) 1/2 เม็ด วันละ 1 ครั้ง</t>
        </is>
      </c>
      <c r="E147" s="89" t="inlineStr">
        <is>
          <t>Cotrimoxazole (80 TMP/400 SMZ) 2 เม็ด วันละ 1 ครั้ง</t>
        </is>
      </c>
      <c r="F147" s="89" t="inlineStr">
        <is>
          <t>Cotrimoxazole (80 TMP/400 SMZ) 2 เม็ด สัปดาห์ละ 3 ครั้ง</t>
        </is>
      </c>
      <c r="G147" s="89" t="inlineStr">
        <is>
          <t>Cotrimozazole vaginal tablets ครึ่งเม็ด วันละ 3 ครั้ง</t>
        </is>
      </c>
      <c r="H147" s="89" t="inlineStr">
        <is>
          <t>Fluconazole 2 เม็ด ทุกสัปดาห์</t>
        </is>
      </c>
      <c r="I147" s="120" t="inlineStr">
        <is>
          <t>2</t>
        </is>
      </c>
      <c r="J147" s="89"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21" t="n"/>
      <c r="L147" s="89" t="inlineStr">
        <is>
          <t>Antimicrobial Pharmacology</t>
        </is>
      </c>
      <c r="M147" s="121" t="inlineStr">
        <is>
          <t>Clinic</t>
        </is>
      </c>
      <c r="N147" s="89" t="inlineStr">
        <is>
          <t>ข้อ 31 Pharma Plus เล่มม่วง (เฉลยข้อ ข)</t>
        </is>
      </c>
      <c r="O147" s="121" t="n"/>
      <c r="P147" s="121" t="n"/>
      <c r="Q147" s="100" t="n"/>
    </row>
    <row r="148" ht="13.2" customHeight="1" s="49">
      <c r="A148" s="120" t="n">
        <v>146</v>
      </c>
      <c r="B148" s="89" t="inlineStr">
        <is>
          <t>ยาต้านเชื้อราที่สามารถรักษา oral candidiasis ยกเว้นข้อใด</t>
        </is>
      </c>
      <c r="C148" s="121" t="n"/>
      <c r="D148" s="89" t="inlineStr">
        <is>
          <t>Cotrimazole lozenges</t>
        </is>
      </c>
      <c r="E148" s="89" t="inlineStr">
        <is>
          <t>Nystatin suspensions</t>
        </is>
      </c>
      <c r="F148" s="89" t="inlineStr">
        <is>
          <t>Miconazole oral gels</t>
        </is>
      </c>
      <c r="G148" s="89" t="inlineStr">
        <is>
          <t>Ketoconazole tablets</t>
        </is>
      </c>
      <c r="H148" s="89" t="inlineStr">
        <is>
          <t>Fluconazole tablets</t>
        </is>
      </c>
      <c r="I148" s="120" t="inlineStr">
        <is>
          <t>1</t>
        </is>
      </c>
      <c r="J148" s="89"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21" t="n"/>
      <c r="L148" s="89" t="inlineStr">
        <is>
          <t>Fungal Infections</t>
        </is>
      </c>
      <c r="M148" s="121" t="inlineStr">
        <is>
          <t>Clinic</t>
        </is>
      </c>
      <c r="N148" s="89" t="inlineStr">
        <is>
          <t>ข้อ 32 Pharma Plus เล่มม่วง (เฉลยข้อ )</t>
        </is>
      </c>
      <c r="O148" s="121" t="n"/>
      <c r="P148" s="121" t="n"/>
      <c r="Q148" s="100" t="n"/>
    </row>
    <row r="149" ht="13.2" customHeight="1" s="49">
      <c r="A149" s="120" t="n">
        <v>147</v>
      </c>
      <c r="B149" s="89"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21" t="n"/>
      <c r="D149" s="89" t="inlineStr">
        <is>
          <t>พบเชื้อมากในมูลนกพิราบ</t>
        </is>
      </c>
      <c r="E149" s="89" t="inlineStr">
        <is>
          <t>พบในดินและอุจจาระค้างคาว</t>
        </is>
      </c>
      <c r="F149" s="89" t="inlineStr">
        <is>
          <t>เชื้อเป็น normal flora ในระบบทางเดินอาหาร</t>
        </is>
      </c>
      <c r="G149" s="89" t="inlineStr">
        <is>
          <t>อยู่ตามธรรมชาติ เชื้อเข้าสู่ร่างกายทางบาดแผลที่ผิวหนัง</t>
        </is>
      </c>
      <c r="H149" s="89" t="inlineStr">
        <is>
          <t>เป็น opportunistic fungi</t>
        </is>
      </c>
      <c r="I149" s="120" t="inlineStr">
        <is>
          <t>5</t>
        </is>
      </c>
      <c r="J149" s="89"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21" t="n"/>
      <c r="L149" s="89" t="inlineStr">
        <is>
          <t>Fungal Infections</t>
        </is>
      </c>
      <c r="M149" s="121" t="inlineStr">
        <is>
          <t>Clinic</t>
        </is>
      </c>
      <c r="N149" s="89" t="inlineStr">
        <is>
          <t>ข้อ 33 Pharma Plus เล่มม่วง (เฉลยข้อ จ)</t>
        </is>
      </c>
      <c r="O149" s="121" t="n"/>
      <c r="P149" s="121" t="n"/>
      <c r="Q149" s="100" t="n"/>
    </row>
    <row r="150" ht="13.2" customHeight="1" s="49">
      <c r="A150" s="120" t="n">
        <v>148</v>
      </c>
      <c r="B150" s="89" t="inlineStr">
        <is>
          <t>ผู้ป่วยรายนี้จำเป็นต้องได้รับยาเพื่อป้องกัน cryptococcosis หรือไม่ (ถ้าควรได้รับ ผู้ป่วยจะต้องได้รับยาใด)</t>
        </is>
      </c>
      <c r="C150" s="121" t="n"/>
      <c r="D150" s="89" t="inlineStr">
        <is>
          <t>[NEED_REVIEW]</t>
        </is>
      </c>
      <c r="E150" s="89" t="inlineStr">
        <is>
          <t>[NEED_REVIEW]</t>
        </is>
      </c>
      <c r="F150" s="89" t="inlineStr">
        <is>
          <t>[NEED_REVIEW]</t>
        </is>
      </c>
      <c r="G150" s="89" t="inlineStr">
        <is>
          <t>[NEED_REVIEW]</t>
        </is>
      </c>
      <c r="H150" s="89" t="inlineStr">
        <is>
          <t>[NEED_REVIEW]</t>
        </is>
      </c>
      <c r="I150" s="120" t="inlineStr">
        <is>
          <t>5</t>
        </is>
      </c>
      <c r="J150" s="89"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21" t="n"/>
      <c r="L150" s="89" t="inlineStr">
        <is>
          <t>Antimicrobial Pharmacology</t>
        </is>
      </c>
      <c r="M150" s="121" t="inlineStr">
        <is>
          <t>Clinic</t>
        </is>
      </c>
      <c r="N150" s="89" t="inlineStr">
        <is>
          <t>ข้อ 34 Pharma Plus เล่มม่วง (เฉลยข้อ จ)</t>
        </is>
      </c>
      <c r="O150" s="121" t="n"/>
      <c r="P150" s="121" t="n"/>
      <c r="Q150" s="100" t="n"/>
    </row>
    <row r="151" ht="13.2" customHeight="1" s="49">
      <c r="A151" s="120" t="n">
        <v>149</v>
      </c>
      <c r="B151" s="89" t="inlineStr">
        <is>
          <t>ผู้ป่วยรายนี้จะพิจารณาหยุดยาป้องกัน histoplasmosis เมื่อใด</t>
        </is>
      </c>
      <c r="C151" s="121" t="n"/>
      <c r="D151" s="89" t="inlineStr">
        <is>
          <t>CD4 ≥ 50 cells/mm³</t>
        </is>
      </c>
      <c r="E151" s="89" t="inlineStr">
        <is>
          <t>CD4 ≥ 100 cells/mm³</t>
        </is>
      </c>
      <c r="F151" s="89" t="inlineStr">
        <is>
          <t>CD4 ≥ 150 cells/mm³</t>
        </is>
      </c>
      <c r="G151" s="89" t="inlineStr">
        <is>
          <t>CD4 ≥ 200 cells/mm³</t>
        </is>
      </c>
      <c r="H151" s="89" t="inlineStr">
        <is>
          <t>CD4 ≥ 250 cells/mm³</t>
        </is>
      </c>
      <c r="I151" s="120" t="inlineStr">
        <is>
          <t>3</t>
        </is>
      </c>
      <c r="J151" s="89"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21" t="n"/>
      <c r="L151" s="89" t="inlineStr">
        <is>
          <t>Antimicrobial Pharmacology</t>
        </is>
      </c>
      <c r="M151" s="121" t="inlineStr">
        <is>
          <t>Clinic</t>
        </is>
      </c>
      <c r="N151" s="89" t="inlineStr">
        <is>
          <t>ข้อ 35 Pharma Plus เล่มม่วง (เฉลยข้อ ค)</t>
        </is>
      </c>
      <c r="O151" s="121" t="n"/>
      <c r="P151" s="121" t="n"/>
      <c r="Q151" s="100" t="n"/>
    </row>
    <row r="152" ht="13.2" customHeight="1" s="49">
      <c r="A152" s="120" t="n">
        <v>150</v>
      </c>
      <c r="B152" s="89"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21" t="n"/>
      <c r="D152" s="89" t="inlineStr">
        <is>
          <t>Cryptococcus sp.</t>
        </is>
      </c>
      <c r="E152" s="89" t="inlineStr">
        <is>
          <t>Aspergillus sp.</t>
        </is>
      </c>
      <c r="F152" s="89" t="inlineStr">
        <is>
          <t>Candida sp.</t>
        </is>
      </c>
      <c r="G152" s="89" t="inlineStr">
        <is>
          <t>Histoplasma sp.</t>
        </is>
      </c>
      <c r="H152" s="89" t="inlineStr">
        <is>
          <t>Blastomyces sp.</t>
        </is>
      </c>
      <c r="I152" s="120" t="inlineStr">
        <is>
          <t>1</t>
        </is>
      </c>
      <c r="J152" s="89"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21" t="n"/>
      <c r="L152" s="89" t="inlineStr">
        <is>
          <t>Fungal Infections</t>
        </is>
      </c>
      <c r="M152" s="121" t="inlineStr">
        <is>
          <t>Clinic</t>
        </is>
      </c>
      <c r="N152" s="89" t="inlineStr">
        <is>
          <t>ข้อ 36 Pharma Plus เล่มม่วง (เฉลยข้อ ก)</t>
        </is>
      </c>
      <c r="O152" s="121" t="n"/>
      <c r="P152" s="121" t="n"/>
      <c r="Q152" s="100" t="n"/>
    </row>
    <row r="153" ht="13.2" customHeight="1" s="49">
      <c r="A153" s="120" t="n">
        <v>151</v>
      </c>
      <c r="B153" s="89" t="inlineStr">
        <is>
          <t>การรักษาที่เหมาะสมสำหรับผู้ป่วยรายนี้คือข้อใด</t>
        </is>
      </c>
      <c r="C153" s="121" t="n"/>
      <c r="D153" s="89" t="inlineStr">
        <is>
          <t>Induction phase: Amphotericin B 0.6-0.7 mg/kg/day หยดเข้าหลอดเลือดดำเป็นเวลา 7-14 วัน, Consolidation phase: Itraconazole 200 mg กินวันละ 2 ครั้ง เป็นเวลา 10-12 สัปดาห์</t>
        </is>
      </c>
      <c r="E153" s="89" t="inlineStr">
        <is>
          <t>Induction phase: Amphotericin B 0.7-1.0 mg/kg/day IV ร่วมกับ Fluconazole 800 mg/day</t>
        </is>
      </c>
      <c r="F153" s="89" t="inlineStr">
        <is>
          <t>Induction phase: Amphotericin B 0.3-0.5 mg/kg/day หยดเข้าหลอดเลือดดำ เป็นเวลา 7-14 วัน, Consolidation phase: Fluconazole 200 mg กินวันละครั้ง เป็นเวลา 14-21 วัน</t>
        </is>
      </c>
      <c r="G153" s="89"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89" t="inlineStr">
        <is>
          <t>Fluconazole 400-800 mg/day ร่วมกับ intrathecal Amphotericin B 1-1.5 mg/day</t>
        </is>
      </c>
      <c r="I153" s="120" t="inlineStr">
        <is>
          <t>2</t>
        </is>
      </c>
      <c r="J153" s="89"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21" t="n"/>
      <c r="L153" s="89" t="inlineStr">
        <is>
          <t>Antimicrobial Pharmacology</t>
        </is>
      </c>
      <c r="M153" s="121" t="inlineStr">
        <is>
          <t>Clinic</t>
        </is>
      </c>
      <c r="N153" s="89" t="inlineStr">
        <is>
          <t>ข้อ 37 Pharma Plus เล่มม่วง (เฉลยข้อ ข)</t>
        </is>
      </c>
      <c r="O153" s="121" t="n"/>
      <c r="P153" s="121" t="n"/>
      <c r="Q153" s="100" t="n"/>
    </row>
    <row r="154" ht="13.2" customHeight="1" s="49">
      <c r="A154" s="120" t="n">
        <v>152</v>
      </c>
      <c r="B154" s="89"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21" t="n"/>
      <c r="D154" s="89" t="inlineStr">
        <is>
          <t>วัณโรค</t>
        </is>
      </c>
      <c r="E154" s="89" t="inlineStr">
        <is>
          <t>ปอดบวม</t>
        </is>
      </c>
      <c r="F154" s="89" t="inlineStr">
        <is>
          <t>หนองใน</t>
        </is>
      </c>
      <c r="G154" s="89" t="inlineStr">
        <is>
          <t>เชื้อราแคนดิดา</t>
        </is>
      </c>
      <c r="H154" s="89" t="inlineStr">
        <is>
          <t>เอดส์</t>
        </is>
      </c>
      <c r="I154" s="120" t="inlineStr">
        <is>
          <t>1</t>
        </is>
      </c>
      <c r="J154" s="89"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21" t="n"/>
      <c r="L154" s="89" t="inlineStr">
        <is>
          <t>Antimicrobial Pharmacology</t>
        </is>
      </c>
      <c r="M154" s="121" t="inlineStr">
        <is>
          <t>Clinic</t>
        </is>
      </c>
      <c r="N154" s="89" t="inlineStr">
        <is>
          <t>ข้อ 38 Pharma Plus เล่มม่วง (เฉลยข้อ )</t>
        </is>
      </c>
      <c r="O154" s="121" t="n"/>
      <c r="P154" s="121" t="n"/>
      <c r="Q154" s="100" t="n"/>
    </row>
    <row r="155" ht="13.2" customHeight="1" s="49">
      <c r="A155" s="120" t="n">
        <v>153</v>
      </c>
      <c r="B155" s="89" t="inlineStr">
        <is>
          <t>ยา GPOvir ขององค์การเภสัชกรรมประกอบด้วย</t>
        </is>
      </c>
      <c r="C155" s="121" t="n"/>
      <c r="D155" s="89" t="inlineStr">
        <is>
          <t>Zidovudine + Didanosine + Ritonavir</t>
        </is>
      </c>
      <c r="E155" s="89" t="inlineStr">
        <is>
          <t>Stavudine + Lamivudine + Saquinavir</t>
        </is>
      </c>
      <c r="F155" s="89" t="inlineStr">
        <is>
          <t>Stavudine + Lamivudine + Nevirapine</t>
        </is>
      </c>
      <c r="G155" s="89" t="inlineStr">
        <is>
          <t>Stavudine + Lamivudine + Tenofovir</t>
        </is>
      </c>
      <c r="H155" s="89" t="inlineStr">
        <is>
          <t>ไม่มีข้อใดถูก</t>
        </is>
      </c>
      <c r="I155" s="120" t="inlineStr">
        <is>
          <t>3</t>
        </is>
      </c>
      <c r="J155" s="89"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21" t="n"/>
      <c r="L155" s="89" t="inlineStr">
        <is>
          <t>Antimicrobial Pharmacology</t>
        </is>
      </c>
      <c r="M155" s="121" t="inlineStr">
        <is>
          <t>Clinic</t>
        </is>
      </c>
      <c r="N155" s="89" t="inlineStr">
        <is>
          <t>ข้อ 39 Pharma Plus เล่มม่วง (เฉลยข้อ ค)</t>
        </is>
      </c>
      <c r="O155" s="121" t="n"/>
      <c r="P155" s="121" t="n"/>
      <c r="Q155" s="100" t="n"/>
    </row>
    <row r="156" ht="13.2" customHeight="1" s="49">
      <c r="A156" s="120" t="n">
        <v>154</v>
      </c>
      <c r="B156" s="89"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21" t="n"/>
      <c r="D156" s="89" t="inlineStr">
        <is>
          <t>Abacavir</t>
        </is>
      </c>
      <c r="E156" s="89" t="inlineStr">
        <is>
          <t>Ritonavir</t>
        </is>
      </c>
      <c r="F156" s="89" t="inlineStr">
        <is>
          <t>Nevirapine</t>
        </is>
      </c>
      <c r="G156" s="89" t="inlineStr">
        <is>
          <t>Lamivudine</t>
        </is>
      </c>
      <c r="H156" s="89" t="inlineStr">
        <is>
          <t>Diravirdine</t>
        </is>
      </c>
      <c r="I156" s="120" t="inlineStr">
        <is>
          <t>2</t>
        </is>
      </c>
      <c r="J156" s="89"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21" t="n"/>
      <c r="L156" s="89" t="inlineStr">
        <is>
          <t>HIV infection</t>
        </is>
      </c>
      <c r="M156" s="121" t="inlineStr">
        <is>
          <t>Clinic</t>
        </is>
      </c>
      <c r="N156" s="89" t="inlineStr">
        <is>
          <t>ข้อ 40 Pharma Plus เล่มม่วง (เฉลยข้อ ข)</t>
        </is>
      </c>
      <c r="O156" s="121" t="n"/>
      <c r="P156" s="121" t="n"/>
      <c r="Q156" s="100" t="n"/>
    </row>
    <row r="157" ht="13.2" customHeight="1" s="49">
      <c r="A157" s="120" t="n">
        <v>155</v>
      </c>
      <c r="B157" s="89" t="inlineStr">
        <is>
          <t>ฝ้าขาวที่เกิดที่กระพุ้งแก้มในรูปแบบยาน้ำกลั้วปาก สามารถรักษาได้โดยยาชนิดใด</t>
        </is>
      </c>
      <c r="C157" s="121" t="n"/>
      <c r="D157" s="89" t="inlineStr">
        <is>
          <t>Cotrimazole</t>
        </is>
      </c>
      <c r="E157" s="89" t="inlineStr">
        <is>
          <t>Nystatin</t>
        </is>
      </c>
      <c r="F157" s="89" t="inlineStr">
        <is>
          <t>Claritromycin</t>
        </is>
      </c>
      <c r="G157" s="89" t="inlineStr">
        <is>
          <t>Itraconazole</t>
        </is>
      </c>
      <c r="H157" s="89" t="inlineStr">
        <is>
          <t>Amphotericin B</t>
        </is>
      </c>
      <c r="I157" s="120" t="inlineStr">
        <is>
          <t>2</t>
        </is>
      </c>
      <c r="J157" s="89"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21" t="n"/>
      <c r="L157" s="89" t="inlineStr">
        <is>
          <t>Fungal Infections</t>
        </is>
      </c>
      <c r="M157" s="121" t="inlineStr">
        <is>
          <t>Clinic</t>
        </is>
      </c>
      <c r="N157" s="89" t="inlineStr">
        <is>
          <t>ข้อ 41 Pharma Plus เล่มม่วง (เฉลยข้อ ข ง)</t>
        </is>
      </c>
      <c r="O157" s="121" t="n"/>
      <c r="P157" s="121" t="n"/>
      <c r="Q157" s="100" t="n"/>
    </row>
    <row r="158" ht="13.2" customHeight="1" s="49">
      <c r="A158" s="120" t="n">
        <v>156</v>
      </c>
      <c r="B158" s="89" t="inlineStr">
        <is>
          <t>จงบอกกลไกออกฤทธิ์ของ zidovudine</t>
        </is>
      </c>
      <c r="C158" s="121" t="n"/>
      <c r="D158" s="89" t="inlineStr">
        <is>
          <t>Inhibit protein synthesis</t>
        </is>
      </c>
      <c r="E158" s="89" t="inlineStr">
        <is>
          <t>Inhibit HIV protease</t>
        </is>
      </c>
      <c r="F158" s="89" t="inlineStr">
        <is>
          <t>Inhibit HIV reverse transcriptase</t>
        </is>
      </c>
      <c r="G158" s="89" t="inlineStr">
        <is>
          <t>Inhibit thymidine kinase</t>
        </is>
      </c>
      <c r="H158" s="89" t="inlineStr">
        <is>
          <t>Inhibit cell wall synthesis</t>
        </is>
      </c>
      <c r="I158" s="120" t="inlineStr">
        <is>
          <t>3</t>
        </is>
      </c>
      <c r="J158" s="89"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21" t="n"/>
      <c r="L158" s="89" t="inlineStr">
        <is>
          <t>Antimicrobial Pharmacology</t>
        </is>
      </c>
      <c r="M158" s="121" t="inlineStr">
        <is>
          <t>Clinic</t>
        </is>
      </c>
      <c r="N158" s="89" t="inlineStr">
        <is>
          <t>ข้อ 42 Pharma Plus เล่มม่วง (เฉลยข้อ ค)</t>
        </is>
      </c>
      <c r="O158" s="121" t="n"/>
      <c r="P158" s="121" t="n"/>
      <c r="Q158" s="100" t="n"/>
    </row>
    <row r="159" ht="13.2" customHeight="1" s="49">
      <c r="A159" s="120" t="n">
        <v>157</v>
      </c>
      <c r="B159" s="89" t="inlineStr">
        <is>
          <t>พิจารณาโครงสร้างของ Ritonavir ท่านคิดว่าข้อใดไม่ถูกต้อง</t>
        </is>
      </c>
      <c r="C159" s="121" t="n"/>
      <c r="D159" s="89" t="inlineStr">
        <is>
          <t>เมื่อให้ยาร่วมกับอาหารยาจะออกฤทธิ์ช้าลง</t>
        </is>
      </c>
      <c r="E159" s="89" t="inlineStr">
        <is>
          <t>ยามีการละลายน้ำต่ำ จึงดูดซึมได้ไม่ดี</t>
        </is>
      </c>
      <c r="F159" s="89" t="inlineStr">
        <is>
          <t>เนื่องจากเป็น peptide-like จึงสลายตัวได้ง่ายในกรดในกระเพาะอาหาร</t>
        </is>
      </c>
      <c r="G159" s="89" t="inlineStr">
        <is>
          <t>ไม่มี basic functionality จึงไม่ ionize ในทางเดินอาหาร</t>
        </is>
      </c>
      <c r="H159" s="89" t="inlineStr">
        <is>
          <t>ยามี polar functionality จึงละลายน้ำได้ดี</t>
        </is>
      </c>
      <c r="I159" s="120" t="inlineStr">
        <is>
          <t>1</t>
        </is>
      </c>
      <c r="J159" s="89"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21" t="n"/>
      <c r="L159" s="89" t="inlineStr">
        <is>
          <t>Antimicrobial Pharmacology</t>
        </is>
      </c>
      <c r="M159" s="121" t="inlineStr">
        <is>
          <t>Clinic</t>
        </is>
      </c>
      <c r="N159" s="89" t="inlineStr">
        <is>
          <t>ข้อ 43 Pharma Plus เล่มม่วง (เฉลยข้อ ก ง จ)</t>
        </is>
      </c>
      <c r="O159" s="121" t="n"/>
      <c r="P159" s="121" t="n"/>
      <c r="Q159" s="100" t="n"/>
    </row>
    <row r="160" ht="13.2" customHeight="1" s="49">
      <c r="A160" s="120" t="n">
        <v>158</v>
      </c>
      <c r="B160" s="89"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21" t="n"/>
      <c r="D160" s="89" t="inlineStr">
        <is>
          <t>ยาเสียเนื่องจาก air oxidation</t>
        </is>
      </c>
      <c r="E160" s="89" t="inlineStr">
        <is>
          <t>ยาเสียเนื่องจาก hydrolysis ของส่วน hydrozone</t>
        </is>
      </c>
      <c r="F160" s="89" t="inlineStr">
        <is>
          <t>ยาไม่เสีย เป็นธรรมชาติของยาเม็ดชนิดนี้</t>
        </is>
      </c>
      <c r="G160" s="89" t="inlineStr">
        <is>
          <t>ยาเสียเนื่องจากความชื้นในอากาศ</t>
        </is>
      </c>
      <c r="H160" s="89" t="inlineStr">
        <is>
          <t>ยาไม่เสีย สีที่เกิดขึ้นนั้นเกิดกับการแต่งสี</t>
        </is>
      </c>
      <c r="I160" s="120" t="inlineStr">
        <is>
          <t>3</t>
        </is>
      </c>
      <c r="J160" s="89"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21" t="n"/>
      <c r="L160" s="89" t="inlineStr">
        <is>
          <t>Tuberculosis</t>
        </is>
      </c>
      <c r="M160" s="121" t="inlineStr">
        <is>
          <t>Clinic</t>
        </is>
      </c>
      <c r="N160" s="89" t="inlineStr">
        <is>
          <t>ข้อ 44 Pharma Plus เล่มม่วง (เฉลยข้อ ค)</t>
        </is>
      </c>
      <c r="O160" s="121" t="n"/>
      <c r="P160" s="121" t="n"/>
      <c r="Q160" s="100" t="n"/>
    </row>
    <row r="161" ht="13.2" customHeight="1" s="49">
      <c r="A161" s="120" t="n">
        <v>159</v>
      </c>
      <c r="B161" s="89"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21" t="n"/>
      <c r="D161" s="89" t="inlineStr">
        <is>
          <t>ขาด Vitamin D เนื่องจากได้รับแสงแดดไม่พอ</t>
        </is>
      </c>
      <c r="E161" s="89" t="inlineStr">
        <is>
          <t>ขาด Vitamin B6 เนื่องจากได้รับการรักษาด้วยยา isoniazid</t>
        </is>
      </c>
      <c r="F161" s="89" t="inlineStr">
        <is>
          <t>ขาด folate เนื่องจากสูญเสียปัสสาวะเพิ่มขึ้น</t>
        </is>
      </c>
      <c r="G161" s="89" t="inlineStr">
        <is>
          <t>ขาด Vitamin B12 เนื่องจากการดูดซึมผิดปกติ</t>
        </is>
      </c>
      <c r="H161" s="89" t="inlineStr">
        <is>
          <t>ขาด Zn เนื่องจากยาท าให้เบื่ออาหาร จึงได้รับ Zn จากอาหารน้อยลง</t>
        </is>
      </c>
      <c r="I161" s="120" t="inlineStr">
        <is>
          <t>1</t>
        </is>
      </c>
      <c r="J161" s="89"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21" t="n"/>
      <c r="L161" s="89" t="inlineStr">
        <is>
          <t>Tuberculosis</t>
        </is>
      </c>
      <c r="M161" s="121" t="inlineStr">
        <is>
          <t>Infectious Diseases</t>
        </is>
      </c>
      <c r="N161" s="89" t="inlineStr">
        <is>
          <t>Mock PLE-CC 1 ข้อ 104</t>
        </is>
      </c>
      <c r="O161" s="121" t="n"/>
      <c r="P161" s="121" t="n"/>
      <c r="Q161" s="100" t="n"/>
    </row>
    <row r="162" ht="13.2" customHeight="1" s="49">
      <c r="A162" s="120" t="n">
        <v>160</v>
      </c>
      <c r="B162" s="89" t="inlineStr">
        <is>
          <t>อาการของผู้ป่วยเข้าได้กับโรคใด</t>
        </is>
      </c>
      <c r="C162" s="121" t="n"/>
      <c r="D162" s="89" t="inlineStr">
        <is>
          <t>photosensitivity</t>
        </is>
      </c>
      <c r="E162" s="89" t="inlineStr">
        <is>
          <t>eczema</t>
        </is>
      </c>
      <c r="F162" s="89" t="inlineStr">
        <is>
          <t>impetigo</t>
        </is>
      </c>
      <c r="G162" s="89" t="inlineStr">
        <is>
          <t>canker sore</t>
        </is>
      </c>
      <c r="H162" s="89" t="inlineStr">
        <is>
          <t>Cold sore</t>
        </is>
      </c>
      <c r="I162" s="120" t="inlineStr">
        <is>
          <t>4</t>
        </is>
      </c>
      <c r="J162" s="89"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21" t="n"/>
      <c r="L162" s="89" t="inlineStr">
        <is>
          <t>Antimicrobial Pharmacology</t>
        </is>
      </c>
      <c r="M162" s="121" t="inlineStr">
        <is>
          <t>Infectious Diseases</t>
        </is>
      </c>
      <c r="N162" s="89" t="inlineStr">
        <is>
          <t>Mock PLE-CC 1 ข้อ 119</t>
        </is>
      </c>
      <c r="O162" s="121" t="n"/>
      <c r="P162" s="121" t="n"/>
      <c r="Q162" s="100" t="n"/>
    </row>
    <row r="163" ht="13.2" customHeight="1" s="49">
      <c r="A163" s="120" t="n">
        <v>161</v>
      </c>
      <c r="B163" s="89" t="inlineStr">
        <is>
          <t>ข้อใดไม่ใช่ปัจจัยกระตุ้นที่สำคัญที่ทำให้โรคนี้กำเริบ</t>
        </is>
      </c>
      <c r="C163" s="121" t="n"/>
      <c r="D163" s="89" t="inlineStr">
        <is>
          <t>การนอนหลับไม่เพียงพอ</t>
        </is>
      </c>
      <c r="E163" s="89" t="inlineStr">
        <is>
          <t>ภาวะเครียด</t>
        </is>
      </c>
      <c r="F163" s="89" t="inlineStr">
        <is>
          <t>เจอแสงแดดจัด</t>
        </is>
      </c>
      <c r="G163" s="89" t="inlineStr">
        <is>
          <t>การได้รับ amoxicillin</t>
        </is>
      </c>
      <c r="H163" s="89" t="inlineStr">
        <is>
          <t>ติดเชื้อไวรัสเช่นไข้หวัด</t>
        </is>
      </c>
      <c r="I163" s="120" t="inlineStr">
        <is>
          <t>2</t>
        </is>
      </c>
      <c r="J163" s="89"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21" t="n"/>
      <c r="L163" s="89" t="inlineStr">
        <is>
          <t>Antimicrobial Pharmacology</t>
        </is>
      </c>
      <c r="M163" s="121" t="inlineStr">
        <is>
          <t>Infectious Diseases</t>
        </is>
      </c>
      <c r="N163" s="89" t="inlineStr">
        <is>
          <t>Mock PLE-CC 1 ข้อ 123</t>
        </is>
      </c>
      <c r="O163" s="121" t="n"/>
      <c r="P163" s="121" t="n"/>
      <c r="Q163" s="100" t="n"/>
    </row>
    <row r="164" ht="13.2" customHeight="1" s="49">
      <c r="A164" s="120" t="n">
        <v>162</v>
      </c>
      <c r="B164" s="89"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121" t="n"/>
      <c r="D164" s="89" t="inlineStr">
        <is>
          <t>Omeprazole + Metronidazole + Bismuth subsalicylate + tetracycline</t>
        </is>
      </c>
      <c r="E164" s="89" t="inlineStr">
        <is>
          <t>Omeprazole + Levofloxacin + Amoxicillin</t>
        </is>
      </c>
      <c r="F164" s="89" t="inlineStr">
        <is>
          <t>Lansoprazole + Clarithromycin + Amoxicillin</t>
        </is>
      </c>
      <c r="G164" s="89" t="inlineStr">
        <is>
          <t>Lansoprazole + Amoxicillin + Metronidazole + Bismuth subsalicylate</t>
        </is>
      </c>
      <c r="H164" s="89" t="inlineStr">
        <is>
          <t>Lansoprazole + Clarithromycin + Bismuth subsalicylate + Amoxicillin (ไม่มั่นใจ choice ข้อนี้)</t>
        </is>
      </c>
      <c r="I164" s="120" t="inlineStr">
        <is>
          <t>1</t>
        </is>
      </c>
      <c r="J164" s="89" t="inlineStr">
        <is>
          <t>✅ คำตอบที่ถูกต้อง: ข้อ ก. Omeprazole + Metronidazole + Bismuth subsalicylate + tetracycline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4" s="121" t="n"/>
      <c r="L164" s="89" t="inlineStr">
        <is>
          <t>Antimicrobial Pharmacology</t>
        </is>
      </c>
      <c r="M164" s="121" t="inlineStr">
        <is>
          <t>Infectious Diseases</t>
        </is>
      </c>
      <c r="N164" s="89" t="inlineStr">
        <is>
          <t>PLE_CC1_2567_Key ข้อ 9</t>
        </is>
      </c>
      <c r="O164" s="121" t="n"/>
      <c r="P164" s="121" t="n"/>
      <c r="Q164" s="100" t="n"/>
    </row>
    <row r="165" ht="13.2" customHeight="1" s="49">
      <c r="A165" s="120" t="n">
        <v>163</v>
      </c>
      <c r="B165" s="89"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121" t="n"/>
      <c r="D165" s="89" t="inlineStr">
        <is>
          <t>Cefixime</t>
        </is>
      </c>
      <c r="E165" s="89" t="inlineStr">
        <is>
          <t>Levofloxacin</t>
        </is>
      </c>
      <c r="F165" s="89" t="inlineStr">
        <is>
          <t>Clindamycin</t>
        </is>
      </c>
      <c r="G165" s="89" t="inlineStr">
        <is>
          <t>Erythromycin</t>
        </is>
      </c>
      <c r="H165" s="89" t="inlineStr">
        <is>
          <t>Amoxicillin clavulanate</t>
        </is>
      </c>
      <c r="I165" s="120" t="inlineStr">
        <is>
          <t>1</t>
        </is>
      </c>
      <c r="J165" s="89"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121" t="n"/>
      <c r="L165" s="89" t="inlineStr">
        <is>
          <t>Pneumonia</t>
        </is>
      </c>
      <c r="M165" s="121" t="inlineStr">
        <is>
          <t>Infectious Diseases</t>
        </is>
      </c>
      <c r="N165" s="89" t="inlineStr">
        <is>
          <t>PLE_CC1_2567_Key ข้อ 37</t>
        </is>
      </c>
      <c r="O165" s="121" t="n"/>
      <c r="P165" s="121" t="n"/>
      <c r="Q165" s="100" t="n"/>
    </row>
    <row r="166" ht="13.2" customHeight="1" s="49">
      <c r="A166" s="120" t="n">
        <v>164</v>
      </c>
      <c r="B166" s="89" t="inlineStr">
        <is>
          <t>Case HIV CD4 &lt; 150 ต้องได้ยาป้องกัน OI (Opportunistic Infection) อะไรบ้าง " A</t>
        </is>
      </c>
      <c r="C166" s="121" t="n"/>
      <c r="D166" s="89" t="inlineStr">
        <is>
          <t>Co-trimoxazole</t>
        </is>
      </c>
      <c r="E166" s="89" t="inlineStr">
        <is>
          <t>Fluconazole</t>
        </is>
      </c>
      <c r="F166" s="89" t="inlineStr">
        <is>
          <t>Azithromycin</t>
        </is>
      </c>
      <c r="G166" s="89" t="inlineStr">
        <is>
          <t>Co-trimoxazole + Fluconazole</t>
        </is>
      </c>
      <c r="H166" s="89" t="inlineStr">
        <is>
          <t>Co-trimoxazole + Fluconazole + azithromycin X ร</t>
        </is>
      </c>
      <c r="I166" s="120" t="inlineStr">
        <is>
          <t>1</t>
        </is>
      </c>
      <c r="J166" s="89" t="inlineStr">
        <is>
          <t>✅ คำตอบที่ถูกต้อง: ข้อ ก. Co-trimoxazole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121" t="n"/>
      <c r="L166" s="89" t="inlineStr">
        <is>
          <t>Antimicrobial Pharmacology</t>
        </is>
      </c>
      <c r="M166" s="121" t="inlineStr">
        <is>
          <t>Infectious Diseases</t>
        </is>
      </c>
      <c r="N166" s="89" t="inlineStr">
        <is>
          <t>PLE_CC1_2567_Key ข้อ 75</t>
        </is>
      </c>
      <c r="O166" s="121" t="n"/>
      <c r="P166" s="121" t="n"/>
      <c r="Q166" s="100" t="n"/>
    </row>
    <row r="167" ht="13.2" customHeight="1" s="49">
      <c r="A167" s="120" t="n">
        <v>165</v>
      </c>
      <c r="B167" s="89" t="inlineStr">
        <is>
          <t>ในทางเคมีทางการแพทย์ ตำแหน่งและหมู่ฟังก์ชันใดของ Triamcinolone acetonide ที่มีบทบาทสำคัญในการเพิ่มความชอบไขมัน (Lipophilicity) และช่วยเพิ่มการแทรกซึมผ่านชั้นผิวหนัง Stratum corneum</t>
        </is>
      </c>
      <c r="C167" s="121" t="n"/>
      <c r="D167" s="89" t="inlineStr">
        <is>
          <t>หมู่ Acetonide (16alpha,17alpha-isopropylidenedioxy) ช่วยเพิ่มความชอบไขมัน (Lipophilicity) และการแทรกซึมผ่านผิวหนัง</t>
        </is>
      </c>
      <c r="E167" s="89" t="inlineStr">
        <is>
          <t>หมู่ 9alpha-fluoro เพิ่ม Glucocorticoid potency และ Mineralocorticoid activity</t>
        </is>
      </c>
      <c r="F167" s="89" t="inlineStr">
        <is>
          <t>หมู่ 11beta-hydroxyl ซึ่งเป็นหมู่จำเป็นในการจับกับ Glucocorticoid receptor</t>
        </is>
      </c>
      <c r="G167" s="89" t="inlineStr">
        <is>
          <t>หมู่ 21-hydroxyl ที่ปลายสายทำหน้าที่จับกับโปรตีนตัวรับ</t>
        </is>
      </c>
      <c r="H167" s="89" t="inlineStr">
        <is>
          <t>พันธะคู่ C1-C2 (Delta-1) บนวงแหวน A เพิ่มฤทธิ์ต้านการอักเสบ</t>
        </is>
      </c>
      <c r="I167" s="120" t="n">
        <v>1</v>
      </c>
      <c r="J167" s="89" t="inlineStr">
        <is>
          <t>✅ คำตอบที่ถูกต้อง: ข้อ ก. หมู่ Acetonide (16alpha,17alpha-isopropylidenedioxy) ช่วยเพิ่มความชอบไขมัน (Lipophilicity) และการแทรกซึมผ่านผิวหนัง
💡 Background:
การดัดแปลงโครงสร้างของ Corticosteroids เพื่อใช้ภายนอก (Topical corticosteroids) เช่น Triamcinolone ให้กลายเป็น Triamcinolone acetonide มีวัตถุประสงค์เพื่อเพิ่มประสิทธิภาพการออกฤทธิ์เฉพาะที่
🎯 ทำไมข้อนี้ถึงถูก:
การสร้างวงแหวน Acetonide ระหว่างหมู่ไฮดรอกซิลที่ตำแหน่ง C-16 และ C-17 (16alpha,17alpha-acetonide ketal ring) จะปิดหมู่ที่มีขั้วของแอลกอฮอล์ ทำให้โมเลกุลมีความชอบไขมัน (Lipophilicity) สูงขึ้นอย่างมาก ส่งผลให้ตัวยาสามารถแทรกซึมผ่านชั้นไขมันของผิวหนัง (Stratum corneum) ได้ดียิ่งขึ้น เพิ่ม Potency การต้านการอักเสบเฉพาะที่สูงกว่า Triamcinolone ดั้งเดิมหลายเท่า
🔍 ข้ออื่นผิดเพราะอะไร:
• ข้อ ข. Ciprofloxacin 500 mg BID: เป็นยาปฏิชีวนะกลุ่ม Fluoroquinolone ไม่ใช่โครงสร้างของสเตียรอยด์
• ข้อ ค. Azithromycin 500 mg OD: เป็นยาปฏิชีวนะกลุ่ม Macrolide
• ข้อ ง. Doxycycline 100 mg BID: เป็นยาปฏิชีวนะกลุ่ม Tetracycline
• ข้อ จ. Cotrimoxazole 160/800 mg BID: เป็นยาต้านจุลชีพกลุ่ม Sulfonamide/Trimethoprim
📖 Guideline อ้างอิง:
Foye's Principles of Medicinal Chemistry &amp; Wilson and Gisvold's Organic Medicinal and Pharmaceutical Chemistry
📌 จุดจำก่อนสอบ:
Triamcinolone acetonide SAR: 16,17-acetonide ring เพิ่ม Lipophilicity -&gt; ยาซึมผ่านผิวหนังได้ดีขึ้นมาก (Topical medium-high potency)</t>
        </is>
      </c>
      <c r="K167" s="121" t="n"/>
      <c r="L167" s="89" t="inlineStr">
        <is>
          <t>Antimicrobial Pharmacology</t>
        </is>
      </c>
      <c r="M167" s="121" t="inlineStr">
        <is>
          <t>Infectious Diseases</t>
        </is>
      </c>
      <c r="N167" s="89" t="inlineStr">
        <is>
          <t>PLE_CC1_2567_Key ข้อ 95</t>
        </is>
      </c>
      <c r="O167" s="121" t="n"/>
      <c r="P167" s="121" t="n"/>
      <c r="Q167" s="100" t="n"/>
    </row>
    <row r="168" ht="13.2" customHeight="1" s="49">
      <c r="A168" s="120" t="n">
        <v>166</v>
      </c>
      <c r="B168" s="89" t="inlineStr">
        <is>
          <t>อาการใดที่ใช@แยก acute bacterial rhinosinusitis ออกจากการติดเชื้อในระบบทางเดินหายใจส6วนบน</t>
        </is>
      </c>
      <c r="C168" s="121" t="n"/>
      <c r="D168" s="89" t="inlineStr">
        <is>
          <t>Maxillary pain</t>
        </is>
      </c>
      <c r="E168" s="89" t="inlineStr">
        <is>
          <t>Sneezing</t>
        </is>
      </c>
      <c r="F168" s="89" t="inlineStr">
        <is>
          <t>Purulent conjunctivitis</t>
        </is>
      </c>
      <c r="G168" s="89" t="inlineStr">
        <is>
          <t>ไอ</t>
        </is>
      </c>
      <c r="H168" s="89" t="inlineStr">
        <is>
          <t>[NEED_REVIEW]</t>
        </is>
      </c>
      <c r="I168" s="120" t="inlineStr">
        <is>
          <t>1</t>
        </is>
      </c>
      <c r="J168" s="89"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21" t="n"/>
      <c r="L168" s="89" t="inlineStr">
        <is>
          <t>URTI</t>
        </is>
      </c>
      <c r="M168" s="121" t="inlineStr">
        <is>
          <t>Infectious Diseases</t>
        </is>
      </c>
      <c r="N168" s="89" t="inlineStr">
        <is>
          <t>PLE_CC1_2567_Key ข้อ 104</t>
        </is>
      </c>
      <c r="O168" s="121" t="n"/>
      <c r="P168" s="121" t="n"/>
      <c r="Q168" s="100" t="n"/>
    </row>
    <row r="169" ht="13.2" customHeight="1" s="49">
      <c r="A169" s="120" t="n">
        <v>167</v>
      </c>
      <c r="B169" s="89" t="inlineStr">
        <is>
          <t>ตามแนวทางเวชปฏิบัติในการวินิจฉัยและการรักษาผู้ป่วยที่มีการติดเชื้อ Helicobacter pylori ในประเทศไทย (Thailand Consensus) สูตรยาปฏิชีวนะทางเลือกแรกที่เหมาะสมในการกำจัดเชื้อ H. pylori คือสูตรใด</t>
        </is>
      </c>
      <c r="C169" s="121" t="n"/>
      <c r="D169" s="89" t="inlineStr">
        <is>
          <t>สูตรยา 4 ขนานที่มีบิสมัท (Bismuth quadruple therapy: PPI + Bismuth + Metronidazole + Tetracycline) หรือ Concomitant quadruple therapy นาน 14 วัน</t>
        </is>
      </c>
      <c r="E169" s="89" t="inlineStr">
        <is>
          <t>สูตรยา 3 ขนานมาตรฐาน (Standard Clarithromycin triple therapy: PPI + Clarithromycin + Amoxicillin) เป็นเวลา 7 วัน</t>
        </is>
      </c>
      <c r="F169" s="89" t="inlineStr">
        <is>
          <t>สูตรยา 2 ขนาน (Dual therapy: PPI + Amoxicillin) เป็นเวลา 5 วัน</t>
        </is>
      </c>
      <c r="G169" s="89" t="inlineStr">
        <is>
          <t>Ciprofloxacin ร่วมกับ Doxycycline และ Antacid นาน 10 วัน</t>
        </is>
      </c>
      <c r="H169" s="89" t="inlineStr">
        <is>
          <t>Vancomycin ร่วมกับ Meropenem ทางหลอดเลือดดำนาน 14 วัน</t>
        </is>
      </c>
      <c r="I169" s="120" t="n">
        <v>1</v>
      </c>
      <c r="J169" s="89" t="inlineStr">
        <is>
          <t>✅ คำตอบที่ถูกต้อง: ข้อ ก. สูตรยา 4 ขนานที่มีบิสมัท (Bismuth quadruple therapy: PPI + Bismuth + Metronidazole + Tetracycline) หรือ Concomitant non-bismuth quadruple therapy นาน 14 วัน
💡 Background:
แนวทางเวชปฏิบัติการวินิจฉัยและรักษาผู้ป่วยติดเชื้อ Helicobacter pylori ในประเทศไทย ปัจจุบันพบอัตราการดื้อยา Clarithromycin สูงเกินกว่า 15-20%
🎯 ทำไมข้อนี้ถึงถูก:
เนื่องจากอัตราการดื้อยา Clarithromycin ในประเทศไทยอยู่ในระดับสูง แนวทางเวชปฏิบัติของสมาคมแพทย์ระบบทางเดินอาหารแห่งประเทศไทย จึงแนะนำให้ใช้ สูตร 4 ขนานที่มีบิสมัท (14-day Bismuth quadruple therapy: PPI + Bismuth subsalicylate/subcitrate + Metronidazole + Tetracycline) หรือ สูตร 4 ขนานแบบไม่ใช้บิสมัท (14-day Concomitant regimen: PPI + Amoxicillin + Clarithromycin + Metronidazole) เป็นสูตรยาทางเลือกแรกในการกำจัดเชื้อ H. pylori (Eradication therapy)
🔍 ข้ออื่นผิดเพราะอะไร:
• ข้อ ข. Clarithromycin Triple therapy 7 วัน: ไม่แนะนำเป็นสูตรแรกในพื้นที่ที่มีการดื้อยา Clarithromycin สูง &gt; 15% เพราะอัตราการกำจัดเชื้อต่ำ &lt; 80%
• ข้อ ค. PPI ร่วมกับ Amoxicillin 2 ขนาน 5 วัน: ระยะเวลาสั้นเกินไปและอัตราการกำจัดเชื้อต่ำมาก
• ข้อ ง. Ciprofloxacin ร่วมกับ Doxycycline: ไม่ใช่สูตรมาตรฐานสำหรับ H. pylori
• ข้อ จ. Vancomycin ร่วมกับ Meropenem: เป็นยาปฏิชีวนะรักษาการติดเชื้อแบคทีเรียดื้อยาในโรงพยาบาล
📖 Guideline อ้างอิง:
Thailand Consensus on Helicobacter pylori Treatment (สมาคมแพทย์ระบบทางเดินอาหารแห่งประเทศไทย) &amp; Maastricht VI/Florence Consensus Report
📌 จุดจำก่อนสอบ:
H. pylori first-line ในไทย (Clarithromycin resistance สูง) -&gt; 14-day Bismuth Quadruple หรือ 14-day Concomitant therapy</t>
        </is>
      </c>
      <c r="K169" s="121" t="n"/>
      <c r="L169" s="89" t="inlineStr">
        <is>
          <t>Antimicrobial Pharmacology</t>
        </is>
      </c>
      <c r="M169" s="121" t="inlineStr">
        <is>
          <t>Infectious Diseases</t>
        </is>
      </c>
      <c r="N169" s="89" t="inlineStr">
        <is>
          <t>PLE_CC1_2567_Set1_Key ข้อ 9</t>
        </is>
      </c>
      <c r="O169" s="121" t="n"/>
      <c r="P169" s="121" t="n"/>
      <c r="Q169" s="100" t="n"/>
    </row>
    <row r="170" ht="13.2" customHeight="1" s="49">
      <c r="A170" s="120" t="n">
        <v>168</v>
      </c>
      <c r="B170" s="89" t="inlineStr">
        <is>
          <t>จากตำรับน้ำตาเทียม หากไม่มี Hydroxypropyl-guar สามารถใช้สารในข้อใดทำหน้าที่แทนได้ สารเพิ่มความหนืด ติดเชื้อ bacteria</t>
        </is>
      </c>
      <c r="C170" s="121" t="n"/>
      <c r="D170" s="89" t="inlineStr">
        <is>
          <t>ethyl cellulose</t>
        </is>
      </c>
      <c r="E170" s="89" t="inlineStr">
        <is>
          <t>Cellulose acetate</t>
        </is>
      </c>
      <c r="F170" s="89" t="inlineStr">
        <is>
          <t>Polysorbate 80</t>
        </is>
      </c>
      <c r="G170" s="89" t="inlineStr">
        <is>
          <t>Sorbitol</t>
        </is>
      </c>
      <c r="H170" s="89" t="inlineStr">
        <is>
          <t>PVA</t>
        </is>
      </c>
      <c r="I170" s="120" t="inlineStr">
        <is>
          <t>1</t>
        </is>
      </c>
      <c r="J170" s="89" t="inlineStr">
        <is>
          <t>✅ คำตอบที่ถูกต้อง: ข้อ ก. ethyl cellulose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121" t="n"/>
      <c r="L170" s="89" t="inlineStr">
        <is>
          <t>Antimicrobial Pharmacology</t>
        </is>
      </c>
      <c r="M170" s="121" t="inlineStr">
        <is>
          <t>Infectious Diseases</t>
        </is>
      </c>
      <c r="N170" s="89" t="inlineStr">
        <is>
          <t>PLE_CC1_2567_Set1_Key ข้อ 32</t>
        </is>
      </c>
      <c r="O170" s="121" t="n"/>
      <c r="P170" s="121" t="n"/>
      <c r="Q170" s="100" t="n"/>
    </row>
    <row r="171" ht="13.2" customHeight="1" s="49">
      <c r="A171" s="120" t="n">
        <v>169</v>
      </c>
      <c r="B171" s="89" t="inlineStr">
        <is>
          <t>Case HIV CD4 &lt; 150 ต้องได้ยาป้องกัน OI (Opportunistic Infection) อะไรบ้าง " A</t>
        </is>
      </c>
      <c r="C171" s="121" t="n"/>
      <c r="D171" s="89" t="inlineStr">
        <is>
          <t>Docusate Sodium - lubricant</t>
        </is>
      </c>
      <c r="E171" s="89" t="inlineStr">
        <is>
          <t>glycerin - Osmotic</t>
        </is>
      </c>
      <c r="F171" s="89" t="inlineStr">
        <is>
          <t>psyllium husk - stimulant</t>
        </is>
      </c>
      <c r="G171" s="89" t="inlineStr">
        <is>
          <t>bisacodyl - bulk forming</t>
        </is>
      </c>
      <c r="H171" s="89" t="inlineStr">
        <is>
          <t>[NEED_REVIEW]</t>
        </is>
      </c>
      <c r="I171" s="120" t="inlineStr">
        <is>
          <t>1</t>
        </is>
      </c>
      <c r="J171" s="89" t="inlineStr">
        <is>
          <t>✅ คำตอบที่ถูกต้อง: ข้อ ก. Docusate Sodium - lubricant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1" s="121" t="n"/>
      <c r="L171" s="89" t="inlineStr">
        <is>
          <t>Antimicrobial Pharmacology</t>
        </is>
      </c>
      <c r="M171" s="121" t="inlineStr">
        <is>
          <t>Infectious Diseases</t>
        </is>
      </c>
      <c r="N171" s="89" t="inlineStr">
        <is>
          <t>PLE_CC1_2567_Set1_Key ข้อ 75</t>
        </is>
      </c>
      <c r="O171" s="121" t="n"/>
      <c r="P171" s="121" t="n"/>
      <c r="Q171" s="100" t="n"/>
    </row>
    <row r="172" ht="13.2" customHeight="1" s="49">
      <c r="A172" s="120" t="n">
        <v>170</v>
      </c>
      <c r="B172" s="89" t="inlineStr">
        <is>
          <t>ผู้ป่วยติดเชื้อ HIV รายหนึ่งที่มีระดับ CD4 120 cells/mm3 ได้รับยาป้องกันการติดเชื้อฉวยโอกาส ต่อมา 10 วันเกิดผื่นแดงคันทั่วตัวและมีไข้ต่ำ ยาชนิดใดน่าจะเป็นสาเหตุของการแพ้ทางผิวหนังมากที่สุด</t>
        </is>
      </c>
      <c r="C172" s="121" t="n"/>
      <c r="D172" s="89" t="inlineStr">
        <is>
          <t>Cotrimoxazole (Trimethoprim/Sulfamethoxazole: TMP-SMX)</t>
        </is>
      </c>
      <c r="E172" s="89" t="inlineStr">
        <is>
          <t>Doxycycline 100 mg รับประทานวันละ 2 ครั้ง</t>
        </is>
      </c>
      <c r="F172" s="89" t="inlineStr">
        <is>
          <t>Metronidazole 400 mg รับประทานวันละ 3 ครั้ง</t>
        </is>
      </c>
      <c r="G172" s="89" t="inlineStr">
        <is>
          <t>Nitrofurantoin 100 mg รับประทานวันละ 2 ครั้ง</t>
        </is>
      </c>
      <c r="H172" s="89" t="inlineStr">
        <is>
          <t>Azithromycin 500 mg รับประทานวันละ 1 ครั้ง</t>
        </is>
      </c>
      <c r="I172" s="120" t="n">
        <v>1</v>
      </c>
      <c r="J172" s="89" t="inlineStr">
        <is>
          <t>✅ คำตอบที่ถูกต้อง: ข้อ ก. Cotrimoxazole (Trimethoprim/Sulfamethoxazole: TMP-SMX)
💡 Background:
ผู้ป่วยติดเชื้อ HIV ที่มีระดับ CD4 &lt; 200 cells/mm³ มีความเสี่ยงสูงต่อการติดเชื้อฉวยโอกาส โดยเฉพาะ Pneumocystis jirovecii pneumonia (PCP) และมีความไวต่อการเกิดผื่นแพ้ยาจากกลุ่ม Sulfonamides สูงกว่าคนทั่วไป
🎯 ทำไมข้อนี้ถึงถูก:
ยา Cotrimoxazole (Sulfamethoxazole + Trimethoprim) เป็นยาป้องกันและรักษา PCP ทางเลือกแรก แต่เป็นสาเหตุหลักที่พบบ่อยที่สุดของการเกิดปฏิกิริยาแพ้ยาทางผิวหนัง (Drug-induced skin rash) เช่น Maculopapular rash, Fixed drug eruption, ไปจนถึง Stevens-Johnson syndrome (SJS) ในผู้ป่วยกลุ่มนี้ เนื่องจากเมแทบอไลต์ Hydroxylamine ของซัลฟาในภาวะ Oxidative stress / Glutathione ต่ำ
🔍 ข้ออื่นผิดเพราะอะไร:
• ข้อ ข. Doxycycline: ทำให้เกิด Photosensitivity แต่พบอัตราการแพ้ผื่นรุนแรงน้อยกว่า Cotrimoxazole
• ข้อ ค. Metronidazole: อาการข้างเคียงหลักคือ คลื่นไส้ ลิ้นรับรสโลหะ (Metallic taste) และ Disulfiram-like reaction
• ข้อ ง. Nitrofurantoin: อาการข้างเคียงคือ คลื่นไส้ และ Pulmonary toxicity ในระยะยาว
• ข้อ จ. Azithromycin: ปลอดภัยสูง ผลข้างเคียงหลักคือ อาการไม่สบายท้อง
📖 Guideline อ้างอิง:
Thailand National Guidelines on HIV/AIDS Treatment and Prevention &amp; Dipiro's Pharmacotherapy
📌 จุดจำก่อนสอบ:
Cotrimoxazole (TMP-SMX) ในผู้ป่วย HIV CD4 &lt; 200 -&gt; First-line PCP prophylaxis แต่มักพบการแพ้ยา (Sulfa rash, SJS, Hyperkalemia) สูงที่สุด</t>
        </is>
      </c>
      <c r="K172" s="121" t="n"/>
      <c r="L172" s="89" t="inlineStr">
        <is>
          <t>Antimicrobial Pharmacology</t>
        </is>
      </c>
      <c r="M172" s="121" t="inlineStr">
        <is>
          <t>Infectious Diseases</t>
        </is>
      </c>
      <c r="N172" s="89" t="inlineStr">
        <is>
          <t>PLE_CC1_2567_Set1_Key ข้อ 77</t>
        </is>
      </c>
      <c r="O172" s="121" t="n"/>
      <c r="P172" s="121" t="n"/>
      <c r="Q172" s="100" t="n"/>
    </row>
    <row r="173" ht="13.2" customHeight="1" s="49">
      <c r="A173" s="120" t="n">
        <v>171</v>
      </c>
      <c r="B173" s="89" t="inlineStr">
        <is>
          <t>หญิงอายุ 65 ปี มาโรงพยาบาลด้วยอาการหน้าเบี้ยว ปากเบี้ยว แขนขาชาเล็กน้อย เป็นมาแล้ว 3 ชั่วโมง ตรวจระบบประสาทประเมินได้ NIHSS score = 2 (Minor Ischemic Stroke) ไม่เข้าเกณฑ์ให้ยาละลายลิ่มเลือด การรักษาด้วยยาต้านเกล็ดเลือดข้อใดเหมาะสมที่สุด</t>
        </is>
      </c>
      <c r="C173" s="121" t="n"/>
      <c r="D173" s="89" t="inlineStr">
        <is>
          <t>ยาต้านเกล็ดเลือดคู่ (Dual Antiplatelet Therapy: DAPT) ด้วย Aspirin ร่วมกับ Clopidogrel เป็นเวลา 21 วันแรก แล้วตามด้วยยาเดี่ยว</t>
        </is>
      </c>
      <c r="E173" s="89" t="inlineStr">
        <is>
          <t>Nitrofurantoin 100 mg รับประทานวันละ 2 ครั้ง</t>
        </is>
      </c>
      <c r="F173" s="89" t="inlineStr">
        <is>
          <t>Tenofovir/Emtricitabine 300/200 mg รับประทานวันละครั้ง</t>
        </is>
      </c>
      <c r="G173" s="89" t="inlineStr">
        <is>
          <t>Dolutegravir 50 mg รับประทานวันละครั้ง</t>
        </is>
      </c>
      <c r="H173" s="89" t="inlineStr">
        <is>
          <t>Vancomycin 1 g ฉีดเข้าหลอดเลือดดำทุก 12 ชั่วโมง</t>
        </is>
      </c>
      <c r="I173" s="120" t="n">
        <v>1</v>
      </c>
      <c r="J173" s="89" t="inlineStr">
        <is>
          <t>✅ คำตอบที่ถูกต้อง: ข้อ ก. ยาต้านเกล็ดเลือดคู่ (Dual Antiplatelet Therapy: DAPT) ด้วย Aspirin ร่วมกับ Clopidogrel เป็นเวลา 21 วันแรก แล้วตามด้วยยาเดี่ยว
💡 Background:
แนวทางการรักษาโรคหลอดเลือดสมองขาดเลือดเฉียบพลัน (Acute Ischemic Stroke: AIS) ในกลุ่มผู้ป่วยที่มีอาการเล็กน้อย (Minor stroke: NIHSS ≤ 3) หรือ High-risk TIA (ABCD2 score ≥ 4)
🎯 ทำไมข้อนี้ถึงถูก:
ตามแนวทางเวชปฏิบัติ AHA/ASA และสมาคมประสาทวิทยาแห่งประเทศไทย ผู้ป่วย Non-cardioembolic minor ischemic stroke (NIHSS ≤ 3 เช่น ผู้ป่วยรายนี้ NIHSS = 2) ที่มาโรงพยาบาลภายใน 24 ชั่วโมงแรก ควรได้รับ ยาต้านเกล็ดเลือดคู่ (DAPT: Aspirin loading 160-325 mg + Clopidogrel loading 300 mg แล้วตามด้วย Aspirin 81 mg + Clopidogrel 75 mg OD) ต่อเนื่องเป็นเวลา 21 วัน จากนั้นปรับลดเหลือยาต้านเกล็ดเลือดเดี่ยว (Single antiplatelet) เพื่อป้องกันการเกิด Stroke ซ้ำโดยไม่เพิ่มความเสี่ยงเลือดออกในสมองอย่างมีนัยสำคัญ
🔍 ข้ออื่นผิดเพราะอะไร:
• ข้อ ข. Nitrofurantoin: เป็นยาปฏิชีวนะรักษาการติดเชื้อทางเดินปัสสาวะ
• ข้อ ค. Tenofovir/Emtricitabine: เป็นยาต้านไวรัส HIV
• ข้อ ง. Dolutegravir: เป็นยาต้านไวรัส HIV
• ข้อ จ. Vancomycin: เป็นยาปฏิชีวนะรักษาเชื้อ MRSA
📖 Guideline อ้างอิง:
AHA/ASA Guidelines for the Early Management of Patients with Acute Ischemic Stroke &amp; POINT / CHANCE Clinical Trials
📌 จุดจำก่อนสอบ:
Minor Ischemic Stroke (NIHSS ≤ 3) ภายใน 24 ชม. -&gt; ให้ DAPT (Aspirin + Clopidogrel) นาน 21 วัน (Short-term DAPT) เพื่อลด Early stroke recurrence</t>
        </is>
      </c>
      <c r="K173" s="121" t="n"/>
      <c r="L173" s="89" t="inlineStr">
        <is>
          <t>Antimicrobial Pharmacology</t>
        </is>
      </c>
      <c r="M173" s="121" t="inlineStr">
        <is>
          <t>Infectious Diseases</t>
        </is>
      </c>
      <c r="N173" s="89" t="inlineStr">
        <is>
          <t>PLE_CC1_2567_Set1_Key ข้อ 86</t>
        </is>
      </c>
      <c r="O173" s="121" t="n"/>
      <c r="P173" s="121" t="n"/>
      <c r="Q173" s="100" t="n"/>
    </row>
    <row r="174" ht="13.2" customHeight="1" s="49">
      <c r="A174" s="120" t="n">
        <v>172</v>
      </c>
      <c r="B174" s="89"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74" s="121" t="n"/>
      <c r="D174" s="89" t="inlineStr">
        <is>
          <t>ยารวมเม็ด Tenofovir disoproxil fumarate / Emtricitabine (TDF/FTC 300/200 mg) รับประทานวันละ 1 ครั้ง</t>
        </is>
      </c>
      <c r="E174" s="89" t="inlineStr">
        <is>
          <t>Vancomycin 1 g ฉีดเข้าหลอดเลือดดำทุก 12 ชั่วโมง</t>
        </is>
      </c>
      <c r="F174" s="89" t="inlineStr">
        <is>
          <t>Meropenem 1 g ฉีดเข้าหลอดเลือดดำทุก 8 ชั่วโมง</t>
        </is>
      </c>
      <c r="G174" s="89" t="inlineStr">
        <is>
          <t>Cefazolin 1 g ฉีดเข้าหลอดเลือดดำทุก 8 ชั่วโมง</t>
        </is>
      </c>
      <c r="H174" s="89" t="inlineStr">
        <is>
          <t>Amoxicillin/Clavulanate 1 g รับประทานวันละ 2 ครั้ง</t>
        </is>
      </c>
      <c r="I174" s="120" t="n">
        <v>1</v>
      </c>
      <c r="J174" s="89"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74" s="121" t="n"/>
      <c r="L174" s="89" t="inlineStr">
        <is>
          <t>Antimicrobial Pharmacology</t>
        </is>
      </c>
      <c r="M174" s="121" t="inlineStr">
        <is>
          <t>Infectious Diseases</t>
        </is>
      </c>
      <c r="N174" s="89" t="inlineStr">
        <is>
          <t>PLE-CC1 ปี 2566 Day 1 ข้อ 1</t>
        </is>
      </c>
      <c r="O174" s="121" t="n"/>
      <c r="P174" s="121" t="n"/>
      <c r="Q174" s="100" t="n"/>
    </row>
    <row r="175" ht="13.2" customHeight="1" s="49">
      <c r="A175" s="120" t="n">
        <v>173</v>
      </c>
      <c r="B175" s="89"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75" s="121" t="n"/>
      <c r="D175" s="89" t="inlineStr">
        <is>
          <t>ยารวมเม็ด (TDF หรือ TAF) + (3TC หรือ FTC) ร่วมกับ Dolutegravir (DTG) 50 mg รับประทานวันละครั้ง นาน 28 วัน</t>
        </is>
      </c>
      <c r="E175" s="89" t="inlineStr">
        <is>
          <t>Amoxicillin/Clavulanate 1 g รับประทานวันละ 2 ครั้ง นาน 7 วัน</t>
        </is>
      </c>
      <c r="F175" s="89" t="inlineStr">
        <is>
          <t>Ceftriaxone 1 g ฉีดเข้าหลอดเลือดดำวันละครั้ง นาน 3 วัน</t>
        </is>
      </c>
      <c r="G175" s="89" t="inlineStr">
        <is>
          <t>Ciprofloxacin 500 mg รับประทานวันละ 2 ครั้ง นาน 14 วัน</t>
        </is>
      </c>
      <c r="H175" s="89" t="inlineStr">
        <is>
          <t>Azithromycin 500 mg รับประทานวันละครั้ง นาน 3 วัน</t>
        </is>
      </c>
      <c r="I175" s="120" t="n">
        <v>1</v>
      </c>
      <c r="J175" s="89"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75" s="121" t="n"/>
      <c r="L175" s="89" t="inlineStr">
        <is>
          <t>Antimicrobial Pharmacology</t>
        </is>
      </c>
      <c r="M175" s="121" t="inlineStr">
        <is>
          <t>Infectious Diseases</t>
        </is>
      </c>
      <c r="N175" s="89" t="inlineStr">
        <is>
          <t>PLE-CC1 ปี 2566 Day 1 ข้อ 5</t>
        </is>
      </c>
      <c r="O175" s="121" t="n"/>
      <c r="P175" s="121" t="n"/>
      <c r="Q175" s="100" t="n"/>
    </row>
    <row r="176" ht="13.2" customHeight="1" s="49">
      <c r="A176" s="120" t="n">
        <v>174</v>
      </c>
      <c r="B176" s="89"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76" s="121" t="n"/>
      <c r="D176" s="89" t="inlineStr">
        <is>
          <t>Amoxicillin ขนาดสูง (1 g TID) หรือ Amoxicillin/Clavulanate ร่วมกับ Azithromycin หรือ Doxycycline เดี่ยว</t>
        </is>
      </c>
      <c r="E176" s="89" t="inlineStr">
        <is>
          <t>Metronidazole 400 mg รับประทานวันละ 3 ครั้ง เดี่ยวๆ</t>
        </is>
      </c>
      <c r="F176" s="89" t="inlineStr">
        <is>
          <t>Nitrofurantoin 100 mg รับประทานวันละ 2 ครั้ง เดี่ยวๆ</t>
        </is>
      </c>
      <c r="G176" s="89" t="inlineStr">
        <is>
          <t>Cloxacillin 500 mg รับประทานวันละ 4 ครั้ง ก่อนอาหาร</t>
        </is>
      </c>
      <c r="H176" s="89" t="inlineStr">
        <is>
          <t>Colistin ชนิดรับประทานวันละ 3 ครั้ง</t>
        </is>
      </c>
      <c r="I176" s="120" t="n">
        <v>1</v>
      </c>
      <c r="J176" s="89"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76" s="121" t="n"/>
      <c r="L176" s="89" t="inlineStr">
        <is>
          <t>Antimicrobial Pharmacology</t>
        </is>
      </c>
      <c r="M176" s="121" t="inlineStr">
        <is>
          <t>Infectious Diseases</t>
        </is>
      </c>
      <c r="N176" s="89" t="inlineStr">
        <is>
          <t>PLE-CC1 ปี 2566 Day 2 ข้อ 4</t>
        </is>
      </c>
      <c r="O176" s="121" t="n"/>
      <c r="P176" s="121" t="n"/>
      <c r="Q176" s="100" t="n"/>
    </row>
    <row r="177" ht="13.2" customHeight="1" s="49">
      <c r="A177" s="120" t="n">
        <v>175</v>
      </c>
      <c r="B177" s="89" t="inlineStr">
        <is>
          <t>สูตรการให้ยาผสมระหว่าง Aprepitant + Ondansetron + Dexamethasone มีข้อบ่งใช้ที่ได้รับการรับรองตามมาตรฐานแนวทางเวชปฏิบัติข้อใด</t>
        </is>
      </c>
      <c r="C177" s="121" t="n"/>
      <c r="D177" s="89" t="inlineStr">
        <is>
          <t>ป้องกันอาการคลื่นไส้อาเจียนจากยาเคมีบำบัดที่มีความเสี่ยงสูงมาก (Highly Emetogenic Chemotherapy: HEC เช่น Cisplatin หรือ AC regimen)</t>
        </is>
      </c>
      <c r="E177" s="89" t="inlineStr">
        <is>
          <t>รักษาโรคกระเพาะอาหารอักเสบเฉียบพลันจากความเครียด</t>
        </is>
      </c>
      <c r="F177" s="89" t="inlineStr">
        <is>
          <t>ป้องกันอาการเมารถเมาเรือจากการเดินทาง (Motion sickness)</t>
        </is>
      </c>
      <c r="G177" s="89" t="inlineStr">
        <is>
          <t>รักษาอาการสะอึกเรื้อรังที่ไม่ทราบสาเหตุ</t>
        </is>
      </c>
      <c r="H177" s="89" t="inlineStr">
        <is>
          <t>รักษาอาการแพ้ท้องคลื่นไส้อาเจียนในสตรีมีครรภ์ระยะแรก</t>
        </is>
      </c>
      <c r="I177" s="120" t="n">
        <v>1</v>
      </c>
      <c r="J177" s="89"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77" s="121" t="n"/>
      <c r="L177" s="89" t="inlineStr">
        <is>
          <t>Antimicrobial Pharmacology</t>
        </is>
      </c>
      <c r="M177" s="121" t="inlineStr">
        <is>
          <t>Infectious Diseases</t>
        </is>
      </c>
      <c r="N177" s="89" t="inlineStr">
        <is>
          <t>PLE-CC1 ปี 2566 Day 2 ข้อ 1</t>
        </is>
      </c>
      <c r="O177" s="121" t="n"/>
      <c r="P177" s="121" t="n"/>
      <c r="Q177" s="100" t="n"/>
    </row>
    <row r="178" ht="13.2" customHeight="1" s="49">
      <c r="A178" s="120" t="n">
        <v>176</v>
      </c>
      <c r="B178" s="89"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78" s="121" t="n"/>
      <c r="D178" s="89" t="inlineStr">
        <is>
          <t>Acyclovir 400 mg รับประทานวันละ 3 ครั้ง (หรือ 200 mg วันละ 5 ครั้ง) เป็นเวลา 5 - 10 วัน เริ่มยาภายใน 48 ชั่วโมงแรกที่มีอาการ</t>
        </is>
      </c>
      <c r="E178" s="89" t="inlineStr">
        <is>
          <t>Dolutegravir 50 mg รับประทานวันละครั้ง เป็นเวลา 7 วัน</t>
        </is>
      </c>
      <c r="F178" s="89" t="inlineStr">
        <is>
          <t>Vancomycin 1 g ฉีดเข้าหลอดเลือดดำทุก 12 ชั่วโมง นาน 14 วัน</t>
        </is>
      </c>
      <c r="G178" s="89" t="inlineStr">
        <is>
          <t>Meropenem 1 g ฉีดเข้าหลอดเลือดดำทุก 8 ชั่วโมง นาน 5 วัน</t>
        </is>
      </c>
      <c r="H178" s="89" t="inlineStr">
        <is>
          <t>Cefazolin 1 g ฉีดเข้าหลอดเลือดดำทุก 8 ชั่วโมง นาน 7 วัน</t>
        </is>
      </c>
      <c r="I178" s="120" t="n">
        <v>1</v>
      </c>
      <c r="J178" s="89"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78" s="121" t="n"/>
      <c r="L178" s="89" t="inlineStr">
        <is>
          <t>Viral Infections (Herpesviridae)</t>
        </is>
      </c>
      <c r="M178" s="121" t="inlineStr">
        <is>
          <t>Infectious Diseases</t>
        </is>
      </c>
      <c r="N178" s="89" t="inlineStr">
        <is>
          <t>PLE-CC1 ปี 2566 Day 2 ข้อ 7</t>
        </is>
      </c>
      <c r="O178" s="121" t="n"/>
      <c r="P178" s="121" t="n"/>
      <c r="Q178" s="100" t="n"/>
    </row>
    <row r="179" ht="13.2" customHeight="1" s="49">
      <c r="A179" s="120" t="n">
        <v>177</v>
      </c>
      <c r="B179" s="89"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79" s="121" t="n"/>
      <c r="D179" s="89" t="inlineStr">
        <is>
          <t>พญายอ / เสลดพังพอนตัวเมีย (Clinacanthus nutans) สารสกัดในรูปแบบครีมทาภายนอก</t>
        </is>
      </c>
      <c r="E179" s="89" t="inlineStr">
        <is>
          <t>ฟ้าทะลายโจร (Andrographis paniculata) ชนิดแคปซูล</t>
        </is>
      </c>
      <c r="F179" s="89" t="inlineStr">
        <is>
          <t>ขมิ้นชัน (Curcuma longa) ชนิดผงบรรจุแคปซูล</t>
        </is>
      </c>
      <c r="G179" s="89" t="inlineStr">
        <is>
          <t>ใบบัวบก (Centella asiatica) ชนิดขี้ผึ้ง</t>
        </is>
      </c>
      <c r="H179" s="89" t="inlineStr">
        <is>
          <t>ชุมเห็ดเทศ (Senna alata) ชนิดสารสกัดโลชั่น</t>
        </is>
      </c>
      <c r="I179" s="120" t="n">
        <v>1</v>
      </c>
      <c r="J179" s="89"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79" s="121" t="n"/>
      <c r="L179" s="89" t="inlineStr">
        <is>
          <t>Viral Infections (Herpesviridae)</t>
        </is>
      </c>
      <c r="M179" s="121" t="inlineStr">
        <is>
          <t>Infectious Diseases</t>
        </is>
      </c>
      <c r="N179" s="89" t="inlineStr">
        <is>
          <t>PLE-CC1 ปี 2566 Day 2 ข้อ 26</t>
        </is>
      </c>
      <c r="O179" s="121" t="n"/>
      <c r="P179" s="121" t="n"/>
      <c r="Q179" s="100" t="n"/>
    </row>
    <row r="180" ht="13.2" customHeight="1" s="49">
      <c r="A180" s="120" t="n">
        <v>178</v>
      </c>
      <c r="B180" s="89"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80" s="121" t="n"/>
      <c r="D180" s="89" t="inlineStr">
        <is>
          <t>โรคต่อมทอนซิลอักเสบ/คอหอยอักเสบจากเชื้อ Group A Streptococcus (GAS Pharyngotonsillitis) เพื่อป้องกันไข้รูมาติก</t>
        </is>
      </c>
      <c r="E180" s="89" t="inlineStr">
        <is>
          <t>โรคไข้หวัดทั่วไปจากเชื้อไวรัส (Common cold)</t>
        </is>
      </c>
      <c r="F180" s="89" t="inlineStr">
        <is>
          <t>โรคกระเพาะปัสสาวะอักเสบเฉียบพลันในสตรี (Acute uncomplicated cystitis)</t>
        </is>
      </c>
      <c r="G180" s="89" t="inlineStr">
        <is>
          <t>โรคอุจจาระร่วงเฉียบพลันจากเชื้ออหิวาตกโรค</t>
        </is>
      </c>
      <c r="H180" s="89" t="inlineStr">
        <is>
          <t>โรคหนองในแท้บริเวณท่อปัสสาวะ (Gonococcal urethritis)</t>
        </is>
      </c>
      <c r="I180" s="120" t="n">
        <v>1</v>
      </c>
      <c r="J180" s="89"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80" s="121" t="n"/>
      <c r="L180" s="89" t="inlineStr">
        <is>
          <t>URTI</t>
        </is>
      </c>
      <c r="M180" s="121" t="inlineStr">
        <is>
          <t>Infectious Diseases</t>
        </is>
      </c>
      <c r="N180" s="89" t="inlineStr">
        <is>
          <t>PLE-CC1 ปี 2566 Day 2 ข้อ 1</t>
        </is>
      </c>
      <c r="O180" s="121" t="n"/>
      <c r="P180" s="121" t="n"/>
      <c r="Q180" s="100" t="n"/>
    </row>
    <row r="181" ht="13.2" customHeight="1" s="49">
      <c r="A181" s="120" t="n">
        <v>179</v>
      </c>
      <c r="B181" s="89"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81" s="121" t="n"/>
      <c r="D181" s="89" t="inlineStr">
        <is>
          <t>การมีเพศสัมพันธ์โดยไม่ได้สวมถุงยางอนามัยกับคู่นอนที่ติดเชื้อ (โรคติดต่อทางเพศสัมพันธ์: STI)</t>
        </is>
      </c>
      <c r="E181" s="89" t="inlineStr">
        <is>
          <t>การสวมใส่กางเกงที่คับแน่นและอับชื้นเป็นประจำ</t>
        </is>
      </c>
      <c r="F181" s="89" t="inlineStr">
        <is>
          <t>การรับประทานยาปฏิชีวนะกลุ่มเพนิซิลลินเป็นเวลานาน</t>
        </is>
      </c>
      <c r="G181" s="89" t="inlineStr">
        <is>
          <t>ภาวะขาดฮอร์โมนเอสโตรเจนในสตรีวัยหมดประจำเดือน</t>
        </is>
      </c>
      <c r="H181" s="89" t="inlineStr">
        <is>
          <t>การใช้บริการสระว่ายน้ำสาธารณะร่วมกับผู้อื่น</t>
        </is>
      </c>
      <c r="I181" s="120" t="n">
        <v>1</v>
      </c>
      <c r="J181" s="89"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81" s="121" t="n"/>
      <c r="L181" s="89" t="inlineStr">
        <is>
          <t>STDs &amp; vaginitis</t>
        </is>
      </c>
      <c r="M181" s="121" t="inlineStr">
        <is>
          <t>Infectious Diseases</t>
        </is>
      </c>
      <c r="N181" s="89" t="inlineStr">
        <is>
          <t>PLE-CC1 ปี 2566 Day 2 ข้อ 66</t>
        </is>
      </c>
      <c r="O181" s="121" t="n"/>
      <c r="P181" s="121" t="n"/>
      <c r="Q181" s="100" t="n"/>
    </row>
    <row r="182" ht="13.2" customHeight="1" s="49">
      <c r="A182" s="120" t="n">
        <v>180</v>
      </c>
      <c r="B182" s="89"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82" s="121" t="n"/>
      <c r="D182" s="89" t="inlineStr">
        <is>
          <t>Paclitaxel เดี่ยวๆ ขนาดมาตรฐาน</t>
        </is>
      </c>
      <c r="E182" s="89" t="inlineStr">
        <is>
          <t>5-Fluorouracil (5-FU) ชนิดหยดเข้าหลอดเลือดดำต่อเนื่อง</t>
        </is>
      </c>
      <c r="F182" s="89" t="inlineStr">
        <is>
          <t>Bleomycin 15 units ฉีดเข้ากล้ามเนื้อ</t>
        </is>
      </c>
      <c r="G182" s="89" t="inlineStr">
        <is>
          <t>Vincristine 1.4 mg/m2 ฉีดเข้าหลอดเลือดดำ</t>
        </is>
      </c>
      <c r="H182" s="89" t="inlineStr">
        <is>
          <t>Cisplatin ขนาดสูง หรือยาเคมีบำบัดสูตร AC (Doxorubicin + Cyclophosphamide) ในผู้ป่วยมะเร็งเต้านม</t>
        </is>
      </c>
      <c r="I182" s="120" t="n">
        <v>5</v>
      </c>
      <c r="J182" s="89"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82" s="121" t="n"/>
      <c r="L182" s="89" t="inlineStr">
        <is>
          <t>Antimicrobial Pharmacology</t>
        </is>
      </c>
      <c r="M182" s="121" t="inlineStr">
        <is>
          <t>Infectious Diseases</t>
        </is>
      </c>
      <c r="N182" s="89" t="inlineStr">
        <is>
          <t>PLE-CC1 ปี 2566 Day 2 ข้อ 5</t>
        </is>
      </c>
      <c r="O182" s="121" t="n"/>
      <c r="P182" s="121" t="n"/>
      <c r="Q182" s="100" t="n"/>
    </row>
    <row r="183" ht="13.2" customHeight="1" s="49">
      <c r="A183" s="120" t="n">
        <v>181</v>
      </c>
      <c r="B183" s="89" t="inlineStr">
        <is>
          <t>ถาผู้ป่วยมีอาการปวดปลายประสาทร่วมด้วย (แต;จำลักษณะอาการที่เขาเล;าไม่ได) ไม่สามารถใช้ยาใดรักษา ไดValacyclovir: 1000 mg three times daily ห"อ Famciclovir: 500 mg three times daily ห"อ Acyclovir: 800 mg ﬁve times daily เ%นเวลา 7 น</t>
        </is>
      </c>
      <c r="C183" s="121" t="n"/>
      <c r="D183" s="89" t="inlineStr">
        <is>
          <t>Venlafaxine</t>
        </is>
      </c>
      <c r="E183" s="89" t="inlineStr">
        <is>
          <t>NSAIDs สักตัว ลืมชื่อ (น;าจะ naproxen ไม่ก็ diclofenac)</t>
        </is>
      </c>
      <c r="F183" s="89" t="inlineStr">
        <is>
          <t>[NEED_REVIEW]</t>
        </is>
      </c>
      <c r="G183" s="89" t="inlineStr">
        <is>
          <t>[NEED_REVIEW]</t>
        </is>
      </c>
      <c r="H183" s="89" t="inlineStr">
        <is>
          <t>[NEED_REVIEW]</t>
        </is>
      </c>
      <c r="I183" s="120" t="inlineStr">
        <is>
          <t>1</t>
        </is>
      </c>
      <c r="J183" s="89" t="inlineStr">
        <is>
          <t>✅ คำตอบที่ถูกต้อง: ข้อ ก. Venlafaxine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(NSAIDs สักตัว ลืมชื่อ (น;าจะ naproxen ไม่ก็ diclofenac)): NSAIDs เช่น Naproxen หรือ Diclofenac มีประสิทธิภาพบรรเทาอาการปวดจากการอักเสบของเนื้อเยื่อ แต่ไม่มีประสิทธิภาพในการรักษาอาการปวดประสาท (neuropathic pain)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183" s="121" t="n"/>
      <c r="L183" s="89" t="inlineStr">
        <is>
          <t>Viral Infections (Herpesviridae)</t>
        </is>
      </c>
      <c r="M183" s="121" t="inlineStr">
        <is>
          <t>Infectious Diseases</t>
        </is>
      </c>
      <c r="N183" s="89" t="inlineStr">
        <is>
          <t>PLE_CC1_2565_Day1_Key ข้อ 12</t>
        </is>
      </c>
      <c r="O183" s="121" t="n"/>
      <c r="P183" s="121" t="n"/>
      <c r="Q183" s="100" t="n"/>
    </row>
    <row r="184" ht="13.2" customHeight="1" s="49">
      <c r="A184" s="120" t="n">
        <v>182</v>
      </c>
      <c r="B184" s="89" t="inlineStr">
        <is>
          <t>ต;อมาผู้ป่วยไปตรวจที่โรงพยาบาล พบว;าติดเชื้อ H. pylori ในทางเดินอาหาร ข้อใดเป็นสูตรยาที่ควรใหกับ ผู้ป่วยรายนี้ Triple therapy (1st line)</t>
        </is>
      </c>
      <c r="C184" s="121" t="n"/>
      <c r="D184" s="89" t="inlineStr">
        <is>
          <t>Amoxicillin + Clarithromycin + Omeprazole for 14 days</t>
        </is>
      </c>
      <c r="E184" s="89" t="inlineStr">
        <is>
          <t>Amoxicillin + Metronidazole + Omeprazole for 14 days</t>
        </is>
      </c>
      <c r="F184" s="89" t="inlineStr">
        <is>
          <t>[NEED_REVIEW]</t>
        </is>
      </c>
      <c r="G184" s="89" t="inlineStr">
        <is>
          <t>[NEED_REVIEW]</t>
        </is>
      </c>
      <c r="H184" s="89" t="inlineStr">
        <is>
          <t>[NEED_REVIEW]</t>
        </is>
      </c>
      <c r="I184" s="120" t="inlineStr">
        <is>
          <t>1</t>
        </is>
      </c>
      <c r="J184" s="89" t="inlineStr">
        <is>
          <t>✅ คำตอบที่ถูกต้อง: ข้อ ก. Amoxicillin + Clarithromycin + Omeprazole for 14 days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(Amoxicillin + Metronidazole + Omeprazole for 14 days): สูตร Amoxicillin ร่วมกับ Metronidazole และ PPI เป็นสูตรทางเลือกสำหรับผู้ที่แพ้ Clarithromycin หรือมีอัตราดื้อยา Clarithromycin สูง ไม่ใช่สูตร Clarithromycin triple มาตรฐานดั้งเดิม
• ข้อ ค. (แนวทางการวินิจฉัยและรักษาโรคติดเชื้อในประเทศไทย พ.ศ. 2563 (สมาคมโรคติดเชื้อแห่งประเทศไทย)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4" s="121" t="n"/>
      <c r="L184" s="89" t="inlineStr">
        <is>
          <t>Antimicrobial Pharmacology</t>
        </is>
      </c>
      <c r="M184" s="121" t="inlineStr">
        <is>
          <t>Infectious Diseases</t>
        </is>
      </c>
      <c r="N184" s="89" t="inlineStr">
        <is>
          <t>PLE_CC1_2565_Day1_Key ข้อ 28</t>
        </is>
      </c>
      <c r="O184" s="121" t="n"/>
      <c r="P184" s="121" t="n"/>
      <c r="Q184" s="100" t="n"/>
    </row>
    <row r="185" ht="13.2" customHeight="1" s="49">
      <c r="A185" s="120" t="n">
        <v>183</v>
      </c>
      <c r="B185" s="89" t="inlineStr">
        <is>
          <t>physicochemical properties แบบไหนทำใหtransdermal patch ออกฤทธิ์ดีที่สุด …………………..………………………………..………………………………..………………………………..……………………………….. ………………………………..………………………………..………………………………..………………………………..…………………… Hint: Choice เป็น Molecular weight, Melting po Low molecular weight (&lt;600Da) Lipophilic and Efﬁcacious at low dose Low melting point LogK 1.0-4</t>
        </is>
      </c>
      <c r="C185" s="121" t="n"/>
      <c r="D185" s="89" t="inlineStr">
        <is>
          <t>Atopic dermatitis</t>
        </is>
      </c>
      <c r="E185" s="89" t="inlineStr">
        <is>
          <t>Contact dermatitis</t>
        </is>
      </c>
      <c r="F185" s="89" t="inlineStr">
        <is>
          <t>Scabies</t>
        </is>
      </c>
      <c r="G185" s="89" t="inlineStr">
        <is>
          <t>Pediculosis Pubis</t>
        </is>
      </c>
      <c r="H185" s="89" t="inlineStr">
        <is>
          <t>[NEED_REVIEW]</t>
        </is>
      </c>
      <c r="I185" s="120" t="inlineStr">
        <is>
          <t>1</t>
        </is>
      </c>
      <c r="J185" s="89" t="inlineStr">
        <is>
          <t>✅ คำตอบที่ถูกต้อง: ข้อ ก. Atopic dermatitis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(Contact dermatitis): Contact dermatitis มักมีประวัติสัมผัสสารก่อภูมิแพ้หรือสารระคายเคืองเฉพาะที่ชัดเจน และไม่ติดต่อสู่คู่นอนที่นอนเตียงเดียวกัน
• ข้อ ค. (Scabies): Scabies (โรคหิด) มีลักษณะตุ่มน้ำคันมากเวลากลางคืนบริเวณง่ามนิ้วมือและติดต่อสู่คนใกล้ชิดบนเตียงเดียวกันได้ ซึ่งตรงกับโจทย์เคสคลินิกมากที่สุด
• ข้อ ง. (Pediculosis Pubis): Pediculosis Pubis (โลน) มีอาการคันและตรวจพบตัวแมลงหรือไข่บริเวณขนหัวเหน่าเป็นหลัก ไม่พบเป็นตุ่มน้ำใสบริเวณง่ามนิ้วมือ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5" s="121" t="n"/>
      <c r="L185" s="89" t="inlineStr">
        <is>
          <t>Antimicrobial Pharmacology</t>
        </is>
      </c>
      <c r="M185" s="121" t="inlineStr">
        <is>
          <t>Infectious Diseases</t>
        </is>
      </c>
      <c r="N185" s="89" t="inlineStr">
        <is>
          <t>PLE_CC1_2565_Day1_Key ข้อ 48</t>
        </is>
      </c>
      <c r="O185" s="121" t="n"/>
      <c r="P185" s="121" t="n"/>
      <c r="Q185" s="100" t="n"/>
    </row>
    <row r="186" ht="13.2" customHeight="1" s="49">
      <c r="A186" s="120" t="n">
        <v>184</v>
      </c>
      <c r="B186" s="89" t="inlineStr">
        <is>
          <t>หญิงอายุ 25 ปี ไม่มีโรคประจำตัว ไม่ได้ตั้งครรภ์ มาด้วยอาการปัสสาวะแสบขัด กะปริดกะปรอย ปวดหัวหน่าว ตรวจปัสสาวะพบ WBC &gt; 50 cells/HPF วินิจฉัยเป็น Acute uncomplicated cystitis ยาปฏิชีวนะทางเลือกแรก (First-line) ที่เหมาะสมที่สุดคือข้อใด</t>
        </is>
      </c>
      <c r="C186" s="121" t="n"/>
      <c r="D186" s="89" t="inlineStr">
        <is>
          <t>Nitrofurantoin monohydrate/macrocrystals 100 mg รับประทานวันละ 2 ครั้ง เป็นเวลา 5 วัน หรือ Fosfomycin trometamol 3 g รับประทานครั้งเดียว</t>
        </is>
      </c>
      <c r="E186" s="89" t="inlineStr">
        <is>
          <t>Ciprofloxacin 500 mg รับประทานวันละ 2 ครั้ง เป็นเวลา 14 วัน</t>
        </is>
      </c>
      <c r="F186" s="89" t="inlineStr">
        <is>
          <t>Amoxicillin 500 mg รับประทานวันละ 3 ครั้ง เป็นเวลา 7 วัน</t>
        </is>
      </c>
      <c r="G186" s="89" t="inlineStr">
        <is>
          <t>Vancomycin 1 g ฉีดเข้าหลอดเลือดดำทุก 12 ชั่วโมง</t>
        </is>
      </c>
      <c r="H186" s="89" t="inlineStr">
        <is>
          <t>Metronidazole 400 mg รับประทานวันละ 3 ครั้ง เป็นเวลา 7 วัน</t>
        </is>
      </c>
      <c r="I186" s="120" t="n">
        <v>1</v>
      </c>
      <c r="J186" s="89" t="inlineStr">
        <is>
          <t>✅ คำตอบที่ถูกต้อง: ข้อ ก. Nitrofurantoin monohydrate/macrocrystals 100 mg รับประทานวันละ 2 ครั้ง เป็นเวลา 5 วัน หรือ Fosfomycin trometamol 3 g รับประทานครั้งเดียว
💡 Background:
โรคติดเชื้อทางเดินปัสสาวะส่วนล่างเฉียบพลันแบบไม่มีภาวะแทรกซ้อน (Acute uncomplicated cystitis) ในสตรี มักเกิดจากเชื้อ Escherichia coli
🎯 ทำไมข้อนี้ถึงถูก:
ตามแนวทางเวชปฏิบัติสากล IDSA/ESCMO และแนวทางเวชปฏิบัติโรคติดเชื้อในประเทศไทย: First-line empirical antibiotics สำหรับ Acute uncomplicated cystitis ในสตรี ได้แก่ (1) Nitrofurantoin 100 mg BID นาน 5 วัน (2) Fosfomycin trometamol 3 g ผงละลายน้ำกินครั้งเดียว (Single dose) หรือ (3) Pivmecillinam 400 mg TID นาน 3-5 วัน เนื่องจากมีประสิทธิภาพสูง อัตราการดื้อยาต่ำ และไม่ส่งผลกระทบต่อเชื้อจุลชีพประจำถิ่นในลำไส้ (Collateral damage ต่ำ)
🔍 ข้ออื่นผิดเพราะอะไร:
• ข้อ ข. Ciprofloxacin / Levofloxacin: เป็นยาสำรองสำหรับ Pyelonephritis หรือ Complicated UTI ไม่แนะนำเป็น First-line สำหรับ Simple cystitis เพราะเสี่ยงต่อการเกิดเชื้อดื้อยาและ ADRs ต่อเอ็น/ระบบประสาท
• ข้อ ค. Amoxicillin เดี่ยว: เชื้อ E. coli ในชุมชนดื้อต่อ Amoxicillin สูงมาก (&gt; 50%) ไม่แนะนำให้ใช้เป็น Empirical
• ข้อ ง. Vancomycin IV: ไม่ครอบคลุมแบคทีเรียแกรมลบ
• ข้อ จ. Metronidazole: ไม่ครอบคลุมเชื้อ E. coli
📖 Guideline อ้างอิง:
IDSA International Clinical Practice Guidelines for the Treatment of Acute Uncomplicated Cystitis and Pyelonephritis in Women &amp; แนวทางการรักษาโรคติดเชื้อในระบบทางเดินปัสสาวะในประเทศไทย
📌 จุดจำก่อนสอบ:
Uncomplicated Cystitis first-line: Nitrofurantoin 100 mg BID x 5 วัน หรือ Fosfomycin 3 g Single dose (หลีกเลี่ยง Fluoroquinolones ถ้าไม่จำเป็น)</t>
        </is>
      </c>
      <c r="K186" s="121" t="n"/>
      <c r="L186" s="89" t="inlineStr">
        <is>
          <t>Antimicrobial Pharmacology</t>
        </is>
      </c>
      <c r="M186" s="121" t="inlineStr">
        <is>
          <t>Infectious Diseases</t>
        </is>
      </c>
      <c r="N186" s="89" t="inlineStr">
        <is>
          <t>PLE_CC1_2565_Day1_Key ข้อ 20</t>
        </is>
      </c>
      <c r="O186" s="121" t="n"/>
      <c r="P186" s="121" t="n"/>
      <c r="Q186" s="100" t="n"/>
    </row>
    <row r="187" ht="13.2" customHeight="1" s="49">
      <c r="A187" s="120" t="n">
        <v>185</v>
      </c>
      <c r="B187" s="89" t="inlineStr">
        <is>
          <t>Ketotifen 0.025% ประกอบด$วย ketotifen fumarate, glycerin, Hypromellose, NaOH/HCl, NaCl, benzalkonium chloride, purified water และ solubility ของ ketotifen 10 mg/ml ข้อใดถูกต้อง β-blocker NSAID Cholinergic Agonists carbonic anhydrase inhibitor Antibiotic</t>
        </is>
      </c>
      <c r="C187" s="121" t="n"/>
      <c r="D187" s="89" t="inlineStr">
        <is>
          <t>ยาเป็นรูปแบบ ophthalmic suspension</t>
        </is>
      </c>
      <c r="E187" s="89" t="inlineStr">
        <is>
          <t>ไม-จำเป็นต$องใส- preservative เพราะยาตา sterile อยู-แล$ว</t>
        </is>
      </c>
      <c r="F187" s="89" t="inlineStr">
        <is>
          <t>ต$องปรับ pH ให$เท-ากับน้ำตา คือ pH 7.4</t>
        </is>
      </c>
      <c r="G187" s="89" t="inlineStr">
        <is>
          <t>ต$องปรับ pH 7.4 เพื่อให$เป็น isotonic</t>
        </is>
      </c>
      <c r="H187" s="89" t="inlineStr">
        <is>
          <t>ใช$ NaCl ในการทำให$สารละลายเป็น isotonic solution</t>
        </is>
      </c>
      <c r="I187" s="120" t="inlineStr">
        <is>
          <t>1</t>
        </is>
      </c>
      <c r="J187" s="89" t="inlineStr">
        <is>
          <t>✅ คำตอบที่ถูกต้อง: ข้อ ก. ยาเป็นรูปแบบ ophthalmic suspension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(ไม-จำเป็นต$องใส- preservative เพราะยาตา sterile อยู-แล$ว): ยาหยอดตาชนิดขวดที่เปิดใช้ซ้ำ (multi-dose) จำเป็นต้องเติมสารกันเสีย เช่น Benzalkonium chloride เพื่อป้องกันการปนเปื้อนของเชื้อจุลชีพหลังเปิดใช้
• ข้อ ค. (ต$องปรับ pH ให$เท-ากับน้ำตา คือ pH 7.4): pH ของตำรับยาตาไม่จำเป็นต้องเท่ากับ 7.4 เสมอไป โดยสามารถปรับให้อยู่ในช่วงที่ตัวยาคงตัวและดวงตาทนรับได้ (pH 6.5-8.5)
• ข้อ ง. (ต$องปรับ pH 7.4 เพื่อให$เป็น isotonic): ความเข้มข้นของอนุภาคและสารละลายในตำรับเป็นตัวกำหนด osmolarity เพื่อความเป็น isotonic ไม่ใช่การปรับระดับ pH
• ข้อ จ. (ใช$ NaCl ในการทำให$สารละลายเป็น isotonic solution): NaCl ทำหน้าที่เป็น tonicity-adjusting agent เพื่อปรับความดันออสโมติกของสารละลายให้สมดุลเท่ากับน้ำตา (isotonicity) ซึ่งเป็นหน้าที่ที่ถูกต้อง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7" s="121" t="n"/>
      <c r="L187" s="89" t="inlineStr">
        <is>
          <t>Antimicrobial Pharmacology</t>
        </is>
      </c>
      <c r="M187" s="121" t="inlineStr">
        <is>
          <t>Infectious Diseases</t>
        </is>
      </c>
      <c r="N187" s="89" t="inlineStr">
        <is>
          <t>PLE_CC1_2565_Day2_Key ข้อ 42</t>
        </is>
      </c>
      <c r="O187" s="121" t="n"/>
      <c r="P187" s="121" t="n"/>
      <c r="Q187" s="100" t="n"/>
    </row>
    <row r="188" ht="13.2" customHeight="1" s="49">
      <c r="A188" s="120" t="n">
        <v>186</v>
      </c>
      <c r="B188" s="89" t="inlineStr">
        <is>
          <t>ดื้อยา isoniazid, rifampicin จัดเป็นแบบใด</t>
        </is>
      </c>
      <c r="C188" s="121" t="n"/>
      <c r="D188" s="89" t="inlineStr">
        <is>
          <t>poly-drug resistance TB</t>
        </is>
      </c>
      <c r="E188" s="89" t="inlineStr">
        <is>
          <t>mono resistance TB</t>
        </is>
      </c>
      <c r="F188" s="89" t="inlineStr">
        <is>
          <t>MDR-TB</t>
        </is>
      </c>
      <c r="G188" s="89" t="inlineStr">
        <is>
          <t>Pre-XDR-TB</t>
        </is>
      </c>
      <c r="H188" s="89" t="inlineStr">
        <is>
          <t>XDR-TB สูตรตำรับ Rifampicin capsule 1.2 g Glycerin PEG 400 Sorbitol solution Ascorbic acid EDTA</t>
        </is>
      </c>
      <c r="I188" s="120" t="inlineStr">
        <is>
          <t>1</t>
        </is>
      </c>
      <c r="J188" s="89" t="inlineStr">
        <is>
          <t>✅ คำตอบที่ถูกต้อง: ข้อ ก. poly-drug resistance TB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การเลือก Infectious Diseases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(mono resistance TB): Mono-resistant TB นิยามถึงการดื้อต่อยาต้านวัณโรคขนานแรกเพียงขนานเดียวเท่านั้น ไม่ครอบคลุมการดื้อยาทั้งสองขนานพร้อมกัน
• ข้อ ค. (MDR-TB): MDR-TB (Multidrug-resistant TB) นิยามอย่างจำเพาะว่าเป็นการดื้อต่อทั้ง Isoniazid และ Rifampicin พร้อมกัน ซึ่งเป็นคำนิยามที่ถูกต้องตามมาตรฐานจากล
• ข้อ ง. (Pre-XDR-TB): Pre-XDR-TB นิยามว่าเป็นการดื้อยา MDR-TB ร่วมกับการดื้อต่อยาในกลุ่ม Fluoroquinolone ขนานใดขนานหนึ่งเพิ่มเติม
• ข้อ จ. (XDR-TB สูตรตำรับ Rifampicin capsule 1.2 g Glycerin PEG 400 Sorbitol solution Ascorbic acid EDTA</t>
        </is>
      </c>
      <c r="K188" s="121" t="n"/>
      <c r="L188" s="89" t="inlineStr">
        <is>
          <t>Tuberculosis</t>
        </is>
      </c>
      <c r="M188" s="121" t="inlineStr">
        <is>
          <t>Infectious Diseases</t>
        </is>
      </c>
      <c r="N188" s="89" t="inlineStr">
        <is>
          <t>PLE_CC1_2565_Day2_Key ข้อ 55</t>
        </is>
      </c>
      <c r="O188" s="121" t="n"/>
      <c r="P188" s="121" t="n"/>
      <c r="Q188" s="100" t="n"/>
    </row>
    <row r="189" ht="13.2" customHeight="1" s="49">
      <c r="A189" s="120" t="n">
        <v>187</v>
      </c>
      <c r="B189" s="89" t="inlineStr">
        <is>
          <t>ผู้ป่วยชายอายุ 35 ปี ได้รับการวินิจฉัยเป็นวัณโรคปอดรายใหม่ (New pulmonary TB case) ตรวจเสมหะพบเชื้อ Acid-Fast Bacilli (AFB positive) การทำงานของตับและไตปกติ สูตรยาต้านวัณโรคทางเลือกแรกที่ผู้ป่วยควรได้รับตามแนวทางเวชปฏิบัติแห่งชาติคือสูตรใด</t>
        </is>
      </c>
      <c r="C189" s="121" t="n"/>
      <c r="D189" s="89" t="inlineStr">
        <is>
          <t>สูตรยา 4 ขนาน 2HRZE / 4HR: Isoniazid (H) + Rifampicin (R) + Pyrazinamide (Z) + Ethambutol (E) นาน 2 เดือน ตามด้วย 2HR นาน 4 เดือน รวม 6 เดือน</t>
        </is>
      </c>
      <c r="E189" s="89" t="inlineStr">
        <is>
          <t>Azithromycin 500 mg ร่วมกับ Doxycycline 100 mg รับประทานวันละครั้ง นาน 6 เดือน</t>
        </is>
      </c>
      <c r="F189" s="89" t="inlineStr">
        <is>
          <t>สูตรยา 2 ขนาน Isoniazid ร่วมกับ Rifampicin เป็นเวลา 3 เดือน</t>
        </is>
      </c>
      <c r="G189" s="89" t="inlineStr">
        <is>
          <t>สูตรยาต้านวัณโรคดื้อยา Levofloxacin + Bedaquiline + Linezolid นาน 9 เดือน</t>
        </is>
      </c>
      <c r="H189" s="89" t="inlineStr">
        <is>
          <t>Streptomycin ฉีดเข้ากล้ามเนื้อเดี่ยวๆ วันละครั้ง เป็นเวลา 1 ปี</t>
        </is>
      </c>
      <c r="I189" s="120" t="n">
        <v>1</v>
      </c>
      <c r="J189" s="89" t="inlineStr">
        <is>
          <t>✅ คำตอบที่ถูกต้อง: ข้อ ก. สูตรยา 4 ขนาน 2HRZE / 4HR: Isoniazid (H) + Rifampicin (R) + Pyrazinamide (Z) + Ethambutol (E) นาน 2 เดือน ตามด้วย 2HR นาน 4 เดือน รวม 6 เดือน
💡 Background:
แนวทางการรักษาวัณโรคปอดรายใหม่ที่ไวต่อยา (New pulmonary tuberculosis case) ตามมาตรฐานขององค์การอนามัยโลก (WHO) และสำนักวัณโรค กรมควบคุมโรค กระทรวงสาธารณสุข
🎯 ทำไมข้อนี้ถึงถูก:
สูตรยามาตรฐานทางเลือกแรก (Standard First-line Short-course Chemotherapy) สำหรับผู้ป่วยวัณโรคปอดรายใหม่ ประกอบด้วย: (1) ระยะเข้มข้น (Intensive phase) 2 เดือนแรก ได้รับยา 4 ขนาน คือ Isoniazid (H) + Rifampicin (R) + Pyrazinamide (Z) + Ethambutol (E) (2HRZE) และ (2) ระยะต่อเนื่อง (Continuation phase) 4 เดือนถัดมา ได้รับยา 2 ขนาน คือ Isoniazid + Rifampicin (4HR) รวมระยะเวลาการรักษาทั้งหมด 6 เดือน (6 months)
🔍 ข้ออื่นผิดเพราะอะไร:
• ข้อ ข. Azithromycin ร่วมกับ Doxycycline: ไม่ใช่ยารักษาวัณโรค
• ข้อ ค. สูตรยา 2 ขนาน HR นาน 3 เดือน: ระยะเวลาและจำนวนยาไม่เพียงพอ ทำให้เกิดเชื้อดื้อยา
• ข้อ ง. สูตรยาที่มี Levofloxacin และ Amikacin: เป็นสูตรสำหรับวัณโรคดื้อยาหลายขนาน (MDR-TB) ไม่ใช่ทางเลือกแรก
• ข้อ จ. Streptomycin เดี่ยวๆ นาน 1 ปี: การใช้ยาเดี่ยวทำให้เชื้อดื้อยาอย่างรวดเร็ว
📖 Guideline อ้างอิง:
แนวทางการควบคุมวัณโรคประเทศไทย พ.ศ. 2564 (National Tuberculosis Control Program Guideline Thailand 2021) &amp; WHO Consolidated Guidelines on Tuberculosis
📌 จุดจำก่อนสอบ:
สูตรวัณโรคมาตรฐาน: 2HRZE / 4HR รวม 6 เดือน (หากแพ้ E หรือในเด็กอาจเป็น 2HRZ/4HR); ต้องตรวจ LFT, Visual acuity ก่อนเริ่มยา</t>
        </is>
      </c>
      <c r="K189" s="121" t="n"/>
      <c r="L189" s="89" t="inlineStr">
        <is>
          <t>Tuberculosis</t>
        </is>
      </c>
      <c r="M189" s="121" t="inlineStr">
        <is>
          <t>Infectious Diseases</t>
        </is>
      </c>
      <c r="N189" s="89" t="inlineStr">
        <is>
          <t>PLE_CC1_2565_Day2_Key ข้อ 48</t>
        </is>
      </c>
      <c r="O189" s="121" t="n"/>
      <c r="P189" s="121" t="n"/>
      <c r="Q189" s="100" t="n"/>
    </row>
    <row r="190" ht="13.2" customHeight="1" s="49">
      <c r="A190" s="120" t="n">
        <v>188</v>
      </c>
      <c r="B190" s="89" t="inlineStr">
        <is>
          <t>เกี่ยวกับติดเชื้อราในช-องคลอด ข$อใดเหมาะสมที่จะแนะนำในการใช$ยากับผู้ป่วยรายนี้ STI management guideline 2024 Vaginal candidiasis</t>
        </is>
      </c>
      <c r="C190" s="121" t="n"/>
      <c r="D190" s="89" t="inlineStr">
        <is>
          <t>ให$ใช$ clotrimazole เหน็บร-วมด$วย</t>
        </is>
      </c>
      <c r="E190" s="89" t="inlineStr">
        <is>
          <t>ดื่มน้ำ cranberry เพื่อป¢องกันการกลับเป็นซ้ำ</t>
        </is>
      </c>
      <c r="F190" s="89" t="inlineStr">
        <is>
          <t>หลีกเลี่ยงการมีเพศสัมพันธ6 จนกว-าตกขาวจะหาย</t>
        </is>
      </c>
      <c r="G190" s="89" t="inlineStr">
        <is>
          <t>ให$สวนล$างช-องคลอดด$วย lactic acid เพื่อป¢องกันการกลับมาเป็นซ้ำ</t>
        </is>
      </c>
      <c r="H190" s="89" t="inlineStr">
        <is>
          <t>หลีกเลี่ยงการกินยาร-วมกับนมหรือยาลดกรด</t>
        </is>
      </c>
      <c r="I190" s="120" t="inlineStr">
        <is>
          <t>1</t>
        </is>
      </c>
      <c r="J190" s="89" t="inlineStr">
        <is>
          <t>✅ คำตอบที่ถูกต้อง: ข้อ ก. ให$ใช$ clotrimazole เหน็บร-วมด$วย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(ดื่มน้ำ cranberry เพื่อป¢องกันการกลับเป็นซ้ำ): น้ำแครนเบอร์รี่มีสาร proanthocyanidins ที่ช่วยป้องกันแบคทีเรีย E. coli เกาะเยื่อบุทางเดินปัสสาวะสำหรับ UTI แต่ไม่มีประสิทธิผลในการรักษาหรือป้องกันเชื้อราในช่องคลอด
• ข้อ ค. (หลีกเลี่ยงการมีเพศสัมพันธ6 จนกว-าตกขาวจะหาย): การงดเพศสัมพันธ์ระหว่างมีอาการช่วยลดการระคายเคืองเฉพาะที่ แต่ candidiasis ไม่จัดเป็นโรคติดต่อทางเพศสัมพันธ์ตามแนวทางของ CDC/STI guidelines
• ข้อ ง. (ให$สวนล$างช-องคลอดด$วย lactic acid เพื่อป¢องกันการกลับมาเป็นซ้ำ): การสวนล้างช่องคลอดด้วยสารละลายกรดแลคติกจะรบกวนสมดุลจุลชีพประจำถิ่นของ Lactobacillus ทำให้เสี่ยงต่อการกลับเป็นซ้ำของการติดเชื้อมากขึ้น
• ข้อ จ. (หลีกเลี่ยงการกินยาร-วมกับนมหรือยาลดกรด): การหลีกเลี่ยงนมหรือยาลดกรดเป็นคำแนะนำสำหรับยาปฏิชีวนะกลุ่ม Tetracyclines หรือ Fluoroquinolones ไม่เกี่ยวข้องกับการใช้ยาเหน็บช่องคลอด Clotrimazole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90" s="121" t="n"/>
      <c r="L190" s="89" t="inlineStr">
        <is>
          <t>Fungal Infections</t>
        </is>
      </c>
      <c r="M190" s="121" t="inlineStr">
        <is>
          <t>Infectious Diseases</t>
        </is>
      </c>
      <c r="N190" s="89" t="inlineStr">
        <is>
          <t>PLE_CC1_2565_Day2_Key ข้อ 63</t>
        </is>
      </c>
      <c r="O190" s="121" t="n"/>
      <c r="P190" s="121" t="n"/>
      <c r="Q190" s="100" t="n"/>
    </row>
    <row r="191" ht="13.2" customHeight="1" s="49">
      <c r="A191" s="120" t="n">
        <v>189</v>
      </c>
      <c r="B191" s="89" t="inlineStr">
        <is>
          <t>ยาปฏิชีวนะตัวหนึ่ง (metronidazole) มี metabolite 2 ตัว (ตัวนึงเพิ่มหมู- carboxyl อีกตัวนึงเพิ่มหมู- Clotrimazole 500 mg vaginal suppo single dose Clotrimazole 100 mg vaginal suppo daily for 6 day อLในเMอง UTI X s 7 \าหมายPงตกขาวปก7 จะเ^นภาวะปก7 5เพศ=ม&gt;น?ไC . . 고 จาก STI management guideline 2024 ไ"ไCOดPงการงด แ9OดPงกรQRควรไC@บการ@กษา Uงไ"5อาการตกขาว VงWนXอ ก. YาจะZกR[ด เ^น risk factor ไ"ควร` X ข</t>
        </is>
      </c>
      <c r="C191" s="121" t="n"/>
      <c r="D191" s="89" t="inlineStr">
        <is>
          <t>ขายยาปลอม</t>
        </is>
      </c>
      <c r="E191" s="89" t="inlineStr">
        <is>
          <t>ขายยาผิดมาตรฐาน</t>
        </is>
      </c>
      <c r="F191" s="89" t="inlineStr">
        <is>
          <t>ไม-ควบคุมการขายให$เป็นไปตาม....</t>
        </is>
      </c>
      <c r="G191" s="89" t="inlineStr">
        <is>
          <t>[NEED_REVIEW]</t>
        </is>
      </c>
      <c r="H191" s="89" t="inlineStr">
        <is>
          <t>[NEED_REVIEW]</t>
        </is>
      </c>
      <c r="I191" s="120" t="inlineStr">
        <is>
          <t>1</t>
        </is>
      </c>
      <c r="J191" s="89" t="inlineStr">
        <is>
          <t>✅ คำตอบที่ถูกต้อง: ข้อ ก. ขายยาปลอม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(ขายยาผิดมาตรฐาน): ยาผิดมาตรฐาน หมายถึงยาที่มีสารสำคัญไม่ครบตามเกณฑ์มาตรฐานตำรายา ซึ่งต่างจากประเด็นทางเภสัชเคมีของกระบวนการเมแทบอลิซึมของตัวยาในร่างกาย
• ข้อ ค. (ไม-ควบคุมการขายให$เป็นไปตาม....): การไม่ควบคุมการขายให้เป็นไปตามกฎหมายเป็นความผิดเชิงบริหารจัดการตามพระราชบัญญัติยา ไม่สัมพันธ์กับปฏิกิริยา biotransformation ของ Metronidazole
• ข้อ ง. (แนวทางการวินิจฉัยและรักษาโรคติดเชื้อในประเทศไทย พ.ศ. 2563 (สมาคมโรคติดเชื้อแห่งประเทศไทย)
• ข้อ จ. (แนวทางการวินิจฉัยและรักษาโรคติดเชื้อในประเทศไทย พ.ศ. 2563 (สมาคมโรคติดเชื้อแห่งประเทศไทย)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191" s="121" t="n"/>
      <c r="L191" s="89" t="inlineStr">
        <is>
          <t>Sexually Transmitted Infections</t>
        </is>
      </c>
      <c r="M191" s="121" t="inlineStr">
        <is>
          <t>Infectious Diseases</t>
        </is>
      </c>
      <c r="N191" s="89" t="inlineStr">
        <is>
          <t>PLE_CC1_2565_Day2_Key ข้อ 64</t>
        </is>
      </c>
      <c r="O191" s="121" t="n"/>
      <c r="P191" s="121" t="n"/>
      <c r="Q191" s="100" t="n"/>
    </row>
    <row r="192" ht="13.2" customHeight="1" s="49">
      <c r="A192" s="120" t="n">
        <v>190</v>
      </c>
      <c r="B192" s="89" t="inlineStr">
        <is>
          <t>ผู้ป่วยวัณโรคเริ่มรับประทานยาต้านวัณโรคสูตร HRZE ได้ 2 สัปดาห์ ต่อมาเกิดผื่นแดงคันตามตัวและมีไข้ต่ำ สงสัยเกิดผื่นแพ้ยาต้านวัณโรค ข้อใดคือแนวทางการจัดการที่ถูกต้องตามมาตรฐานทางการแพทย์</t>
        </is>
      </c>
      <c r="C192" s="121" t="n"/>
      <c r="D192" s="89" t="inlineStr">
        <is>
          <t>หยุดยาต้านวัณโรคทุกตัวทันที รอจนผื่นสงบ แล้วจึงทำการ Rechallenge ยาทีละตัว เริ่มจาก Rifampicin/Isoniazid แล้วตามด้วย Pyrazinamide เป็นตัวสุดท้าย</t>
        </is>
      </c>
      <c r="E192" s="89" t="inlineStr">
        <is>
          <t>ให้ผู้ป่วยรับประทานยาสูตรเดิมต่อไปแต่เพิ่มยาต้านฮิสตามีนขนาดสูงเพื่อกดอาการแพ้</t>
        </is>
      </c>
      <c r="F192" s="89" t="inlineStr">
        <is>
          <t>เปลี่ยนสูตรยาต้านวัณโรคเป็นยาปฏิชีวนะกลุ่ม Cephalosporin ทางหลอดเลือดดำทันที</t>
        </is>
      </c>
      <c r="G192" s="89" t="inlineStr">
        <is>
          <t>หยุดเฉพาะยา Rifampicin เพียงตัวเดียว และให้รับประทานอีก 3 ตัวต่อไปตามปกติ</t>
        </is>
      </c>
      <c r="H192" s="89" t="inlineStr">
        <is>
          <t>ทำการ Rechallenge โดยเริ่มทดสอบยา Pyrazinamide ในขนาดเต็มทันทีเป็นตัวแรก</t>
        </is>
      </c>
      <c r="I192" s="120" t="n">
        <v>1</v>
      </c>
      <c r="J192" s="89" t="inlineStr">
        <is>
          <t>✅ คำตอบที่ถูกต้อง: ข้อ ก. หยุดยาต้านวัณโรคทุกตัวทันที รอจนผื่นสงบ แล้วจึงทำการ Rechallenge ยาทีละตัว เริ่มจาก Rifampicin/Isoniazid แล้วตามด้วย Pyrazinamide
💡 Background:
การจัดการภาวะผื่นแพ้ยาต้านวัณโรค (Anti-TB Drug-Induced Cutaneous Adverse Reactions) เป็นภาวะที่พบบ่อยและต้องมีขั้นตอนการดูแลอย่างเป็นระบบ
🎯 ทำไมข้อนี้ถึงถูก:
หากผู้ป่วยเกิดผื่นแพ้ยาต้านวัณโรคที่ไม่รุนแรง (Mild-to-moderate rash) หรือรุนแรง: (1) ขั้นตอนแรกคือ ให้หยุดยาต้านวัณโรคทุกชนิดทันที (2) ให้การรักษาตามอาการด้วย Antihistamines / Topical steroids จนกระทั่งผื่นและอาการคันหายสนิท (3) ทำการ Rechallenge (ทดสอบให้ยาซ้ำทีละชนิด) โดยเริ่มจากยาที่มีโอกาสแพ้น้อยที่สุดและมีประสิทธิภาพสูงสุดก่อน ได้แก่ Rifampicin หรือ Isoniazid ในขนาดต่ำๆ แล้วค่อยๆ ปรับเพิ่มขนาด (Stepwise dose titration) และให้ยาตัวที่มีความเสี่ยงก่อการแพ้สูงสุดคือ Pyrazinamide เป็นตัวสุดท้าย
🔍 ข้ออื่นผิดเพราะอะไร:
• ข้อ ข. ให้กินยาต่อพร้อมกับเพิ่มยาแก้แพ้ขนาดสูง: อันตราย อาจทำให้ผื่นลุกลามเป็น Stevens-Johnson syndrome หรือ DRESS ได้
• ข้อ ค. เปลี่ยนเป็นยาฉีด Cefazolin ทันที: Cefazolin ฆ่าเชื้อวัณโรคไม่ได้
• ข้อ ง. หยุดเฉพาะ Rifampicin แล้วกินอีก 3 ตัวต่อ: ผิด ต้องหยุดยาทุกตัวก่อนเพราะไม่ทราบแน่ชัดว่าแพ้ตัวใด
• ข้อ จ. ให้ยา Pyrazinamide เป็นตัวแรกในการ Rechallenge: ผิด Pyrazinamide เป็นตัวการแพ้อันดับ 1 ต้องทดสอบตัวสุดท้าย
📖 Guideline อ้างอิง:
แนวทางการควบคุมวัณโรคประเทศไทย พ.ศ. 2564 &amp; WHO Treatment of Tuberculosis Guidelines
📌 จุดจำก่อนสอบ:
TB Drug Rash Management: หยุดยาทุกตัวทันที -&gt; รอผื่นยุบ -&gt; Rechallenge ทีละตัว เริ่มจาก R -&gt; H -&gt; E -&gt; Z (Z ทดสอบหลังสุดเพราะแพ้บ่อยสุด)</t>
        </is>
      </c>
      <c r="K192" s="121" t="n"/>
      <c r="L192" s="89" t="inlineStr">
        <is>
          <t>Tuberculosis</t>
        </is>
      </c>
      <c r="M192" s="121" t="inlineStr">
        <is>
          <t>Infectious Diseases</t>
        </is>
      </c>
      <c r="N192" s="89" t="inlineStr">
        <is>
          <t>PLE_CC1_2565_Day2_Key ข้อ 16</t>
        </is>
      </c>
      <c r="O192" s="121" t="n"/>
      <c r="P192" s="121" t="n"/>
      <c r="Q192" s="100" t="n"/>
    </row>
    <row r="193" ht="13.2" customHeight="1" s="49">
      <c r="A193" s="120" t="n">
        <v>191</v>
      </c>
      <c r="B193" s="89" t="inlineStr">
        <is>
          <t>ผู้ป่วยวัณโรคปอดรายหนึ่งมีค่าเอนไซม์ตับ ALT สูงกว่าค่าปกติเล็กน้อยตั้งแต่ก่อนเริ่มยา (ALT = 65 U/L, ค่าปกติ &lt; 40 U/L) แต่ไม่มีอาการตัวเหลืองตาเหลือง การพิจารณาใช้สูตรยาต้านวัณโรค HRZE มีความเหมาะสมหรือไม่และมีแนวทางอย่างไร</t>
        </is>
      </c>
      <c r="C193" s="121" t="n"/>
      <c r="D193" s="89" t="inlineStr">
        <is>
          <t>สามารถใช้สูตร HRZE ได้หากระดับ ALT &lt; 3 เท่าของค่าปกติ (ULN) และไม่มีอาการของโรคตับ แต่ต้องตรวจติดตามค่าการทำงานของตับ (LFT) อย่างใกล้ชิดทุก 2 สัปดาห์</t>
        </is>
      </c>
      <c r="E193" s="89" t="inlineStr">
        <is>
          <t>ไม่เหมาะสมอย่างยิ่ง ห้ามเริ่มยาต้านวัณโรคทุกชนิดจนกว่าค่า ALT จะกลับมาเป็นปกติ 100%</t>
        </is>
      </c>
      <c r="F193" s="89" t="inlineStr">
        <is>
          <t>ไม่เหมาะสม ควรเปลี่ยนเป็นสูตรที่เพิ่มยา Streptomycin เป็น 5 ขนาน (HRZES)</t>
        </is>
      </c>
      <c r="G193" s="89" t="inlineStr">
        <is>
          <t>สามารถใช้สูตรเดิมได้โดยไม่ต้องมีการติดตามการทำงานของตับซ้ำอีก</t>
        </is>
      </c>
      <c r="H193" s="89" t="inlineStr">
        <is>
          <t>ต้องเปลี่ยนไปใช้ยา Meropenem ฉีดทางหลอดเลือดดำแทนสูตรยากินทั้งหมด</t>
        </is>
      </c>
      <c r="I193" s="120" t="n">
        <v>1</v>
      </c>
      <c r="J193" s="89" t="inlineStr">
        <is>
          <t>✅ คำตอบที่ถูกต้อง: ข้อ ก. สามารถใช้สูตร HRZE ได้หากระดับ ALT &lt; 3 เท่าของค่าปกติ (ULN) และไม่มีอาการของโรคตับ แต่ต้องตรวจติดตามค่าการทำงานของตับ (LFT) อย่างใกล้ชิดทุก 2 สัปดาห์
💡 Background:
ยาต้านวัณโรคหลัก 3 ตัว ได้แก่ Isoniazid (H), Rifampicin (R), และ Pyrazinamide (Z) มีพิษต่อตับ (Hepatotoxicity) โดย Pyrazinamide มีความเสี่ยงต่อตับสูงสุด
🎯 ทำไมข้อนี้ถึงถูก:
ตามแนวทางเวชปฏิบัติการรักษาวัณโรคแห่งชาติ: หากผู้ป่วยมีค่าเอนไซม์ตับ (ALT/AST) สูงกว่าปกติเล็กน้อยตั้งแต่ก่อนเริ่มยา แต่ยังไม่เกิน 3 เท่าของค่าบนของระดับปกติ (&lt; 3x ULN) และผู้ป่วยไม่มีอาการแสดงของโรคตับอักเสบ (ไม่มีตัวเหลืองตาเหลือง คลื่นไส้อาเจียน เบื่ออาหาร) แพทย์สามารถเริ่มต้นการรักษาด้วยสูตรมาตรฐาน 2HRZE ได้อย่างระมัดระวัง โดยต้องเจาะเลือดตรวจติดตาม LFT ทุก 2 สัปดาห์ในเดือนแรก และทุกเดือนจนจบการรักษา หาก ALT &gt; 3x ULN ร่วมกับมีอาการ หรือ ALT &gt; 5x ULN แม้ไม่มีอาการ ต้องหยุดยาที่ทำลายตับทันที
🔍 ข้ออื่นผิดเพราะอะไร:
• ข้อ ข. ห้ามใช้ยาทุกตัวและไม่ต้องรักษาวัณโรค: ผิด วัณโรคเป็นโรคร้ายแรง ต้องรักษา โดยอาจปรับสูตรยาที่มีพิษต่อตับน้อย
• ข้อ ค. เปลี่ยนเป็นสูตร HRZES: ผิด Streptomycin ไม่ได้ลดพิษต่อตับของ HRZ
• ข้อ ง. ให้ยาพาราเซตามอลร่วมด้วยเพื่อป้องกันตับอักเสบ: ผิด พาราเซตามอลมีพิษต่อตับ ห้ามให้เสริม
• ข้อ จ. ใช้ Meropenem เดี่ยวๆ นาน 6 เดือน: ผิด ไม่ใช่สูตรมาตรฐานรักษาวัณโรค
📖 Guideline อ้างอิง:
แนวทางการควบคุมวัณโรคประเทศไทย พ.ศ. 2564 &amp; American Thoracic Society (ATS/CDC/IDSA) Clinical Practice Guidelines: Treatment of Drug-Susceptible TB
📌 จุดจำก่อนสอบ:
Baseline ALT &lt; 3x ULN (ไม่มีอาการ) -&gt; ให้ HRZE ได้ + ติดตาม LFT ใกล้ชิด; เกณฑ์หยุดยาต้านวัณโรค = ALT &gt; 3x ULN + อาการตับอักเสบ หรือ ALT &gt; 5x ULN (แม้ไม่มีอาการ)</t>
        </is>
      </c>
      <c r="K193" s="121" t="n"/>
      <c r="L193" s="89" t="inlineStr">
        <is>
          <t>Tuberculosis</t>
        </is>
      </c>
      <c r="M193" s="121" t="inlineStr">
        <is>
          <t>Infectious Diseases</t>
        </is>
      </c>
      <c r="N193" s="89" t="inlineStr">
        <is>
          <t>PLE_CC1_2564_All_Key ข้อ 47</t>
        </is>
      </c>
      <c r="O193" s="121" t="n"/>
      <c r="P193" s="121" t="n"/>
      <c r="Q193" s="100" t="n"/>
    </row>
    <row r="194" ht="13.2" customHeight="1" s="49">
      <c r="A194" s="120" t="n">
        <v>192</v>
      </c>
      <c r="B194" s="89" t="inlineStr">
        <is>
          <t>เพื่อเพิ่มความร่วมมือในการรับประทานยา (Medication adherence/compliance) ของผู้ป่วยวัณโรคที่ต้องรับประทานยาต้านวัณโรคพร้อมกัน 4 ขนาน ข้อใดคือแนวทางทางเภสัชกรรมและเวชปฏิบัติที่เหมาะสมที่สุด</t>
        </is>
      </c>
      <c r="C194" s="121" t="n"/>
      <c r="D194" s="89" t="inlineStr">
        <is>
          <t>การใช้ยาเม็ดรวมสูตรคงที่ (Fixed-Dose Combination: 4FDC เม็ดเดียวรวม HRZE) เพื่อลดจำนวนเม็ดยาและป้องกันการเลือกกินยาไม่ครบ</t>
        </is>
      </c>
      <c r="E194" s="89" t="inlineStr">
        <is>
          <t>การสั่งให้ผู้ป่วยแบ่งรับประทานยาทีละชนิดห่างกันทุกๆ 4 ชั่วโมงตลอดทั้งวัน</t>
        </is>
      </c>
      <c r="F194" s="89" t="inlineStr">
        <is>
          <t>การเปลี่ยนยารับประทานทั้งหมดเป็นยาฉีดเข้ากล้ามเนื้อทุกวันเป็นเวลา 6 เดือน</t>
        </is>
      </c>
      <c r="G194" s="89" t="inlineStr">
        <is>
          <t>การลดระยะเวลาการรักษาจาก 6 เดือนให้เหลือเพียง 1 เดือนเพื่อความสะดวก</t>
        </is>
      </c>
      <c r="H194" s="89" t="inlineStr">
        <is>
          <t>การแนะนำให้ผู้ป่วยหยุดรับประทานยาได้ทันทีที่รู้สึกว่าอาการไอหายดีขึ้น</t>
        </is>
      </c>
      <c r="I194" s="120" t="n">
        <v>1</v>
      </c>
      <c r="J194" s="89" t="inlineStr">
        <is>
          <t>✅ คำตอบที่ถูกต้อง: ข้อ ก. การใช้ยาเม็ดรวมสูตรคงที่ (Fixed-Dose Combination: 4FDC เม็ดเดียวรวม HRZE) เพื่อลดจำนวนเม็ดยาและป้องกันการเลือกกินยาไม่ครบ
💡 Background:
การรักษาวัณโรคต้องรับประทานยาหลายขนานพร้อมกันเป็นเวลานานอย่างน้อย 6 เดือน ปัญหาความร่วมมือในการรับประทานยา (Poor medication adherence/compliance) เป็นสาเหตุหลักของการรักษาล้มเหลวและการเกิดเชื้อวัณโรคดื้อยา
🎯 ทำไมข้อนี้ถึงถูก:
กลยุทธ์ทางเภสัชกรรมและสาธารณสุขที่ดีที่สุดในการเพิ่มความร่วมมือในการใช้ยาของผู้ป่วยวัณโรค คือ การใช้ ยาเม็ดรวมสูตรคงที่ (Fixed-Dose Combination: 4FDC เช่น Rimstar 4-FDC ที่รวม Rifampicin + Isoniazid + Pyrazinamide + Ethambutol ไว้ในเม็ดเดียว) ตามคำแนะนำของ WHO ซึ่งช่วยลดจำนวนเม็ดยาที่ต้องรับประทานลง ป้องกันไม่ให้ผู้ป่วยเลือกรับประทานยาเพียงบางตัว (Monotherapy risk) และอำนวยความสะดวกในการจัดโปรแกรม Directly Observed Therapy (DOTs)
🔍 ข้ออื่นผิดเพราะอะไร:
• ข้อ ข. การตอกยาแยก 4 ชั้นให้ปลดปล่อยคนละเวลาแบบซับซ้อน: ไม่ใช่วิธีมาตรฐานและเพิ่มต้นทุนโดยไม่จำเป็น
• ข้อ ค. แนะนำให้ผู้ป่วยแบ่งรับประทานยาทีละตัวห่างกันทุก 4 ชั่วโมงตลอดวัน: ผิด ทำให้ลด Compliance อย่างมาก ยาต้านวัณโรคต้องกินพร้อมกันครั้งเดียวตอนท้องว่าง
• ข้อ ง. เปลี่ยนเป็นยาฉีดเข้ากล้ามเนื้อทุกวันนาน 6 เดือน: ทำให้ผู้ป่วยเจ็บปวดและไม่ร่วมมือในการรักษา
• ข้อ จ. ลดระยะเวลาการรักษาเหลือเพียง 1 เดือน: ทำให้รักษาไม่หายและเกิดเชื้อดื้อยา
📖 Guideline อ้างอิง:
WHO Guidelines for Treatment of Drug-Susceptible Tuberculosis and Patient Care &amp; แนวทางการควบคุมวัณโรคประเทศไทย
📌 จุดจำก่อนสอบ:
เพิ่ม Compliance ผู้ป่วยวัณโรค -&gt; ใช้ Fixed-Dose Combination (FDC) เม็ดรวม 4 ตัวยา + รับประทานครั้งเดียวต่อวันตอนท้องว่าง (Single daily dose on empty stomach) + ระบบ DOTs</t>
        </is>
      </c>
      <c r="K194" s="121" t="n"/>
      <c r="L194" s="89" t="inlineStr">
        <is>
          <t>Tuberculosis</t>
        </is>
      </c>
      <c r="M194" s="121" t="inlineStr">
        <is>
          <t>Infectious Diseases</t>
        </is>
      </c>
      <c r="N194" s="89" t="inlineStr">
        <is>
          <t>PLE_CC1_2564_All_Key ข้อ 49</t>
        </is>
      </c>
      <c r="O194" s="121" t="n"/>
      <c r="P194" s="121" t="n"/>
      <c r="Q194" s="100" t="n"/>
    </row>
    <row r="195" ht="13.2" customHeight="1" s="49">
      <c r="A195" s="120" t="n">
        <v>193</v>
      </c>
      <c r="B195" s="89" t="inlineStr">
        <is>
          <t>ข้อใดต่อไปนี้กล่าวถูกต้องเกี่ยวกับการให้คำแนะนำเรื่องอาการไม่พึงประสงค์จากยาต้านวัณโรค (Anti-TB Adverse Effects Counseling) แก่ผู้ป่วย</t>
        </is>
      </c>
      <c r="C195" s="121" t="n"/>
      <c r="D195" s="89" t="inlineStr">
        <is>
          <t>ปัสสาวะ เหงื่อ หรือน้ำตาเปลี่ยนเป็นสีส้มแดง เป็นอาการไม่พึงประสงค์ไม่อันตรายจากยา Rifampicin ไม่จำเป็นต้องหยุดยาหรือรีบไปพบแพทย์</t>
        </is>
      </c>
      <c r="E195" s="89" t="inlineStr">
        <is>
          <t>หากมีอาการตามัว มองเห็นสีเขียวหรือสีแดงผิดเพี้ยนไป ไม่ต้องไปพบแพทย์เนื่องจากเป็นอาการปกติ</t>
        </is>
      </c>
      <c r="F195" s="89" t="inlineStr">
        <is>
          <t>อาการคลื่นไส้ อาเจียน เบื่ออาหาร และตัวเหลืองตาเหลือง ถือเป็นอาการปกติที่พบได้ในผู้ป่วยทุกราย</t>
        </is>
      </c>
      <c r="G195" s="89" t="inlineStr">
        <is>
          <t>หากเกิดผื่นคันและแผลพุพองในปาก ให้รับประทานยาต่อไปจนครบกำหนดแล้วจึงแจ้งแพทย์</t>
        </is>
      </c>
      <c r="H195" s="89" t="inlineStr">
        <is>
          <t>อาการชาปลายมือปลายเท้าจากยา Isoniazid สามารถรักษาให้หายขาดได้ด้วยการรับประทานยาขับปัสสาวะ</t>
        </is>
      </c>
      <c r="I195" s="120" t="n">
        <v>1</v>
      </c>
      <c r="J195" s="89" t="inlineStr">
        <is>
          <t>✅ คำตอบที่ถูกต้อง: ข้อ ก. ปัสสาวะ เหงื่อ หรือน้ำตาเปลี่ยนเป็นสีส้มแดง เป็นอาการไม่พึงประสงค์ไม่อันตรายจากยา Rifampicin ไม่จำเป็นต้องหยุดยาหรือรีบไปพบแพทย์
💡 Background:
การให้คำแนะนำเกี่ยวกับอาการข้างเคียงของยาต้านวัณโรค (TB Drug ADRs Counseling) ต้องแยกแยะระหว่างอาการข้างเคียงที่ไม่เป็นอันตราย (Benign side effect) กับอาการข้างเคียงที่อันตรายและต้องรีบพบแพทย์ทันที (Alarm signs)
🎯 ทำไมข้อนี้ถึงถูก:
ยา Rifampicin ทำให้สารคัดหลั่งของร่างกาย เช่น ปัสสาวะ น้ำตา เหงื่อ น้ำลาย อุจจาระ เปลี่ยนเป็นสีส้มปนแดง (Orange-red discoloration) ซึ่งเป็นคุณสมบัติทางเคมีของสีตัวยาเอง ไม่อันตรายต่อร่างกาย เภสัชกรต้องให้คำแนะนำล่วงหน้าเพื่อไม่ให้ผู้ป่วยตกใจและ ไม่ต้องหยุดยา แต่หากมีอาการ Alarm signs เช่น ตัวเหลืองตาเหลือง คลื่นไส้อาเจียนรุนแรง เบื่ออาหาร (ตับอักเสบจาก HRZ), มองเห็นภาพไม่ชัด/ตาบอดสี (เส้นประสาทตาอักเสบจาก Ethambutol), หรือมีผื่นขึ้นตามตัว ต้องรีบหยุดยาและมาพบแพทย์ทันที
🔍 ข้ออื่นผิดเพราะอะไร:
• ข้อ ข. ตามัว มองเห็นภาพเบลอ หรือมองเห็นสีผิดเพี้ยน: เป็นอาการพิษต่อเส้นประสาทตาจาก Ethambutol ต้องรีบพบแพทย์ทันที
• ข้อ ค. คลื่นไส้ อาเจียน เบื่ออาหาร ตัวเหลืองตาเหลือง: เป็นอาการตับอักเสบจาก HRZ ต้องรีบพบแพทย์ทันที
• ข้อ ง. มีไข้ ผื่นแดงคัน แผลพุพองในปาก: เป็นอาการแพ้ยารุนแรง ต้องรีบพบแพทย์ทันที
• ข้อ จ. ชาปลายมือปลายเท้า ปวดแสบปวดร้อน: เป็นอาการ Peripheral neuropathy จาก Isoniazid ป้องกันได้ด้วย Vitamin B6
📖 Guideline อ้างอิง:
แนวทางการควบคุมวัณโรคประเทศไทย พ.ศ. 2564 &amp; Drug Information Handbook
📌 จุดจำก่อนสอบ:
TB ADRs: Rifampicin = สารคัดหลั่งสีส้มแดง (ไม่อันตราย ไม่ต้องหยุดยา); Ethambutol = Optic neuritis (ตามัว แยกสีเขียวแดงไม่ได้); Isoniazid = Peripheral neuropathy (แก้ด้วย Vit B6 50-100 mg/d) + ตับอักเสบ; Pyrazinamide = ตับอักเสบ + เกาต์กำเริบ (Hyperuricemia)</t>
        </is>
      </c>
      <c r="K195" s="121" t="n"/>
      <c r="L195" s="89" t="inlineStr">
        <is>
          <t>Tuberculosis</t>
        </is>
      </c>
      <c r="M195" s="121" t="inlineStr">
        <is>
          <t>Infectious Diseases</t>
        </is>
      </c>
      <c r="N195" s="89" t="inlineStr">
        <is>
          <t>PLE_CC1_2564_All_Key ข้อ 48</t>
        </is>
      </c>
      <c r="O195" s="121" t="n"/>
      <c r="P195" s="121" t="n"/>
      <c r="Q195" s="100" t="n"/>
    </row>
    <row r="196" ht="13.2" customHeight="1" s="49">
      <c r="A196" s="120" t="n">
        <v>194</v>
      </c>
      <c r="B196" s="89" t="inlineStr">
        <is>
          <t>ตามแนวทางเวชปฏิบัติการดูแลรักษาและการป้องกันการติดเชื้อ HIV ในประเทศไทย (Thailand National Guidelines) สูตรยาต้านไวรัสทางเลือกแรกที่แนะนำสำหรับหญิงตั้งครรภ์ที่ติดเชื้อ HIV ทุกอายุครรภ์คือสูตรใด</t>
        </is>
      </c>
      <c r="C196" s="121" t="n"/>
      <c r="D196" s="89" t="inlineStr">
        <is>
          <t>ยารวมเม็ด (TDF หรือ TAF) + (3TC หรือ FTC) ร่วมกับ Dolutegravir (DTG) 50 mg วันละ 1 ครั้ง ในทุกอายุครรภ์</t>
        </is>
      </c>
      <c r="E196" s="89" t="inlineStr">
        <is>
          <t>ยา Efavirenz 600 mg รับประทานเดี่ยวๆ วันละครั้ง ก่อนนอน</t>
        </is>
      </c>
      <c r="F196" s="89" t="inlineStr">
        <is>
          <t>ยา Zidovudine (AZT) 300 mg รับประทานเดี่ยวๆ วันละ 2 ครั้ง</t>
        </is>
      </c>
      <c r="G196" s="89" t="inlineStr">
        <is>
          <t>ยา Nevirapine ร่วมกับ Didanosine และ Stavudine</t>
        </is>
      </c>
      <c r="H196" s="89" t="inlineStr">
        <is>
          <t>งดการให้ยาต้านไวรัสทุกชนิดในช่วง 3 เดือนแรกของการตั้งครรภ์</t>
        </is>
      </c>
      <c r="I196" s="120" t="n">
        <v>1</v>
      </c>
      <c r="J196" s="89" t="inlineStr">
        <is>
          <t>✅ คำตอบที่ถูกต้อง: ข้อ ก. ยารวมเม็ด (TDF หรือ TAF) + (3TC หรือ FTC) ร่วมกับ Dolutegravir (DTG) 50 mg วันละ 1 ครั้ง ในทุกอายุครรภ์
💡 Background:
แนวทางการรักษาและป้องกันการถ่ายทอดเชื้อ HIV จากแม่สู่ลูก (Prevention of Mother-to-Child Transmission: PMTCT) ในหญิงตั้งครรภ์ที่ติดเชื้อ HIV
🎯 ทำไมข้อนี้ถึงถูก:
ตามแนวทางเวชปฏิบัติ Thailand National Guidelines on HIV/AIDS Treatment and Prevention: หญิงตั้งครรภ์ที่ติดเชื้อ HIV ทุกรายโดยไม่คำนึงถึงจำนวน CD4 และอายุครรภ์ แนะนำให้เริ่มสูตรยาต้านไวรัสผสม 3 ขนานทันที ได้แก่ 2 NRTIs + 1 INSTI คือ (TDF 300 mg หรือ TAF 25 mg) + (3TC 300 mg หรือ FTC 200 mg) + Dolutegravir (DTG 50 mg) รับประทานวันละครั้ง เป็นสูตรทางเลือกแรก (Preferred First-line regimen) เนื่องจากกดปริมาณไวรัสได้รวดเร็วที่สุด มีแนวกั้นต่อการดื้อยาสูง และปลอดภัยต่อทารกในครรภ์
🔍 ข้ออื่นผิดเพราะอะไร:
• ข้อ ข. Efavirenz เดี่ยว: การใช้ยาเดี่ยวทำให้ไวรัสดื้อยาอย่างรวดเร็ว
• ข้อ ค. Zidovudine (AZT) เดี่ยว: เป็นสูตรในอดีต ปัจจุบันต้องใช้ Triple therapy
• ข้อ ง. Nevirapine-based regimen: มีความเสี่ยงต่อผื่นแพ้ยารุนแรงและตับอักเสบสูงกว่า DTG
• ข้อ จ. ห้ามให้ยาต้านไวรัสในไตรมาสแรก: ผิด ต้องเริ่มยาทันทีในทุกอายุครรภ์เพื่อป้องกันการติดเชื้อสู่ทารก
📖 Guideline อ้างอิง:
Thailand National Guidelines on HIV/AIDS Treatment and Prevention 2021/2022 &amp; WHO Guidelines on Antiretroviral Therapy in Pregnant Women
📌 จุดจำก่อนสอบ:
หญิงตั้งครรภ์ติดเชื้อ HIV -&gt; First-line คือ TDF/3TC/DTG (หรือ TDF/FTC/DTG) เริ่มทันทีทุกอายุครรภ์ โดยไม่ต้องรอผล CD4</t>
        </is>
      </c>
      <c r="K196" s="121" t="n"/>
      <c r="L196" s="89" t="inlineStr">
        <is>
          <t>Antimicrobial Pharmacology</t>
        </is>
      </c>
      <c r="M196" s="121" t="inlineStr">
        <is>
          <t>Infectious Diseases</t>
        </is>
      </c>
      <c r="N196" s="89" t="inlineStr">
        <is>
          <t>PLE_CC1_2564_All_Key ข้อ 75</t>
        </is>
      </c>
      <c r="O196" s="121" t="n"/>
      <c r="P196" s="121" t="n"/>
      <c r="Q196" s="100" t="n"/>
    </row>
    <row r="197" ht="13.2" customHeight="1" s="49">
      <c r="A197" s="120" t="n">
        <v>195</v>
      </c>
      <c r="B197" s="89" t="inlineStr">
        <is>
          <t>หญิงตั้งครรภ์มาฝากครรภ์ครั้งแรกที่โรงพยาบาล ตรวจเลือดพบการติดเชื้อ HIV เป็นครั้งแรกโดยไม่มีอาการของโรคติดเชื้อฉวยโอกาส ตามแนวทางเวชปฏิบัติแห่งชาติควรเริ่มต้นยาต้านไวรัสแก่หญิงตั้งครรภ์รายนี้เมื่อใด</t>
        </is>
      </c>
      <c r="C197" s="121" t="n"/>
      <c r="D197" s="89" t="inlineStr">
        <is>
          <t>เริ่มยาต้านไวรัสทันทีโดยเร็วที่สุดในวันเดียวกันที่ได้รับการวินิจฉัย (Same-day ART initiation) ในหญิงตั้งครรภ์ที่ไม่มีอาการของโรคติดเชื้อฉวยโอกาส โดยไม่คำนึงถึงระดับ CD4 และอายุครรภ์</t>
        </is>
      </c>
      <c r="E197" s="89" t="inlineStr">
        <is>
          <t>รอให้ทารกมีอายุครรภ์ครบ 28 สัปดาห์ก่อนจึงเริ่มยาเพื่อความปลอดภัย</t>
        </is>
      </c>
      <c r="F197" s="89" t="inlineStr">
        <is>
          <t>รอตรวจระดับ CD4 count ซ้ำจนกว่าจะมีค่าต่ำกว่า 200 cells/mm3 จึงเริ่มยา</t>
        </is>
      </c>
      <c r="G197" s="89" t="inlineStr">
        <is>
          <t>เริ่มยาต้านไวรัสเฉพาะในวันที่มีอาการเจ็บครรภ์คลอดในห้องคลอดเท่านั้น</t>
        </is>
      </c>
      <c r="H197" s="89" t="inlineStr">
        <is>
          <t>ให้คลอดบุตรให้เสร็จสิ้นก่อนแล้วจึงเริ่มยาต้านไวรัสแก่มารดาในระยะหลังคลอด</t>
        </is>
      </c>
      <c r="I197" s="120" t="n">
        <v>1</v>
      </c>
      <c r="J197" s="89" t="inlineStr">
        <is>
          <t>✅ คำตอบที่ถูกต้อง: ข้อ ก. เริ่มยาต้านไวรัสทันทีโดยเร็วที่สุดในวันเดียวกันที่ได้รับการวินิจฉัย (Same-day ART initiation) ในหญิงตั้งครรภ์ที่ไม่มีอาการของโรคติดเชื้อฉวยโอกาส โดยไม่คำนึงถึงระดับ CD4 และอายุครรภ์
💡 Background:
ช่วงเวลาในการเริ่มต้นยาต้านไวรัสในหญิงตั้งครรภ์ที่ติดเชื้อ HIV มีความสำคัญสูงสุดต่อการลดอัตราการแพร่กระจายเชื้อสู่ทารก (Perinatal transmission)
🎯 ทำไมข้อนี้ถึงถูก:
ตามแนวทางเวชปฏิบัติแห่งชาติฯ และ WHO: แนะนำให้เริ่มยาต้านไวรัสโดยเร็วที่สุด (Rapid / Same-day ART initiation) ทันทีที่ตรวจพบการติดเชื้อ HIV ในหญิงตั้งครรภ์ที่ไม่มีข้อห้ามหรือโรคติดเชื้อฉวยโอกาสในระบบประสาท โดยไม่ต้องรอผลระดับ CD4 cell count และไม่จำกัดอายุครรภ์ (สามารถเริ่มได้ตั้งแต่ไตรมาสแรก) เพื่อให้ระดับไวรัสในกระแสเลือดของมารดาลดลงจนตรวจไม่พบ (Undetectable viral load &lt; 50 copies/mL) ให้เร็วที่สุดก่อนการคลอด
🔍 ข้ออื่นผิดเพราะอะไร:
• ข้อ ข. รอให้ทารกมีอายุครรภ์ครบ 28 สัปดาห์ก่อน: ผิด ยิ่งเริ่มช้า ทารกยิ่งมีความเสี่ยงติดเชื้อสูงขึ้น
• ข้อ ค. รอให้ระดับ CD4 ลดต่ำกว่า 200 cells/mm3: ผิด หญิงตั้งครรภ์ต้องเริ่มยาทุกรายไม่ว่า CD4 จะเท่าใด
• ข้อ ง. เริ่มยาเฉพาะในห้องคลอดขณะกำลังเจ็บครรภ์คลอด: ช้าเกินไปอย่างยิ่ง
• ข้อ จ. เริ่มยาหลังจากคลอดบุตรและตรวจเลือดทารกแล้ว: ผิด มารดาต้องได้รับยาตลอดการตั้งครรภ์
📖 Guideline อ้างอิง:
Thailand National Guidelines on HIV/AIDS Treatment and Prevention 2021/2022 &amp; WHO Treat All Policy for Pregnant Women
📌 จุดจำก่อนสอบ:
ART in Pregnant Women: Start ART ASAP on the same day of diagnosis (Same-day ART) ทุกราย ทุกอายุครรภ์ ทุกระดับ CD4!</t>
        </is>
      </c>
      <c r="K197" s="121" t="n"/>
      <c r="L197" s="89" t="inlineStr">
        <is>
          <t>Antimicrobial Pharmacology</t>
        </is>
      </c>
      <c r="M197" s="121" t="inlineStr">
        <is>
          <t>Infectious Diseases</t>
        </is>
      </c>
      <c r="N197" s="89" t="inlineStr">
        <is>
          <t>PLE_CC1_2564_All_Key ข้อ 76</t>
        </is>
      </c>
      <c r="O197" s="121" t="n"/>
      <c r="P197" s="121" t="n"/>
      <c r="Q197" s="100" t="n"/>
    </row>
    <row r="198" ht="13.2" customHeight="1" s="49">
      <c r="A198" s="120" t="n">
        <v>196</v>
      </c>
      <c r="B198" s="89" t="inlineStr">
        <is>
          <t>เกี่ยวกับ แผลแบบใดไม่ควรให้ยา ATB ข้อใดต่อไปนี้กล่าวถูกต้องตามหลักวิชาชีพเภสัชกรรม</t>
        </is>
      </c>
      <c r="C198" s="121" t="n"/>
      <c r="D198" s="89" t="inlineStr">
        <is>
          <t>แผลเปิดขอบเรียบตื้นที่แขน 3 cm</t>
        </is>
      </c>
      <c r="E198" s="89" t="inlineStr">
        <is>
          <t>แผลเปิดขอบเรียบที่ท้อง 3 cm</t>
        </is>
      </c>
      <c r="F198" s="89" t="inlineStr">
        <is>
          <t>แผลเปิดขอบเรียบที่ต้นขา 10 cm</t>
        </is>
      </c>
      <c r="G198" s="89" t="inlineStr">
        <is>
          <t>แผลขอบหยักเลอะดิน</t>
        </is>
      </c>
      <c r="H198" s="89" t="inlineStr">
        <is>
          <t>แผลโดนกัด</t>
        </is>
      </c>
      <c r="I198" s="120" t="inlineStr">
        <is>
          <t>1</t>
        </is>
      </c>
      <c r="J198" s="89" t="inlineStr">
        <is>
          <t>✅ คำตอบที่ถูกต้อง: ข้อ ก. แผลเปิดขอบเรียบตื้นที่แขน 3 cm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Infectious Diseases .............................................................................................................................................................................................................. .............................................................................................................................................................................................................. เคสหญิงปัสสาวะแสบขัด ผล urinalysis wbc 10-20, rbc 0-2, squamous cell 0-2, sp.gr. 1.020, albumin 1+ (ตอบคำถาม https://www.maeonhospital.go.th/?p=1251#:~:text=%2D%E0%B9%80%E0%B8%A1%E0%B9%87%E0%B8%94%E0%B9%80%E0%B8%A5%E0%B8%B7%E0%B8%
🔍 ข้ออื่นผิดเพราะอะไร:
• ข้อ ข. (แผลเปิดขอบเรียบที่ท้อง 3 cm): แผลเปิดที่ผนังหน้าท้องมีความเสี่ยงต่อการติดเชื้อเข้าสู่ช่องท้อง (peritonitis) หรือชั้นไขมันใต้ผิวหนัง จึงมักต้องได้รับการประเมินและการให้ยาปฏิชีวนะป้องกัน
• ข้อ ค. (แผลเปิดขอบเรียบที่ต้นขา 10 cm): แผลเปิดขนาดใหญ่ยาวถึง 10 เซนติเมตร จัดเป็นแผลขนาดใหญ่ที่มีการทำลายเนื้อเยื่อบริเวณกว้าง เสี่ยงต่อ bacterial colonization สูง จึงจำเป็นต้องให้ยาปฏิชีวนะ
• ข้อ ง. (แผลขอบหยักเลอะดิน): แผลขอบหยักที่มีการปนเปื้อนดินจัดเป็น contaminated wound เสี่ยงสูงต่อการติดเชื้อแบคทีเรียแกรมลบ Anaerobes และ Clostridium tetani จึงต้องให้ยาปฏิชีวนะ
• ข้อ จ. (แผลโดนกัด): แผลถูกสัตว์หรือคนกัดมีเชื้อแบคทีเรียประจำถิ่นในช่องปากปนเปื้อนปริมาณมาก มีความเสี่ยงต่อการเกิด wound infection สูงมาก จึงต้องให้ยาปฏิชีวนะป้องกันเสมอ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98" s="121" t="n"/>
      <c r="L198" s="89" t="inlineStr">
        <is>
          <t>Tuberculosis</t>
        </is>
      </c>
      <c r="M198" s="121" t="inlineStr">
        <is>
          <t>Infectious Diseases</t>
        </is>
      </c>
      <c r="N198" s="89" t="inlineStr">
        <is>
          <t>PLE_CC1_2564_All_Key ข้อ 89</t>
        </is>
      </c>
      <c r="O198" s="121" t="n"/>
      <c r="P198" s="121" t="n"/>
      <c r="Q198" s="100" t="n"/>
    </row>
    <row r="199" ht="13.2" customHeight="1" s="49">
      <c r="A199" s="120" t="n">
        <v>197</v>
      </c>
      <c r="B199" s="89" t="inlineStr">
        <is>
          <t>เกี่ยวกับ ผู้ป่วยติดเชื้อใด ข้อใดต่อไปนี้กล่าวถูกต้องตามหลักวิชาชีพเภสัชกรรม</t>
        </is>
      </c>
      <c r="C199" s="121" t="n"/>
      <c r="D199" s="89" t="inlineStr">
        <is>
          <t>E.coli</t>
        </is>
      </c>
      <c r="E199" s="89" t="inlineStr">
        <is>
          <t>Neissera gonorrhea</t>
        </is>
      </c>
      <c r="F199" s="89" t="inlineStr">
        <is>
          <t>Hemophilus ducreyi</t>
        </is>
      </c>
      <c r="G199" s="89" t="inlineStr">
        <is>
          <t>Trichomomas vaginalis</t>
        </is>
      </c>
      <c r="H199" s="89" t="inlineStr">
        <is>
          <t>Herpes simplex type 2 X หË´มนาÆปทาซËาทืกกรณิ ÂวËนาต้จ²ÆดËรงบ¯นืญ´ต ceftriaxone 500 mg IM single dose + Suziabespie and (azithromycin 1g single dose</t>
        </is>
      </c>
      <c r="I199" s="120" t="inlineStr">
        <is>
          <t>1</t>
        </is>
      </c>
      <c r="J199" s="89"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9" s="121" t="n"/>
      <c r="L199" s="89" t="inlineStr">
        <is>
          <t>Antimicrobial Pharmacology</t>
        </is>
      </c>
      <c r="M199" s="121" t="inlineStr">
        <is>
          <t>Clinic</t>
        </is>
      </c>
      <c r="N199" s="89" t="inlineStr">
        <is>
          <t>ข้อ 44 (PLE_CC1_2562_Key.md)</t>
        </is>
      </c>
      <c r="O199" s="121" t="n"/>
      <c r="P199" s="121" t="n"/>
      <c r="Q199" s="100" t="n"/>
    </row>
    <row r="200" ht="13.2" customHeight="1" s="49">
      <c r="A200" s="120" t="n">
        <v>198</v>
      </c>
      <c r="B200" s="89" t="inlineStr">
        <is>
          <t>การตรวจทางห้องปฏิบัติการใดมีเหมาะสมน้อยที่สุด , mossae X veudigerdesi ิg , netstarrine Gi , UTI motigino. isg &amp;IsGase!wrose God virus interne Distants erew we multi nucleated</t>
        </is>
      </c>
      <c r="C200" s="121" t="n"/>
      <c r="D200" s="89" t="inlineStr">
        <is>
          <t>Giemza stain</t>
        </is>
      </c>
      <c r="E200" s="89" t="inlineStr">
        <is>
          <t>Dark field</t>
        </is>
      </c>
      <c r="F200" s="89" t="inlineStr">
        <is>
          <t>Gram strain and culture</t>
        </is>
      </c>
      <c r="G200" s="89" t="inlineStr">
        <is>
          <t>RPR</t>
        </is>
      </c>
      <c r="H200" s="89" t="inlineStr">
        <is>
          <t>VDRL</t>
        </is>
      </c>
      <c r="I200" s="120" t="inlineStr">
        <is>
          <t>1</t>
        </is>
      </c>
      <c r="J200" s="89"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0" s="121" t="n"/>
      <c r="L200" s="89" t="inlineStr">
        <is>
          <t>Cystitis</t>
        </is>
      </c>
      <c r="M200" s="121" t="inlineStr">
        <is>
          <t>Clinic</t>
        </is>
      </c>
      <c r="N200" s="89" t="inlineStr">
        <is>
          <t>ข้อ 47 (PLE_CC1_2562_Key.md)</t>
        </is>
      </c>
      <c r="O200" s="121" t="n"/>
      <c r="P200" s="121" t="n"/>
      <c r="Q200" s="100" t="n"/>
    </row>
    <row r="201" ht="13.2" customHeight="1" s="49">
      <c r="A201" s="120" t="n">
        <v>199</v>
      </c>
      <c r="B201" s="89" t="inlineStr">
        <is>
          <t>หากผู้ป่วยต้องการป้องกันการติดเชื้อ HIV (Prep prophylaxis) ควรได้รับยาสูตรใด giant cell virox drei (WBC verepent ~ I</t>
        </is>
      </c>
      <c r="C201" s="121" t="n"/>
      <c r="D201" s="89" t="inlineStr">
        <is>
          <t>AZT monotherapy</t>
        </is>
      </c>
      <c r="E201" s="89" t="inlineStr">
        <is>
          <t>AZT+3TC</t>
        </is>
      </c>
      <c r="F201" s="89" t="inlineStr">
        <is>
          <t>TDF+FTC</t>
        </is>
      </c>
      <c r="G201" s="89" t="inlineStr">
        <is>
          <t>TDF+3TC+EFV</t>
        </is>
      </c>
      <c r="H201" s="89" t="inlineStr">
        <is>
          <t>d4T+3TC+NVP</t>
        </is>
      </c>
      <c r="I201" s="120" t="inlineStr">
        <is>
          <t>1</t>
        </is>
      </c>
      <c r="J201" s="89"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1" s="121" t="n"/>
      <c r="L201" s="89" t="inlineStr">
        <is>
          <t>Antimicrobial Pharmacology</t>
        </is>
      </c>
      <c r="M201" s="121" t="inlineStr">
        <is>
          <t>Clinic</t>
        </is>
      </c>
      <c r="N201" s="89" t="inlineStr">
        <is>
          <t>ข้อ 48 (PLE_CC1_2562_Key.md)</t>
        </is>
      </c>
      <c r="O201" s="121" t="n"/>
      <c r="P201" s="121" t="n"/>
      <c r="Q201" s="100" t="n"/>
    </row>
    <row r="202" ht="13.2" customHeight="1" s="49">
      <c r="A202" s="120" t="n">
        <v>200</v>
      </c>
      <c r="B202" s="89" t="inlineStr">
        <is>
          <t>ควรจัดการ การให้ยาอย่างไรกับผู้ป่วย x Tumogross hs isoniazid X X isoniazid X &amp;eied's extensive phase I, R 41862 intensive phase : I , R, ~ 56 Ecwiddie . X --- 1s</t>
        </is>
      </c>
      <c r="C202" s="121" t="n"/>
      <c r="D202" s="89" t="inlineStr">
        <is>
          <t>ให้ยาทุกตัวเหมือนเดิม</t>
        </is>
      </c>
      <c r="E202" s="89" t="inlineStr">
        <is>
          <t>หยุดยา H,R,Z แล้วไปให้ยาตัวอื่นที่ไม่เกิดอาการไม่พึงประสงค์นี้แทน</t>
        </is>
      </c>
      <c r="F202" s="89" t="inlineStr">
        <is>
          <t>หยุดยา H แล้วไปให้ยาตัวอื่นที่ไม่เกิดอาการไม่พึงประสงค์นี้แทน</t>
        </is>
      </c>
      <c r="G202" s="89" t="inlineStr">
        <is>
          <t>หยุดยา R แล้วไปให้ยาตัวอื่นที่ไม่เกิดอาการไม่พึงประสงค์นี้แทน</t>
        </is>
      </c>
      <c r="H202" s="89" t="inlineStr">
        <is>
          <t>หยุดยา E แล้วไปให้ยาตัวอื่นที่ไม่เกิดอาการไม่พึงประสงค์นี้แทน หË´มนาÆปทาซËาทืกกรณิ ÂวËนาต้จ²ÆดËรงบ¯นืญ´ต ~</t>
        </is>
      </c>
      <c r="I202" s="120" t="inlineStr">
        <is>
          <t>1</t>
        </is>
      </c>
      <c r="J202" s="89"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202" s="121" t="n"/>
      <c r="L202" s="89" t="inlineStr">
        <is>
          <t>Tuberculosis</t>
        </is>
      </c>
      <c r="M202" s="121" t="inlineStr">
        <is>
          <t>Clinic</t>
        </is>
      </c>
      <c r="N202" s="89" t="inlineStr">
        <is>
          <t>ข้อ 11 (PLE_CC1_2562_Key.md)</t>
        </is>
      </c>
      <c r="O202" s="121" t="n"/>
      <c r="P202" s="121" t="n"/>
      <c r="Q202" s="100" t="n"/>
    </row>
    <row r="203" ht="13.2" customHeight="1" s="49">
      <c r="A203" s="120" t="n">
        <v>201</v>
      </c>
      <c r="B203" s="89" t="inlineStr">
        <is>
          <t>จงคำนวณ ANC (WBC count 2000, PMN 5%, Band 5%, Eosinophil 1%. Lymphocyte 1) - X reversible</t>
        </is>
      </c>
      <c r="C203" s="121" t="n"/>
      <c r="D203" s="90" t="inlineStr">
        <is>
          <t>50</t>
        </is>
      </c>
      <c r="E203" s="90" t="inlineStr">
        <is>
          <t>100</t>
        </is>
      </c>
      <c r="F203" s="90" t="inlineStr">
        <is>
          <t>150</t>
        </is>
      </c>
      <c r="G203" s="90" t="inlineStr">
        <is>
          <t>200</t>
        </is>
      </c>
      <c r="H203" s="90" t="inlineStr">
        <is>
          <t>240</t>
        </is>
      </c>
      <c r="I203" s="120" t="inlineStr">
        <is>
          <t>1</t>
        </is>
      </c>
      <c r="J203" s="89"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21" t="n"/>
      <c r="L203" s="89" t="inlineStr">
        <is>
          <t>Antimicrobial Pharmacology</t>
        </is>
      </c>
      <c r="M203" s="121" t="inlineStr">
        <is>
          <t>Clinic</t>
        </is>
      </c>
      <c r="N203" s="89" t="inlineStr">
        <is>
          <t>ข้อ 54 (PLE_CC1_2562_Key.md)</t>
        </is>
      </c>
      <c r="O203" s="121" t="n"/>
      <c r="P203" s="121" t="n"/>
      <c r="Q203" s="100" t="n"/>
    </row>
    <row r="204" ht="13.2" customHeight="1" s="49">
      <c r="A204" s="120" t="n">
        <v>202</v>
      </c>
      <c r="B204" s="89" t="inlineStr">
        <is>
          <t>จากอาการผู้ป่วยเกิดจากการติดเชื้อใดมากที่สุด</t>
        </is>
      </c>
      <c r="C204" s="121" t="n"/>
      <c r="D204" s="89" t="inlineStr">
        <is>
          <t>HSV-1</t>
        </is>
      </c>
      <c r="E204" s="89" t="inlineStr">
        <is>
          <t>HSV-2</t>
        </is>
      </c>
      <c r="F204" s="89" t="inlineStr">
        <is>
          <t>Varicella zoster virus</t>
        </is>
      </c>
      <c r="G204" s="89" t="inlineStr">
        <is>
          <t>Neisseria gonorrhea</t>
        </is>
      </c>
      <c r="H204" s="89" t="inlineStr">
        <is>
          <t>Chlamydia trachomatis I</t>
        </is>
      </c>
      <c r="I204" s="120" t="inlineStr">
        <is>
          <t>1</t>
        </is>
      </c>
      <c r="J204" s="89"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4" s="121" t="n"/>
      <c r="L204" s="89" t="inlineStr">
        <is>
          <t>Antimicrobial Pharmacology</t>
        </is>
      </c>
      <c r="M204" s="121" t="inlineStr">
        <is>
          <t>Clinic</t>
        </is>
      </c>
      <c r="N204" s="89" t="inlineStr">
        <is>
          <t>ข้อ 22 (PLE_CC1_2561_Key.md)</t>
        </is>
      </c>
      <c r="O204" s="121" t="n"/>
      <c r="P204" s="121" t="n"/>
      <c r="Q204" s="100" t="n"/>
    </row>
    <row r="205" ht="13.2" customHeight="1" s="49">
      <c r="A205" s="120" t="n">
        <v>203</v>
      </c>
      <c r="B205" s="89" t="inlineStr">
        <is>
          <t>ข้อใดคือกลไกการออกฤทธิ์ของยา valacyclovir</t>
        </is>
      </c>
      <c r="C205" s="121" t="n"/>
      <c r="D205" s="89" t="inlineStr">
        <is>
          <t>Protease inhibitor</t>
        </is>
      </c>
      <c r="E205" s="89" t="inlineStr">
        <is>
          <t>Integrase inhibitor</t>
        </is>
      </c>
      <c r="F205" s="89" t="inlineStr">
        <is>
          <t>Inhibit cell wall synthesis</t>
        </is>
      </c>
      <c r="G205" s="89" t="inlineStr">
        <is>
          <t>DNA polymerase inhibitor</t>
        </is>
      </c>
      <c r="H205" s="89" t="inlineStr">
        <is>
          <t>Nucleotide reverse transcriptase inhibitor t</t>
        </is>
      </c>
      <c r="I205" s="120" t="inlineStr">
        <is>
          <t>1</t>
        </is>
      </c>
      <c r="J205" s="89"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5" s="121" t="n"/>
      <c r="L205" s="89" t="inlineStr">
        <is>
          <t>Antimicrobial Pharmacology</t>
        </is>
      </c>
      <c r="M205" s="121" t="inlineStr">
        <is>
          <t>Clinic</t>
        </is>
      </c>
      <c r="N205" s="89" t="inlineStr">
        <is>
          <t>ข้อ 23 (PLE_CC1_2561_Key.md)</t>
        </is>
      </c>
      <c r="O205" s="121" t="n"/>
      <c r="P205" s="121" t="n"/>
      <c r="Q205" s="100" t="n"/>
    </row>
    <row r="206" ht="13.2" customHeight="1" s="49">
      <c r="A206" s="120" t="n">
        <v>204</v>
      </c>
      <c r="B206" s="89"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206" s="121" t="n"/>
      <c r="D206" s="89" t="inlineStr">
        <is>
          <t>90.3 %</t>
        </is>
      </c>
      <c r="E206" s="89" t="inlineStr">
        <is>
          <t>92.4 %</t>
        </is>
      </c>
      <c r="F206" s="89" t="inlineStr">
        <is>
          <t>93.4 %</t>
        </is>
      </c>
      <c r="G206" s="89" t="inlineStr">
        <is>
          <t>94.7 %</t>
        </is>
      </c>
      <c r="H206" s="89" t="inlineStr">
        <is>
          <t>95.6 % o</t>
        </is>
      </c>
      <c r="I206" s="120" t="inlineStr">
        <is>
          <t>1</t>
        </is>
      </c>
      <c r="J206" s="89"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6" s="121" t="n"/>
      <c r="L206" s="89" t="inlineStr">
        <is>
          <t>Antimicrobial Pharmacology</t>
        </is>
      </c>
      <c r="M206" s="121" t="inlineStr">
        <is>
          <t>Clinic</t>
        </is>
      </c>
      <c r="N206" s="89" t="inlineStr">
        <is>
          <t>ข้อ 24 (PLE_CC1_2561_Key.md)</t>
        </is>
      </c>
      <c r="O206" s="121" t="n"/>
      <c r="P206" s="121" t="n"/>
      <c r="Q206" s="100" t="n"/>
    </row>
    <row r="207" ht="13.2" customHeight="1" s="49">
      <c r="A207" s="120" t="n">
        <v>205</v>
      </c>
      <c r="B207" s="89" t="inlineStr">
        <is>
          <t>จากกรณีศึกษาขางตนคาดว!าผู้ป่วยติดเชื้อตัวใด</t>
        </is>
      </c>
      <c r="C207" s="121" t="n"/>
      <c r="D207" s="89" t="inlineStr">
        <is>
          <t>Candida albican</t>
        </is>
      </c>
      <c r="E207" s="89" t="inlineStr">
        <is>
          <t>Malassezia furfur</t>
        </is>
      </c>
      <c r="F207" s="89" t="inlineStr">
        <is>
          <t>Tricosporum spp.</t>
        </is>
      </c>
      <c r="G207" s="89" t="inlineStr">
        <is>
          <t>Epidermophyton spp.</t>
        </is>
      </c>
      <c r="H207" s="89" t="inlineStr">
        <is>
          <t>Cryptococcus neoforman</t>
        </is>
      </c>
      <c r="I207" s="120" t="inlineStr">
        <is>
          <t>1</t>
        </is>
      </c>
      <c r="J207" s="89"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7" s="121" t="n"/>
      <c r="L207" s="89" t="inlineStr">
        <is>
          <t>Antimicrobial Pharmacology</t>
        </is>
      </c>
      <c r="M207" s="121" t="inlineStr">
        <is>
          <t>Clinic</t>
        </is>
      </c>
      <c r="N207" s="89" t="inlineStr">
        <is>
          <t>ข้อ 38 (PLE_CC1_2561_Key.md)</t>
        </is>
      </c>
      <c r="O207" s="121" t="n"/>
      <c r="P207" s="121" t="n"/>
      <c r="Q207" s="100" t="n"/>
    </row>
    <row r="208" ht="13.2" customHeight="1" s="49">
      <c r="A208" s="120" t="n">
        <v>206</v>
      </c>
      <c r="B208" s="89" t="inlineStr">
        <is>
          <t>สูตรยาต(านไวรัสสูตรใดที่ใช(ในการปqองกันก.อนสัมผัสโรค (PrEP)</t>
        </is>
      </c>
      <c r="C208" s="121" t="n"/>
      <c r="D208" s="89" t="inlineStr">
        <is>
          <t>TDF + 3TC</t>
        </is>
      </c>
      <c r="E208" s="89" t="inlineStr">
        <is>
          <t>AZT + 3TC</t>
        </is>
      </c>
      <c r="F208" s="89" t="inlineStr">
        <is>
          <t>TDF + FTC</t>
        </is>
      </c>
      <c r="G208" s="89" t="inlineStr">
        <is>
          <t>TDF + FTC + Lo/r</t>
        </is>
      </c>
      <c r="H208" s="89" t="inlineStr">
        <is>
          <t>TDF + 3TC + EFV</t>
        </is>
      </c>
      <c r="I208" s="120" t="inlineStr">
        <is>
          <t>1</t>
        </is>
      </c>
      <c r="J208" s="89"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8" s="121" t="n"/>
      <c r="L208" s="89" t="inlineStr">
        <is>
          <t>Antimicrobial Pharmacology</t>
        </is>
      </c>
      <c r="M208" s="121" t="inlineStr">
        <is>
          <t>Clinic</t>
        </is>
      </c>
      <c r="N208" s="89" t="inlineStr">
        <is>
          <t>ข้อ 47 (PLE_CC1_2561_Key.md)</t>
        </is>
      </c>
      <c r="O208" s="121" t="n"/>
      <c r="P208" s="121" t="n"/>
      <c r="Q208" s="100" t="n"/>
    </row>
    <row r="209" ht="13.2" customHeight="1" s="49">
      <c r="A209" s="120" t="n">
        <v>207</v>
      </c>
      <c r="B209" s="89"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209" s="121" t="n"/>
      <c r="D209" s="89" t="inlineStr">
        <is>
          <t>Perceived susceptibility ต่้า</t>
        </is>
      </c>
      <c r="E209" s="89" t="inlineStr">
        <is>
          <t>Perceived barrier ต่้า</t>
        </is>
      </c>
      <c r="F209" s="89" t="inlineStr">
        <is>
          <t>Perceived benefit ต่้า</t>
        </is>
      </c>
      <c r="G209" s="89" t="inlineStr">
        <is>
          <t>Perceived seriousness ต่้า</t>
        </is>
      </c>
      <c r="H209" s="89" t="inlineStr">
        <is>
          <t>ไม่มีปัจจัยกระตุ้นให้ใส่ถุงยาง</t>
        </is>
      </c>
      <c r="I209" s="120" t="inlineStr">
        <is>
          <t>1</t>
        </is>
      </c>
      <c r="J209" s="89"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9" s="121" t="n"/>
      <c r="L209" s="89" t="inlineStr">
        <is>
          <t>Antimicrobial Pharmacology</t>
        </is>
      </c>
      <c r="M209" s="121" t="inlineStr">
        <is>
          <t>Clinic</t>
        </is>
      </c>
      <c r="N209" s="89" t="inlineStr">
        <is>
          <t>ข้อ 4 (PLE_CC1_2560 22 April Set 1.md)</t>
        </is>
      </c>
      <c r="O209" s="121" t="n"/>
      <c r="P209" s="121" t="n"/>
      <c r="Q209" s="100" t="n"/>
    </row>
    <row r="210" ht="13.2" customHeight="1" s="49">
      <c r="A210" s="120" t="n">
        <v>208</v>
      </c>
      <c r="B210" s="89" t="inlineStr">
        <is>
          <t>ข้อใดไม่ถูกต้องเกี่ยวกับการเรียกยาคืน</t>
        </is>
      </c>
      <c r="C210" s="121" t="n"/>
      <c r="D210" s="89" t="inlineStr">
        <is>
          <t>ต้องสามารถเรียกยาคืนได้ทันทีเมื่อเกิดปัญหา</t>
        </is>
      </c>
      <c r="E210" s="89" t="inlineStr">
        <is>
          <t>การเรียกยาคืนเป็นหน้าที่ของฝ่ายขายและการตลาดเท่านั้น</t>
        </is>
      </c>
      <c r="F210" s="89" t="inlineStr">
        <is>
          <t>มีระบบการเรียกยาคืนที่เป็นปัจจุบัน</t>
        </is>
      </c>
      <c r="G210" s="89" t="inlineStr">
        <is>
          <t>ถ้าเกิดปัญหาต้องมีการเรียกยาคืน</t>
        </is>
      </c>
      <c r="H210" s="89" t="inlineStr">
        <is>
          <t>การเรียกยาคืนต้องแจ้ง อย. ทุกครั้ง</t>
        </is>
      </c>
      <c r="I210" s="120" t="inlineStr">
        <is>
          <t>1</t>
        </is>
      </c>
      <c r="J210" s="89" t="inlineStr">
        <is>
          <t>✅ คำตอบที่ถูกต้อง: ข้อ ก. ต้องสามารถเรียกยาคืนได้ทันทีเมื่อเกิดปัญหา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ต้องสามารถเรียกยาคืนได้ทันทีเมื่อเกิดปัญหา การเลือก ต้องสามารถเรียกยาคืนได้ทันทีเมื่อเกิดปัญหา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(ต้องสามารถเรียกยาคืนได้ทันทีเมื่อเกิดปัญหา): ระบบการเรียกยาคืนที่ดีต้องสามารถดำเนินการได้ทันทีอย่างมีประสิทธิภาพเมื่อพบปัญหาคุณภาพหรือความไม่ปลอดภัยของยา เพื่อปกป้องผู้บริโภค
• ข้อ ค. (มีระบบการเรียกยาคืนที่เป็นปัจจุบัน): สถานประกอบการผลิตหรือนำเข้ายาต้องจัดให้มีขั้นตอนและระบบการเรียกเก็บยาคืนที่มีการทบทวนและปรับปรุงให้เป็นปัจจุบันอยู่เสมอตามหลักเกณฑ์ GMP/GDP
• ข้อ ง. (ถ้าเกิดปัญหาต้องมีการเรียกยาคืน): เมื่อพบข้อบกพร่องทางคุณภาพที่อาจเป็นอันตรายต่อสุขภาพ ผู้รับอนุญาตมีหน้าที่ต้องดำเนินการเรียกยาคืนจากท้องตลาดทันทีตามระดับความรุนแรง
• ข้อ จ. (การเรียกยาคืนต้องแจ้ง อย. ทุกครั้ง): การเรียกเก็บยาคืนทุกครั้งจะต้องแจ้งรายละเอียด เหตุผล และแผนการดำเนินการต่อสำนักงานคณะกรรมการอาหารและยา (อย.) ทราบตามกฎหมายกำหนด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21" t="n"/>
      <c r="L210" s="89" t="inlineStr">
        <is>
          <t>Antimicrobial Pharmacology</t>
        </is>
      </c>
      <c r="M210" s="121" t="inlineStr">
        <is>
          <t>Clinic</t>
        </is>
      </c>
      <c r="N210" s="89" t="inlineStr">
        <is>
          <t>ข้อ 8 (PLE_CC1_2558_Key.md)</t>
        </is>
      </c>
      <c r="O210" s="121" t="n"/>
      <c r="P210" s="121" t="n"/>
      <c r="Q210" s="100" t="n"/>
    </row>
    <row r="211" ht="13.2" customHeight="1" s="49">
      <c r="A211" s="120" t="n">
        <v>209</v>
      </c>
      <c r="B211" s="89" t="inlineStr">
        <is>
          <t>ข้อใดไม่ถูกต้องเกี่ยวกับ amoxicillin/clavulanic acid [📷 มีรูปภาพประกอบ: image139.png]</t>
        </is>
      </c>
      <c r="C211" s="121" t="n"/>
      <c r="D211" s="89" t="inlineStr">
        <is>
          <t>ไม่ถูกทำลายโดย beta lactamase</t>
        </is>
      </c>
      <c r="E211" s="89" t="inlineStr">
        <is>
          <t>เกิดปฏิกิริยา hydrolysis</t>
        </is>
      </c>
      <c r="F211" s="89" t="inlineStr">
        <is>
          <t>เกิดปฏิกิริยา epimerization</t>
        </is>
      </c>
      <c r="G211" s="89" t="inlineStr">
        <is>
          <t>Clavulanic acid ไม่ใช่สารออกฤทธิ์</t>
        </is>
      </c>
      <c r="H211" s="89" t="inlineStr">
        <is>
          <t>เป็นยาในกลุ่ม aminopenicillin กรณีศึกษา 3</t>
        </is>
      </c>
      <c r="I211" s="120" t="inlineStr">
        <is>
          <t>1</t>
        </is>
      </c>
      <c r="J211" s="89" t="inlineStr">
        <is>
          <t>✅ คำตอบที่ถูกต้อง: ข้อ ก. ไม่ถูกทำลายโดย beta lactamase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ไม่ถูกทำลายโดย beta lactamase ผู้ป่วยปวดนิ้วโป้งเท้ามาก บวม แดง อ้วน เป็นความดัน ไขมันในเลือดสูง ได้ยา HCTZ ดื่มสุรา ได้รับการวินิจฉัยเป็นโรคเกาต์
🔍 ข้ออื่นผิดเพราะอะไร:
• ข้อ ข. (เกิดปฏิกิริยา hydrolysis): วงแหวน Beta-lactam ของทั้ง Amoxicillin และ Clavulanic acid ไวต่อปฏิกิริยา Hydrolysis ด้วยน้ำหรือความชื้น ทำให้สูญเสียฤทธิ์ต้านเชื้อ จึงต้องเก็บในบรรจุภัณฑ์ที่กันความชื้น
• ข้อ ค. (เกิดปฏิกิริยา epimerization): Amoxicillin ในสารละลายสามารถเกิดปฏิกิริยา Epimerization ที่ตำแหน่ง chiral center ส่งผลต่อความคงตัวและฤทธิ์ทางเภสัชวิทยา
• ข้อ ง. (Clavulanic acid ไม่ใช่สารออกฤทธิ์): Clavulanic acid เป็น Beta-lactamase inhibitor ชนิด suicide inhibitor ที่มีฤทธิ์ต้านเชื้อแบคทีเรียด้วยตัวเองต่ำมาก แต่ทำหน้าที่หลักคือปกป้อง amoxicillin ไม่ให้ถูกทำลาย
• ข้อ จ. (เป็นยาในกลุ่ม aminopenicillin กรณีศึกษา 3): Amoxicillin จัดเป็นยาปฏิชีวนะกลุ่ม Aminopenicillin มีหมู่อะมิโนที่สายโซ่ข้างช่วยเพิ่มการแทรกผ่าน porin ของแบคทีเรียแกรมลบ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1" s="121" t="n"/>
      <c r="L211" s="89" t="inlineStr">
        <is>
          <t>URTI</t>
        </is>
      </c>
      <c r="M211" s="121" t="inlineStr">
        <is>
          <t>Clinic</t>
        </is>
      </c>
      <c r="N211" s="89" t="inlineStr">
        <is>
          <t>ข้อ 16 (PLE_CC1_2558_Key.md)</t>
        </is>
      </c>
      <c r="O211" s="121" t="n"/>
      <c r="P211" s="121" t="n"/>
      <c r="Q211" s="100" t="n"/>
    </row>
    <row r="212" ht="13.2" customHeight="1" s="49">
      <c r="A212" s="120" t="n">
        <v>210</v>
      </c>
      <c r="B212" s="89" t="inlineStr">
        <is>
          <t>ข้อใดคือสูตรยารักษาแรก ที่แนะนำให้ใช้ในผู้ติดเชื้อเอชไอวีที่ไม่มีข้อห้ามใช้</t>
        </is>
      </c>
      <c r="C212" s="121" t="n"/>
      <c r="D212" s="89" t="inlineStr">
        <is>
          <t>TDF+FTC+RPV</t>
        </is>
      </c>
      <c r="E212" s="89" t="inlineStr">
        <is>
          <t>TDF+3TC+EFV</t>
        </is>
      </c>
      <c r="F212" s="89" t="inlineStr">
        <is>
          <t>TDF+FTC+DTG</t>
        </is>
      </c>
      <c r="G212" s="89" t="inlineStr">
        <is>
          <t>ABC+3TC+DTG</t>
        </is>
      </c>
      <c r="H212" s="89" t="inlineStr">
        <is>
          <t>AZT+FTC+DTG</t>
        </is>
      </c>
      <c r="I212" s="120" t="inlineStr">
        <is>
          <t>1</t>
        </is>
      </c>
      <c r="J212" s="89" t="inlineStr">
        <is>
          <t>✅ คำตอบที่ถูกต้อง: ข้อ ก. TDF+FTC+RPV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2" s="121" t="n"/>
      <c r="L212" s="89" t="inlineStr">
        <is>
          <t>Antimicrobial Pharmacology</t>
        </is>
      </c>
      <c r="M212" s="121" t="inlineStr">
        <is>
          <t>Clinic</t>
        </is>
      </c>
      <c r="N212" s="89" t="inlineStr">
        <is>
          <t>ข้อ 31 (Pharmtutor_2024_Set1.md)</t>
        </is>
      </c>
      <c r="O212" s="121" t="n"/>
      <c r="P212" s="121" t="n"/>
      <c r="Q212" s="100" t="n"/>
    </row>
    <row r="213" ht="13.2" customHeight="1" s="49">
      <c r="A213" s="120" t="n">
        <v>211</v>
      </c>
      <c r="B213" s="89" t="inlineStr">
        <is>
          <t>การใช้ยา Amoxicillin+Clavulanic acid สามารถพบผลข้างเคียงใดได้บ่อยที่สุด</t>
        </is>
      </c>
      <c r="C213" s="121" t="n"/>
      <c r="D213" s="89" t="inlineStr">
        <is>
          <t>คลื่นไส้ อาเจียน</t>
        </is>
      </c>
      <c r="E213" s="89" t="inlineStr">
        <is>
          <t>กรดไหลย้อน</t>
        </is>
      </c>
      <c r="F213" s="89" t="inlineStr">
        <is>
          <t>ท้องเสีย</t>
        </is>
      </c>
      <c r="G213" s="89" t="inlineStr">
        <is>
          <t>ไอ</t>
        </is>
      </c>
      <c r="H213" s="89" t="inlineStr">
        <is>
          <t>เวียนศีรษะ</t>
        </is>
      </c>
      <c r="I213" s="120" t="inlineStr">
        <is>
          <t>1</t>
        </is>
      </c>
      <c r="J213" s="89"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21" t="n"/>
      <c r="L213" s="89" t="inlineStr">
        <is>
          <t>URTI</t>
        </is>
      </c>
      <c r="M213" s="121" t="inlineStr">
        <is>
          <t>Clinic</t>
        </is>
      </c>
      <c r="N213" s="89" t="inlineStr">
        <is>
          <t>ข้อ 36 (Pharmtutor_2024_Set1.md)</t>
        </is>
      </c>
      <c r="O213" s="121" t="n"/>
      <c r="P213" s="121" t="n"/>
      <c r="Q213" s="100" t="n"/>
    </row>
    <row r="214" ht="13.2" customHeight="1" s="49">
      <c r="A214" s="120" t="n">
        <v>212</v>
      </c>
      <c r="B214" s="89"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214" s="121" t="n"/>
      <c r="D214" s="89" t="inlineStr">
        <is>
          <t>Trichomonas</t>
        </is>
      </c>
      <c r="E214" s="89" t="inlineStr">
        <is>
          <t>Candida Albicans</t>
        </is>
      </c>
      <c r="F214" s="89" t="inlineStr">
        <is>
          <t>Herpes Simplex</t>
        </is>
      </c>
      <c r="G214" s="89" t="inlineStr">
        <is>
          <t>Chlamydia</t>
        </is>
      </c>
      <c r="H214" s="89" t="inlineStr">
        <is>
          <t>Papilloma Virus</t>
        </is>
      </c>
      <c r="I214" s="120" t="inlineStr">
        <is>
          <t>1</t>
        </is>
      </c>
      <c r="J214" s="89"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14" s="121" t="n"/>
      <c r="L214" s="89" t="inlineStr">
        <is>
          <t>STDs &amp; vaginitis</t>
        </is>
      </c>
      <c r="M214" s="121" t="inlineStr">
        <is>
          <t>Clinic</t>
        </is>
      </c>
      <c r="N214" s="89" t="inlineStr">
        <is>
          <t>ข้อ 41 (Pharmtutor_2024_Set1.md)</t>
        </is>
      </c>
      <c r="O214" s="121" t="n"/>
      <c r="P214" s="121" t="n"/>
      <c r="Q214" s="100" t="n"/>
    </row>
    <row r="215" ht="13.2" customHeight="1" s="49">
      <c r="A215" s="120" t="n">
        <v>213</v>
      </c>
      <c r="B215" s="89" t="inlineStr">
        <is>
          <t>เชื้อสาเหตุใดที่พบได้มากที่สุดในการติดเชื้อปอกอักเสบชนิด Community-acquired pneumonia (CAP)</t>
        </is>
      </c>
      <c r="C215" s="121" t="n"/>
      <c r="D215" s="89" t="inlineStr">
        <is>
          <t>Pseudomonas aeruginosa</t>
        </is>
      </c>
      <c r="E215" s="89" t="inlineStr">
        <is>
          <t>Acinetobacter baumannii</t>
        </is>
      </c>
      <c r="F215" s="89" t="inlineStr">
        <is>
          <t>Klebsiella pneumoniae</t>
        </is>
      </c>
      <c r="G215" s="89" t="inlineStr">
        <is>
          <t>Mycoplasma pneumoniae</t>
        </is>
      </c>
      <c r="H215" s="89" t="inlineStr">
        <is>
          <t>Streptococcus pneumoniae</t>
        </is>
      </c>
      <c r="I215" s="120" t="inlineStr">
        <is>
          <t>1</t>
        </is>
      </c>
      <c r="J215" s="89"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5" s="121" t="n"/>
      <c r="L215" s="89" t="inlineStr">
        <is>
          <t>Pneumonia</t>
        </is>
      </c>
      <c r="M215" s="121" t="inlineStr">
        <is>
          <t>Clinic</t>
        </is>
      </c>
      <c r="N215" s="89" t="inlineStr">
        <is>
          <t>ข้อ 43 (Pharmtutor_2024_Set1.md)</t>
        </is>
      </c>
      <c r="O215" s="121" t="n"/>
      <c r="P215" s="121" t="n"/>
      <c r="Q215" s="100" t="n"/>
    </row>
    <row r="216" ht="13.2" customHeight="1" s="49">
      <c r="A216" s="120" t="n">
        <v>214</v>
      </c>
      <c r="B216" s="89" t="inlineStr">
        <is>
          <t>หากผู้ป่วยมีการติดเชื้อ MRSA ยาชนิดใดเหมาะสมมากที่สุด</t>
        </is>
      </c>
      <c r="C216" s="121" t="n"/>
      <c r="D216" s="89" t="inlineStr">
        <is>
          <t>Ceftazidime</t>
        </is>
      </c>
      <c r="E216" s="89" t="inlineStr">
        <is>
          <t>Meropenem</t>
        </is>
      </c>
      <c r="F216" s="89" t="inlineStr">
        <is>
          <t>Piperacillin-tazobactam</t>
        </is>
      </c>
      <c r="G216" s="89" t="inlineStr">
        <is>
          <t>Vancomycin</t>
        </is>
      </c>
      <c r="H216" s="89" t="inlineStr">
        <is>
          <t>Levofloxacin</t>
        </is>
      </c>
      <c r="I216" s="120" t="inlineStr">
        <is>
          <t>1</t>
        </is>
      </c>
      <c r="J216" s="89" t="inlineStr">
        <is>
          <t>✅ คำตอบที่ถูกต้อง: ข้อ ก. Ceftazidime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6" s="121" t="n"/>
      <c r="L216" s="89" t="inlineStr">
        <is>
          <t>Antimicrobial Pharmacology</t>
        </is>
      </c>
      <c r="M216" s="121" t="inlineStr">
        <is>
          <t>Clinic</t>
        </is>
      </c>
      <c r="N216" s="89" t="inlineStr">
        <is>
          <t>ข้อ 44 (Pharmtutor_2024_Set1.md)</t>
        </is>
      </c>
      <c r="O216" s="121" t="n"/>
      <c r="P216" s="121" t="n"/>
      <c r="Q216" s="100" t="n"/>
    </row>
    <row r="217" ht="13.2" customHeight="1" s="49">
      <c r="A217" s="120" t="n">
        <v>215</v>
      </c>
      <c r="B217" s="89" t="inlineStr">
        <is>
          <t>ข้อใดต่อไปนี้ คือ specific test ของ dosage form ดังกล่าว</t>
        </is>
      </c>
      <c r="C217" s="121" t="n"/>
      <c r="D217" s="89" t="inlineStr">
        <is>
          <t>Minimum fill</t>
        </is>
      </c>
      <c r="E217" s="89" t="inlineStr">
        <is>
          <t>Impurities test</t>
        </is>
      </c>
      <c r="F217" s="89" t="inlineStr">
        <is>
          <t>Sterility tests</t>
        </is>
      </c>
      <c r="G217" s="89" t="inlineStr">
        <is>
          <t>Microbial limit test</t>
        </is>
      </c>
      <c r="H217" s="89" t="inlineStr">
        <is>
          <t>Assay</t>
        </is>
      </c>
      <c r="I217" s="120" t="inlineStr">
        <is>
          <t>1</t>
        </is>
      </c>
      <c r="J217" s="89" t="inlineStr">
        <is>
          <t>✅ คำตอบที่ถูกต้อง: ข้อ ก. Minimum fill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7" s="121" t="n"/>
      <c r="L217" s="89" t="inlineStr">
        <is>
          <t>Antimicrobial Pharmacology</t>
        </is>
      </c>
      <c r="M217" s="121" t="inlineStr">
        <is>
          <t>Clinic</t>
        </is>
      </c>
      <c r="N217" s="89" t="inlineStr">
        <is>
          <t>ข้อ 101 (Pharmtutor_2024_Set1.md)</t>
        </is>
      </c>
      <c r="O217" s="121" t="n"/>
      <c r="P217" s="121" t="n"/>
      <c r="Q217" s="100" t="n"/>
    </row>
    <row r="218" ht="13.2" customHeight="1" s="49">
      <c r="A218" s="120" t="n">
        <v>216</v>
      </c>
      <c r="B218" s="89"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18" s="121" t="n"/>
      <c r="D218" s="89" t="inlineStr">
        <is>
          <t>300/1000</t>
        </is>
      </c>
      <c r="E218" s="89" t="inlineStr">
        <is>
          <t>350/1000</t>
        </is>
      </c>
      <c r="F218" s="89" t="inlineStr">
        <is>
          <t>50/700</t>
        </is>
      </c>
      <c r="G218" s="89" t="inlineStr">
        <is>
          <t>350/700</t>
        </is>
      </c>
      <c r="H218" s="89" t="inlineStr">
        <is>
          <t>50/1000</t>
        </is>
      </c>
      <c r="I218" s="120" t="inlineStr">
        <is>
          <t>1</t>
        </is>
      </c>
      <c r="J218" s="89" t="inlineStr">
        <is>
          <t>✅ คำตอบที่ถูกต้อง: ข้อ ก. 300/1000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8" s="121" t="n"/>
      <c r="L218" s="89" t="inlineStr">
        <is>
          <t>Antimicrobial Pharmacology</t>
        </is>
      </c>
      <c r="M218" s="121" t="inlineStr">
        <is>
          <t>Clinic</t>
        </is>
      </c>
      <c r="N218" s="89" t="inlineStr">
        <is>
          <t>ข้อ 115 (Pharmtutor_2024_Set1.md)</t>
        </is>
      </c>
      <c r="O218" s="121" t="n"/>
      <c r="P218" s="121" t="n"/>
      <c r="Q218" s="100" t="n"/>
    </row>
    <row r="219" ht="13.2" customHeight="1" s="49">
      <c r="A219" s="120" t="n">
        <v>217</v>
      </c>
      <c r="B219" s="89" t="inlineStr">
        <is>
          <t>ข้อใดคือ กลไกการออกฤทธิ์ของ Acyclovir</t>
        </is>
      </c>
      <c r="C219" s="121" t="n"/>
      <c r="D219" s="89" t="inlineStr">
        <is>
          <t>ยับยั้ง Viral DNA polymerase</t>
        </is>
      </c>
      <c r="E219" s="89" t="inlineStr">
        <is>
          <t>ยับยั้ง 14-alpha demethylase</t>
        </is>
      </c>
      <c r="F219" s="89" t="inlineStr">
        <is>
          <t>ยับยั้งการสร้าง nucleic acid</t>
        </is>
      </c>
      <c r="G219" s="89" t="inlineStr">
        <is>
          <t>ยับยั้ง DNA gyrase</t>
        </is>
      </c>
      <c r="H219" s="89" t="inlineStr">
        <is>
          <t>ยับยั้ง Nucleoside reverse transcriptase</t>
        </is>
      </c>
      <c r="I219" s="120" t="inlineStr">
        <is>
          <t>1</t>
        </is>
      </c>
      <c r="J219" s="89" t="inlineStr">
        <is>
          <t>✅ คำตอบที่ถูกต้อง: ข้อ ก. ยับยั้ง Viral DNA polymerase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19" s="121" t="n"/>
      <c r="L219" s="89" t="inlineStr">
        <is>
          <t>Viral Infections (Herpesviridae)</t>
        </is>
      </c>
      <c r="M219" s="121" t="inlineStr">
        <is>
          <t>Clinic</t>
        </is>
      </c>
      <c r="N219" s="89" t="inlineStr">
        <is>
          <t>ข้อ 15 (Pharmtutor_2024_Set2.md)</t>
        </is>
      </c>
      <c r="O219" s="121" t="n"/>
      <c r="P219" s="121" t="n"/>
      <c r="Q219" s="100" t="n"/>
    </row>
    <row r="220" ht="13.2" customHeight="1" s="49">
      <c r="A220" s="120" t="n">
        <v>218</v>
      </c>
      <c r="B220" s="89"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20" s="121" t="n"/>
      <c r="D220" s="89" t="inlineStr">
        <is>
          <t>Tenofovir + Emtricitabine</t>
        </is>
      </c>
      <c r="E220" s="89" t="inlineStr">
        <is>
          <t>Tenofovir + Lamivudine + Dolutegravir</t>
        </is>
      </c>
      <c r="F220" s="89" t="inlineStr">
        <is>
          <t>Tenofovir + Emtricitabine + Zidovudine</t>
        </is>
      </c>
      <c r="G220" s="89" t="inlineStr">
        <is>
          <t>Zidovudine + Lamivudine + Nevirapine</t>
        </is>
      </c>
      <c r="H220" s="89" t="inlineStr">
        <is>
          <t>Abacavir + Lamivudine + Dolutegravir</t>
        </is>
      </c>
      <c r="I220" s="120" t="inlineStr">
        <is>
          <t>1</t>
        </is>
      </c>
      <c r="J220" s="89" t="inlineStr">
        <is>
          <t>✅ คำตอบที่ถูกต้อง: ข้อ ก. Tenofovir + Emtricitabine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0" s="121" t="n"/>
      <c r="L220" s="89" t="inlineStr">
        <is>
          <t>Antimicrobial Pharmacology</t>
        </is>
      </c>
      <c r="M220" s="121" t="inlineStr">
        <is>
          <t>Clinic</t>
        </is>
      </c>
      <c r="N220" s="89" t="inlineStr">
        <is>
          <t>ข้อ 32 (Pharmtutor_2024_Set2.md)</t>
        </is>
      </c>
      <c r="O220" s="121" t="n"/>
      <c r="P220" s="121" t="n"/>
      <c r="Q220" s="100" t="n"/>
    </row>
    <row r="221" ht="13.2" customHeight="1" s="49">
      <c r="A221" s="120" t="n">
        <v>219</v>
      </c>
      <c r="B221" s="89" t="inlineStr">
        <is>
          <t>อธิบายความแตกต่างของโรคคอหอยอักเสบ (Pharyngystis) ระหว่างสาเหตุจากการติดเชื้อไวรัสและแบคทีเรีย</t>
        </is>
      </c>
      <c r="C221" s="121" t="n"/>
      <c r="D221" s="89" t="inlineStr">
        <is>
          <t>การติดเชื้อไวรัสส่วนมากมีอาการของไข้แสดงเด่น</t>
        </is>
      </c>
      <c r="E221" s="89" t="inlineStr">
        <is>
          <t>การติดเชื้อไวรัสจะมีอาการรุนแรงจำเป้นต้องใช้ยาในการรักษาผู้ป่วยทุกรายโดยเฉพาะกรณีคนไข้เด็กและผู้สูง อายุ</t>
        </is>
      </c>
      <c r="F221" s="89"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21" s="89" t="inlineStr">
        <is>
          <t>การที่ผู้ป่วยมีอาการของจุดหนองบริเวณลำคอ ร่วมกับบวมบริเวณลำคอ ส่วนมากมีสาเหตุมาจากการติดเชื้อแบคทีเรีย</t>
        </is>
      </c>
      <c r="H221" s="89" t="inlineStr">
        <is>
          <t>การติดเชื้อแบคทีเรียจะมีอาการคล้ายกับติดเชื้อไวรัส แต่จะพบอาการแสดงที่น้องกว่าการติดเชื้อไวรัสอย่างมีนัยสำคัญ</t>
        </is>
      </c>
      <c r="I221" s="120" t="inlineStr">
        <is>
          <t>1</t>
        </is>
      </c>
      <c r="J221" s="89" t="inlineStr">
        <is>
          <t>✅ คำตอบที่ถูกต้อง: ข้อ ก. การติดเชื้อไวรัสส่วนมากมีอาการของไข้แสดงเด่น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1" s="121" t="n"/>
      <c r="L221" s="89" t="inlineStr">
        <is>
          <t>Antimicrobial Pharmacology</t>
        </is>
      </c>
      <c r="M221" s="121" t="inlineStr">
        <is>
          <t>Clinic</t>
        </is>
      </c>
      <c r="N221" s="89" t="inlineStr">
        <is>
          <t>ข้อ 36 (Pharmtutor_2024_Set2.md)</t>
        </is>
      </c>
      <c r="O221" s="121" t="n"/>
      <c r="P221" s="121" t="n"/>
      <c r="Q221" s="100" t="n"/>
    </row>
    <row r="222" ht="13.2" customHeight="1" s="49">
      <c r="A222" s="120" t="n">
        <v>220</v>
      </c>
      <c r="B222" s="89"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22" s="121" t="n"/>
      <c r="D222" s="89" t="inlineStr">
        <is>
          <t>Group A staphylococcus</t>
        </is>
      </c>
      <c r="E222" s="89" t="inlineStr">
        <is>
          <t>Rotavirus</t>
        </is>
      </c>
      <c r="F222" s="89" t="inlineStr">
        <is>
          <t>Ebstein-Barr</t>
        </is>
      </c>
      <c r="G222" s="89" t="inlineStr">
        <is>
          <t>Group A streptococcus</t>
        </is>
      </c>
      <c r="H222" s="89" t="inlineStr">
        <is>
          <t>Gram negative Bacilli</t>
        </is>
      </c>
      <c r="I222" s="120" t="inlineStr">
        <is>
          <t>1</t>
        </is>
      </c>
      <c r="J222" s="89" t="inlineStr">
        <is>
          <t>✅ คำตอบที่ถูกต้อง: ข้อ ก. Group A staphylococcus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2" s="121" t="n"/>
      <c r="L222" s="89" t="inlineStr">
        <is>
          <t>Antimicrobial Pharmacology</t>
        </is>
      </c>
      <c r="M222" s="121" t="inlineStr">
        <is>
          <t>Clinic</t>
        </is>
      </c>
      <c r="N222" s="89" t="inlineStr">
        <is>
          <t>ข้อ 37 (Pharmtutor_2024_Set2.md)</t>
        </is>
      </c>
      <c r="O222" s="121" t="n"/>
      <c r="P222" s="121" t="n"/>
      <c r="Q222" s="100" t="n"/>
    </row>
    <row r="223" ht="13.2" customHeight="1" s="49">
      <c r="A223" s="120" t="n">
        <v>221</v>
      </c>
      <c r="B223" s="89"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23" s="121" t="n"/>
      <c r="D223" s="89" t="inlineStr">
        <is>
          <t>Dolutegravir 50 mg OD</t>
        </is>
      </c>
      <c r="E223" s="89" t="inlineStr">
        <is>
          <t>Vancomycin 1 g IV Q12H</t>
        </is>
      </c>
      <c r="F223" s="89" t="inlineStr">
        <is>
          <t>Meropenem 1 g IV Q8H</t>
        </is>
      </c>
      <c r="G223" s="89" t="inlineStr">
        <is>
          <t>Cefazolin 1 g IV Q8H</t>
        </is>
      </c>
      <c r="H223" s="89" t="inlineStr">
        <is>
          <t>Amoxicillin/Clavulanate 1 g BID</t>
        </is>
      </c>
      <c r="I223" s="120" t="inlineStr">
        <is>
          <t>1</t>
        </is>
      </c>
      <c r="J223" s="8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23" s="121" t="n"/>
      <c r="L223" s="89" t="inlineStr">
        <is>
          <t>Cystitis</t>
        </is>
      </c>
      <c r="M223" s="121" t="inlineStr">
        <is>
          <t>Clinic</t>
        </is>
      </c>
      <c r="N223" s="89" t="inlineStr">
        <is>
          <t>ข้อ 3 (PLE_CC1_2557.md)</t>
        </is>
      </c>
      <c r="O223" s="121" t="n"/>
      <c r="P223" s="121" t="n"/>
      <c r="Q223" s="100" t="n"/>
    </row>
    <row r="224" ht="13.2" customHeight="1" s="49">
      <c r="A224" s="120" t="n">
        <v>222</v>
      </c>
      <c r="B224" s="89"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224" s="121" t="n"/>
      <c r="D224" s="89" t="inlineStr">
        <is>
          <t>Cefazolin 1 g IV Q8H</t>
        </is>
      </c>
      <c r="E224" s="89" t="inlineStr">
        <is>
          <t>Amoxicillin/Clavulanate 1 g BID</t>
        </is>
      </c>
      <c r="F224" s="89" t="inlineStr">
        <is>
          <t>Ceftriaxone 1 g IV OD</t>
        </is>
      </c>
      <c r="G224" s="89" t="inlineStr">
        <is>
          <t>Ciprofloxacin 500 mg BID</t>
        </is>
      </c>
      <c r="H224" s="89" t="inlineStr">
        <is>
          <t>Azithromycin 500 mg OD</t>
        </is>
      </c>
      <c r="I224" s="120" t="inlineStr">
        <is>
          <t>1</t>
        </is>
      </c>
      <c r="J224" s="89"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4" s="121" t="n"/>
      <c r="L224" s="89" t="inlineStr">
        <is>
          <t>Pneumonia</t>
        </is>
      </c>
      <c r="M224" s="121" t="inlineStr">
        <is>
          <t>Clinic</t>
        </is>
      </c>
      <c r="N224" s="89" t="inlineStr">
        <is>
          <t>ข้อ 3 (PLE_CC1_2557.md)</t>
        </is>
      </c>
      <c r="O224" s="121" t="n"/>
      <c r="P224" s="121" t="n"/>
      <c r="Q224" s="100" t="n"/>
    </row>
    <row r="225" ht="13.2" customHeight="1" s="49">
      <c r="A225" s="120" t="n">
        <v>223</v>
      </c>
      <c r="B225" s="89"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225" s="121" t="n"/>
      <c r="D225" s="89" t="inlineStr">
        <is>
          <t>Ciprofloxacin 500 mg BID</t>
        </is>
      </c>
      <c r="E225" s="89" t="inlineStr">
        <is>
          <t>Azithromycin 500 mg OD</t>
        </is>
      </c>
      <c r="F225" s="89" t="inlineStr">
        <is>
          <t>Doxycycline 100 mg BID</t>
        </is>
      </c>
      <c r="G225" s="89" t="inlineStr">
        <is>
          <t>Cotrimoxazole 160/800 mg BID</t>
        </is>
      </c>
      <c r="H225" s="89" t="inlineStr">
        <is>
          <t>Metronidazole 400 mg TID</t>
        </is>
      </c>
      <c r="I225" s="120" t="inlineStr">
        <is>
          <t>1</t>
        </is>
      </c>
      <c r="J225" s="89"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25" s="121" t="n"/>
      <c r="L225" s="89" t="inlineStr">
        <is>
          <t>Pneumonia</t>
        </is>
      </c>
      <c r="M225" s="121" t="inlineStr">
        <is>
          <t>Clinic</t>
        </is>
      </c>
      <c r="N225" s="89" t="inlineStr">
        <is>
          <t>ข้อ 4 (PLE_CC1_2557.md)</t>
        </is>
      </c>
      <c r="O225" s="121" t="n"/>
      <c r="P225" s="121" t="n"/>
      <c r="Q225" s="100" t="n"/>
    </row>
    <row r="226" ht="13.2" customHeight="1" s="49">
      <c r="A226" s="120" t="n">
        <v>224</v>
      </c>
      <c r="B226" s="89" t="inlineStr">
        <is>
          <t>เกี่ยวกับ เป็น isotonic solution ข้อใดต่อไปนี้กล่าวถูกต้องตามหลักวิชาชีพเภสัชกรรม</t>
        </is>
      </c>
      <c r="C226" s="121" t="n"/>
      <c r="D226" s="89" t="inlineStr">
        <is>
          <t>Cotrimoxazole 160/800 mg BID</t>
        </is>
      </c>
      <c r="E226" s="89" t="inlineStr">
        <is>
          <t>Metronidazole 400 mg TID</t>
        </is>
      </c>
      <c r="F226" s="89" t="inlineStr">
        <is>
          <t>Nitrofurantoin 100 mg BID</t>
        </is>
      </c>
      <c r="G226" s="89" t="inlineStr">
        <is>
          <t>Tenofovir/Emtricitabine 300/200 mg OD</t>
        </is>
      </c>
      <c r="H226" s="89" t="inlineStr">
        <is>
          <t>Dolutegravir 50 mg OD</t>
        </is>
      </c>
      <c r="I226" s="120" t="inlineStr">
        <is>
          <t>1</t>
        </is>
      </c>
      <c r="J226" s="8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6" s="121" t="n"/>
      <c r="L226" s="89" t="inlineStr">
        <is>
          <t>Cystitis</t>
        </is>
      </c>
      <c r="M226" s="121" t="inlineStr">
        <is>
          <t>Clinic</t>
        </is>
      </c>
      <c r="N226" s="89" t="inlineStr">
        <is>
          <t>ข้อ 4 (PLE_CC1_2556.md)</t>
        </is>
      </c>
      <c r="O226" s="121" t="n"/>
      <c r="P226" s="121" t="n"/>
      <c r="Q226" s="100" t="n"/>
    </row>
    <row r="227" ht="13.2" customHeight="1" s="49">
      <c r="A227" s="120" t="n">
        <v>225</v>
      </c>
      <c r="B227" s="89" t="inlineStr">
        <is>
          <t>ข้อใดควรแนะนำสำหรับผู้ป่วยรายนี้ (Caseติดเชื้อ tricomonasis)</t>
        </is>
      </c>
      <c r="C227" s="121" t="n"/>
      <c r="D227" s="89" t="inlineStr">
        <is>
          <t>Tenofovir/Emtricitabine 300/200 mg OD</t>
        </is>
      </c>
      <c r="E227" s="89" t="inlineStr">
        <is>
          <t>Dolutegravir 50 mg OD</t>
        </is>
      </c>
      <c r="F227" s="89" t="inlineStr">
        <is>
          <t>Vancomycin 1 g IV Q12H</t>
        </is>
      </c>
      <c r="G227" s="89" t="inlineStr">
        <is>
          <t>Meropenem 1 g IV Q8H</t>
        </is>
      </c>
      <c r="H227" s="89" t="inlineStr">
        <is>
          <t>Cefazolin 1 g IV Q8H</t>
        </is>
      </c>
      <c r="I227" s="120" t="inlineStr">
        <is>
          <t>1</t>
        </is>
      </c>
      <c r="J227" s="89"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7" s="121" t="n"/>
      <c r="L227" s="89" t="inlineStr">
        <is>
          <t>Antimicrobial Pharmacology</t>
        </is>
      </c>
      <c r="M227" s="121" t="inlineStr">
        <is>
          <t>Clinic</t>
        </is>
      </c>
      <c r="N227" s="89" t="inlineStr">
        <is>
          <t>ข้อ 5 (PLE_CC1_2556.md)</t>
        </is>
      </c>
      <c r="O227" s="121" t="n"/>
      <c r="P227" s="121" t="n"/>
      <c r="Q227" s="100" t="n"/>
    </row>
    <row r="228" ht="13.2" customHeight="1" s="49">
      <c r="A228" s="120" t="n">
        <v>226</v>
      </c>
      <c r="B228" s="89" t="inlineStr">
        <is>
          <t>ติดเชื้อแบคทีเรียในโพรงจมูก</t>
        </is>
      </c>
      <c r="C228" s="121" t="n"/>
      <c r="D228" s="89" t="inlineStr">
        <is>
          <t>Meropenem 1 g IV Q8H</t>
        </is>
      </c>
      <c r="E228" s="89" t="inlineStr">
        <is>
          <t>Cefazolin 1 g IV Q8H</t>
        </is>
      </c>
      <c r="F228" s="89" t="inlineStr">
        <is>
          <t>Amoxicillin/Clavulanate 1 g BID</t>
        </is>
      </c>
      <c r="G228" s="89" t="inlineStr">
        <is>
          <t>Ceftriaxone 1 g IV OD</t>
        </is>
      </c>
      <c r="H228" s="89" t="inlineStr">
        <is>
          <t>Ciprofloxacin 500 mg BID</t>
        </is>
      </c>
      <c r="I228" s="120" t="inlineStr">
        <is>
          <t>1</t>
        </is>
      </c>
      <c r="J228" s="89"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8" s="121" t="n"/>
      <c r="L228" s="89" t="inlineStr">
        <is>
          <t>Antimicrobial Pharmacology</t>
        </is>
      </c>
      <c r="M228" s="121" t="inlineStr">
        <is>
          <t>Clinic</t>
        </is>
      </c>
      <c r="N228" s="89" t="inlineStr">
        <is>
          <t>ข้อ 2 (PLE_CC1_2555 Day 2.md)</t>
        </is>
      </c>
      <c r="O228" s="121" t="n"/>
      <c r="P228" s="121" t="n"/>
      <c r="Q228" s="100" t="n"/>
    </row>
    <row r="229" ht="13.2" customHeight="1" s="49">
      <c r="A229" s="120" t="n">
        <v>227</v>
      </c>
      <c r="B229" s="89" t="inlineStr">
        <is>
          <t>เกี่ยวกับ ติดเชื้อแบคทีเรีย ข้อใดต่อไปนี้กล่าวถูกต้องตามหลักวิชาชีพเภสัชกรรม</t>
        </is>
      </c>
      <c r="C229" s="121" t="n"/>
      <c r="D229" s="89" t="inlineStr">
        <is>
          <t>Ceftriaxone 1 g IV OD</t>
        </is>
      </c>
      <c r="E229" s="89" t="inlineStr">
        <is>
          <t>Ciprofloxacin 500 mg BID</t>
        </is>
      </c>
      <c r="F229" s="89" t="inlineStr">
        <is>
          <t>Azithromycin 500 mg OD</t>
        </is>
      </c>
      <c r="G229" s="89" t="inlineStr">
        <is>
          <t>Doxycycline 100 mg BID</t>
        </is>
      </c>
      <c r="H229" s="89" t="inlineStr">
        <is>
          <t>Cotrimoxazole 160/800 mg BID</t>
        </is>
      </c>
      <c r="I229" s="120" t="inlineStr">
        <is>
          <t>1</t>
        </is>
      </c>
      <c r="J229" s="89"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9" s="121" t="n"/>
      <c r="L229" s="89" t="inlineStr">
        <is>
          <t>Antimicrobial Pharmacology</t>
        </is>
      </c>
      <c r="M229" s="121" t="inlineStr">
        <is>
          <t>Clinic</t>
        </is>
      </c>
      <c r="N229" s="89" t="inlineStr">
        <is>
          <t>ข้อ 1 (PLE_CC1_2555 Day 2.md)</t>
        </is>
      </c>
      <c r="O229" s="121" t="n"/>
      <c r="P229" s="121" t="n"/>
      <c r="Q229" s="100" t="n"/>
    </row>
    <row r="230" ht="13.2" customHeight="1" s="49">
      <c r="A230" s="120" t="n">
        <v>228</v>
      </c>
      <c r="B230" s="89" t="inlineStr">
        <is>
          <t>เปลี่ยนจาก amoxicillin เป็น ciprofloxacin</t>
        </is>
      </c>
      <c r="C230" s="121" t="n"/>
      <c r="D230" s="89" t="inlineStr">
        <is>
          <t>Doxycycline 100 mg BID</t>
        </is>
      </c>
      <c r="E230" s="89" t="inlineStr">
        <is>
          <t>Cotrimoxazole 160/800 mg BID</t>
        </is>
      </c>
      <c r="F230" s="89" t="inlineStr">
        <is>
          <t>Metronidazole 400 mg TID</t>
        </is>
      </c>
      <c r="G230" s="89" t="inlineStr">
        <is>
          <t>Nitrofurantoin 100 mg BID</t>
        </is>
      </c>
      <c r="H230" s="89" t="inlineStr">
        <is>
          <t>Tenofovir/Emtricitabine 300/200 mg OD</t>
        </is>
      </c>
      <c r="I230" s="120" t="inlineStr">
        <is>
          <t>1</t>
        </is>
      </c>
      <c r="J230" s="89"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0" s="121" t="n"/>
      <c r="L230" s="89" t="inlineStr">
        <is>
          <t>Cystitis</t>
        </is>
      </c>
      <c r="M230" s="121" t="inlineStr">
        <is>
          <t>Clinic</t>
        </is>
      </c>
      <c r="N230" s="89" t="inlineStr">
        <is>
          <t>ข้อ 3 (PLE_CC1_2555 Day 2.md)</t>
        </is>
      </c>
      <c r="O230" s="121" t="n"/>
      <c r="P230" s="121" t="n"/>
      <c r="Q230" s="100" t="n"/>
    </row>
    <row r="231" ht="13.2" customHeight="1" s="49">
      <c r="A231" s="120" t="n">
        <v>229</v>
      </c>
      <c r="B231" s="89" t="inlineStr">
        <is>
          <t>เปลี่ยนจาก amoxicillin เป็น azithromycin</t>
        </is>
      </c>
      <c r="C231" s="121" t="n"/>
      <c r="D231" s="89" t="inlineStr">
        <is>
          <t>Nitrofurantoin 100 mg BID</t>
        </is>
      </c>
      <c r="E231" s="89" t="inlineStr">
        <is>
          <t>Tenofovir/Emtricitabine 300/200 mg OD</t>
        </is>
      </c>
      <c r="F231" s="89" t="inlineStr">
        <is>
          <t>Dolutegravir 50 mg OD</t>
        </is>
      </c>
      <c r="G231" s="89" t="inlineStr">
        <is>
          <t>Vancomycin 1 g IV Q12H</t>
        </is>
      </c>
      <c r="H231" s="89" t="inlineStr">
        <is>
          <t>Meropenem 1 g IV Q8H</t>
        </is>
      </c>
      <c r="I231" s="120" t="inlineStr">
        <is>
          <t>1</t>
        </is>
      </c>
      <c r="J231" s="89"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1" s="121" t="n"/>
      <c r="L231" s="89" t="inlineStr">
        <is>
          <t>Pneumonia</t>
        </is>
      </c>
      <c r="M231" s="121" t="inlineStr">
        <is>
          <t>Clinic</t>
        </is>
      </c>
      <c r="N231" s="89" t="inlineStr">
        <is>
          <t>ข้อ 4 (PLE_CC1_2555 Day 2.md)</t>
        </is>
      </c>
      <c r="O231" s="121" t="n"/>
      <c r="P231" s="121" t="n"/>
      <c r="Q231" s="100" t="n"/>
    </row>
    <row r="232" ht="13.2" customHeight="1" s="49">
      <c r="A232" s="120" t="n">
        <v>230</v>
      </c>
      <c r="B232" s="89" t="inlineStr">
        <is>
          <t>ลด amoxicillin ลงครึ่งหนึ่ง</t>
        </is>
      </c>
      <c r="C232" s="121" t="n"/>
      <c r="D232" s="89" t="inlineStr">
        <is>
          <t>Vancomycin 1 g IV Q12H</t>
        </is>
      </c>
      <c r="E232" s="89" t="inlineStr">
        <is>
          <t>Meropenem 1 g IV Q8H</t>
        </is>
      </c>
      <c r="F232" s="89" t="inlineStr">
        <is>
          <t>Cefazolin 1 g IV Q8H</t>
        </is>
      </c>
      <c r="G232" s="89" t="inlineStr">
        <is>
          <t>Amoxicillin/Clavulanate 1 g BID</t>
        </is>
      </c>
      <c r="H232" s="89" t="inlineStr">
        <is>
          <t>Ceftriaxone 1 g IV OD</t>
        </is>
      </c>
      <c r="I232" s="120" t="inlineStr">
        <is>
          <t>1</t>
        </is>
      </c>
      <c r="J232" s="89"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32" s="121" t="n"/>
      <c r="L232" s="89" t="inlineStr">
        <is>
          <t>URTI</t>
        </is>
      </c>
      <c r="M232" s="121" t="inlineStr">
        <is>
          <t>Clinic</t>
        </is>
      </c>
      <c r="N232" s="89" t="inlineStr">
        <is>
          <t>ข้อ 5 (PLE_CC1_2555 Day 2.md)</t>
        </is>
      </c>
      <c r="O232" s="121" t="n"/>
      <c r="P232" s="121" t="n"/>
      <c r="Q232" s="100" t="n"/>
    </row>
    <row r="233" ht="13.2" customHeight="1" s="49">
      <c r="A233" s="120" t="n">
        <v>231</v>
      </c>
      <c r="B233" s="89" t="inlineStr">
        <is>
          <t>ติดเชื้อแบคทีเรีย แต่ติดเชื้อเพิ่มอีกตัวหนึ่ง</t>
        </is>
      </c>
      <c r="C233" s="121" t="n"/>
      <c r="D233" s="89" t="inlineStr">
        <is>
          <t>Amoxicillin/Clavulanate 1 g BID</t>
        </is>
      </c>
      <c r="E233" s="89" t="inlineStr">
        <is>
          <t>Ceftriaxone 1 g IV OD</t>
        </is>
      </c>
      <c r="F233" s="89" t="inlineStr">
        <is>
          <t>Ciprofloxacin 500 mg BID</t>
        </is>
      </c>
      <c r="G233" s="89" t="inlineStr">
        <is>
          <t>Azithromycin 500 mg OD</t>
        </is>
      </c>
      <c r="H233" s="89" t="inlineStr">
        <is>
          <t>Doxycycline 100 mg BID</t>
        </is>
      </c>
      <c r="I233" s="120" t="inlineStr">
        <is>
          <t>1</t>
        </is>
      </c>
      <c r="J233" s="89"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3" s="121" t="n"/>
      <c r="L233" s="89" t="inlineStr">
        <is>
          <t>Antimicrobial Pharmacology</t>
        </is>
      </c>
      <c r="M233" s="121" t="inlineStr">
        <is>
          <t>Clinic</t>
        </is>
      </c>
      <c r="N233" s="89" t="inlineStr">
        <is>
          <t>ข้อ 2 (PLE_CC1_2555 Day 2.md)</t>
        </is>
      </c>
      <c r="O233" s="121" t="n"/>
      <c r="P233" s="121" t="n"/>
      <c r="Q233" s="100" t="n"/>
    </row>
    <row r="234" ht="13.2" customHeight="1" s="49">
      <c r="A234" s="120" t="n">
        <v>232</v>
      </c>
      <c r="B234" s="89" t="inlineStr">
        <is>
          <t>เกี่ยวกับ ติดเชื้อที่หูส่วนกลาง ข้อใดต่อไปนี้กล่าวถูกต้องตามหลักวิชาชีพเภสัชกรรม</t>
        </is>
      </c>
      <c r="C234" s="121" t="n"/>
      <c r="D234" s="89" t="inlineStr">
        <is>
          <t>Metronidazole 400 mg TID</t>
        </is>
      </c>
      <c r="E234" s="89" t="inlineStr">
        <is>
          <t>Nitrofurantoin 100 mg BID</t>
        </is>
      </c>
      <c r="F234" s="89" t="inlineStr">
        <is>
          <t>Tenofovir/Emtricitabine 300/200 mg OD</t>
        </is>
      </c>
      <c r="G234" s="89" t="inlineStr">
        <is>
          <t>Dolutegravir 50 mg OD</t>
        </is>
      </c>
      <c r="H234" s="89" t="inlineStr">
        <is>
          <t>Vancomycin 1 g IV Q12H</t>
        </is>
      </c>
      <c r="I234" s="120" t="inlineStr">
        <is>
          <t>1</t>
        </is>
      </c>
      <c r="J234" s="89"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4" s="121" t="n"/>
      <c r="L234" s="89" t="inlineStr">
        <is>
          <t>Antimicrobial Pharmacology</t>
        </is>
      </c>
      <c r="M234" s="121" t="inlineStr">
        <is>
          <t>Clinic</t>
        </is>
      </c>
      <c r="N234" s="89" t="inlineStr">
        <is>
          <t>ข้อ 2 (PLE_CC1_2555 Day 2.md)</t>
        </is>
      </c>
      <c r="O234" s="121" t="n"/>
      <c r="P234" s="121" t="n"/>
      <c r="Q234" s="100" t="n"/>
    </row>
    <row r="235" ht="13.2" customHeight="1" s="49">
      <c r="A235" s="120" t="n">
        <v>233</v>
      </c>
      <c r="B235" s="89" t="inlineStr">
        <is>
          <t>เกี่ยวกับ Burrow solution ข้อใดต่อไปนี้กล่าวถูกต้องตามหลักวิชาชีพเภสัชกรรม</t>
        </is>
      </c>
      <c r="C235" s="121" t="n"/>
      <c r="D235" s="89" t="inlineStr">
        <is>
          <t>) .......... ointment</t>
        </is>
      </c>
      <c r="E235" s="89" t="inlineStr">
        <is>
          <t>Vancomycin 1 g IV Q12H</t>
        </is>
      </c>
      <c r="F235" s="89" t="inlineStr">
        <is>
          <t>Meropenem 1 g IV Q8H</t>
        </is>
      </c>
      <c r="G235" s="89" t="inlineStr">
        <is>
          <t>Cefazolin 1 g IV Q8H</t>
        </is>
      </c>
      <c r="H235" s="89" t="inlineStr">
        <is>
          <t>Amoxicillin/Clavulanate 1 g BID</t>
        </is>
      </c>
      <c r="I235" s="120" t="inlineStr">
        <is>
          <t>1</t>
        </is>
      </c>
      <c r="J235" s="89"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5" s="121" t="n"/>
      <c r="L235" s="89" t="inlineStr">
        <is>
          <t>Cystitis</t>
        </is>
      </c>
      <c r="M235" s="121" t="inlineStr">
        <is>
          <t>Clinic</t>
        </is>
      </c>
      <c r="N235" s="89" t="inlineStr">
        <is>
          <t>ข้อ 2 (PLE_CC1_2555 Day 2.md)</t>
        </is>
      </c>
      <c r="O235" s="121" t="n"/>
      <c r="P235" s="121" t="n"/>
      <c r="Q235" s="100" t="n"/>
    </row>
    <row r="236" ht="13.2" customHeight="1" s="49">
      <c r="A236" s="120" t="n">
        <v>234</v>
      </c>
      <c r="B236" s="89"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36" s="121" t="n"/>
      <c r="D236" s="89" t="inlineStr">
        <is>
          <t>Cefazolin 1 g IV Q8H</t>
        </is>
      </c>
      <c r="E236" s="89" t="inlineStr">
        <is>
          <t>Amoxicillin/Clavulanate 1 g BID</t>
        </is>
      </c>
      <c r="F236" s="89" t="inlineStr">
        <is>
          <t>Ceftriaxone 1 g IV OD</t>
        </is>
      </c>
      <c r="G236" s="89" t="inlineStr">
        <is>
          <t>Ciprofloxacin 500 mg BID</t>
        </is>
      </c>
      <c r="H236" s="89" t="inlineStr">
        <is>
          <t>Azithromycin 500 mg OD</t>
        </is>
      </c>
      <c r="I236" s="120" t="inlineStr">
        <is>
          <t>1</t>
        </is>
      </c>
      <c r="J236" s="8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6" s="121" t="n"/>
      <c r="L236" s="89" t="inlineStr">
        <is>
          <t>Cystitis</t>
        </is>
      </c>
      <c r="M236" s="121" t="inlineStr">
        <is>
          <t>Clinic</t>
        </is>
      </c>
      <c r="N236" s="89" t="inlineStr">
        <is>
          <t>ข้อ 5 (PLE_CC1_2555 Day 2.md)</t>
        </is>
      </c>
      <c r="O236" s="121" t="n"/>
      <c r="P236" s="121" t="n"/>
      <c r="Q236" s="100" t="n"/>
    </row>
    <row r="237" ht="13.2" customHeight="1" s="49">
      <c r="A237" s="120" t="n">
        <v>235</v>
      </c>
      <c r="B237" s="89" t="inlineStr">
        <is>
          <t>การจะตรวจว่าผู้ป่วยเป็นวัณโรคต้องตรวจหาเชื้ออะไร</t>
        </is>
      </c>
      <c r="C237" s="121" t="n"/>
      <c r="D237" s="89" t="inlineStr">
        <is>
          <t>Ciprofloxacin 500 mg BID</t>
        </is>
      </c>
      <c r="E237" s="89" t="inlineStr">
        <is>
          <t>Azithromycin 500 mg OD</t>
        </is>
      </c>
      <c r="F237" s="89" t="inlineStr">
        <is>
          <t>Doxycycline 100 mg BID</t>
        </is>
      </c>
      <c r="G237" s="89" t="inlineStr">
        <is>
          <t>Cotrimoxazole 160/800 mg BID</t>
        </is>
      </c>
      <c r="H237" s="89" t="inlineStr">
        <is>
          <t>Metronidazole 400 mg TID</t>
        </is>
      </c>
      <c r="I237" s="120" t="inlineStr">
        <is>
          <t>1</t>
        </is>
      </c>
      <c r="J237" s="8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37" s="121" t="n"/>
      <c r="L237" s="89" t="inlineStr">
        <is>
          <t>Tuberculosis</t>
        </is>
      </c>
      <c r="M237" s="121" t="inlineStr">
        <is>
          <t>Clinic</t>
        </is>
      </c>
      <c r="N237" s="89" t="inlineStr">
        <is>
          <t>ข้อ 1 (PLE_CC1_2555 Day 2.md)</t>
        </is>
      </c>
      <c r="O237" s="121" t="n"/>
      <c r="P237" s="121" t="n"/>
      <c r="Q237" s="100" t="n"/>
    </row>
    <row r="238" ht="13.2" customHeight="1" s="49">
      <c r="A238" s="120" t="n">
        <v>236</v>
      </c>
      <c r="B238" s="89" t="inlineStr">
        <is>
          <t>ติดเชื้อ HIV แต่ไม่ใช่ผู้ป่วยเอดส์</t>
        </is>
      </c>
      <c r="C238" s="121" t="n"/>
      <c r="D238" s="89" t="inlineStr">
        <is>
          <t>Cotrimoxazole 160/800 mg BID</t>
        </is>
      </c>
      <c r="E238" s="89" t="inlineStr">
        <is>
          <t>Metronidazole 400 mg TID</t>
        </is>
      </c>
      <c r="F238" s="89" t="inlineStr">
        <is>
          <t>Nitrofurantoin 100 mg BID</t>
        </is>
      </c>
      <c r="G238" s="89" t="inlineStr">
        <is>
          <t>Tenofovir/Emtricitabine 300/200 mg OD</t>
        </is>
      </c>
      <c r="H238" s="89" t="inlineStr">
        <is>
          <t>Dolutegravir 50 mg OD</t>
        </is>
      </c>
      <c r="I238" s="120" t="inlineStr">
        <is>
          <t>1</t>
        </is>
      </c>
      <c r="J238" s="89"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8" s="121" t="n"/>
      <c r="L238" s="89" t="inlineStr">
        <is>
          <t>Antimicrobial Pharmacology</t>
        </is>
      </c>
      <c r="M238" s="121" t="inlineStr">
        <is>
          <t>Clinic</t>
        </is>
      </c>
      <c r="N238" s="89" t="inlineStr">
        <is>
          <t>ข้อ 1 (PLE_CC1_2555 Day 2.md)</t>
        </is>
      </c>
      <c r="O238" s="121" t="n"/>
      <c r="P238" s="121" t="n"/>
      <c r="Q238" s="100" t="n"/>
    </row>
    <row r="239" ht="13.2" customHeight="1" s="49">
      <c r="A239" s="120" t="n">
        <v>237</v>
      </c>
      <c r="B239" s="89" t="inlineStr">
        <is>
          <t>ติดเชื้อวัณโรคแต่ไม่เป็นเอดส์</t>
        </is>
      </c>
      <c r="C239" s="121" t="n"/>
      <c r="D239" s="89" t="inlineStr">
        <is>
          <t>Tenofovir/Emtricitabine 300/200 mg OD</t>
        </is>
      </c>
      <c r="E239" s="89" t="inlineStr">
        <is>
          <t>Dolutegravir 50 mg OD</t>
        </is>
      </c>
      <c r="F239" s="89" t="inlineStr">
        <is>
          <t>Vancomycin 1 g IV Q12H</t>
        </is>
      </c>
      <c r="G239" s="89" t="inlineStr">
        <is>
          <t>Meropenem 1 g IV Q8H</t>
        </is>
      </c>
      <c r="H239" s="89" t="inlineStr">
        <is>
          <t>Cefazolin 1 g IV Q8H</t>
        </is>
      </c>
      <c r="I239" s="120" t="inlineStr">
        <is>
          <t>1</t>
        </is>
      </c>
      <c r="J239" s="89"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9" s="121" t="n"/>
      <c r="L239" s="89" t="inlineStr">
        <is>
          <t>Tuberculosis</t>
        </is>
      </c>
      <c r="M239" s="121" t="inlineStr">
        <is>
          <t>Clinic</t>
        </is>
      </c>
      <c r="N239" s="89" t="inlineStr">
        <is>
          <t>ข้อ 2 (PLE_CC1_2555 Day 2.md)</t>
        </is>
      </c>
      <c r="O239" s="121" t="n"/>
      <c r="P239" s="121" t="n"/>
      <c r="Q239" s="100" t="n"/>
    </row>
    <row r="240" ht="13.2" customHeight="1" s="49">
      <c r="A240" s="120" t="n">
        <v>238</v>
      </c>
      <c r="B240" s="89" t="inlineStr">
        <is>
          <t>เลือกสูตร GPO-vir หลังรักษา TB 2-4 สัปดาห์</t>
        </is>
      </c>
      <c r="C240" s="121" t="n"/>
      <c r="D240" s="89" t="inlineStr">
        <is>
          <t>Meropenem 1 g IV Q8H</t>
        </is>
      </c>
      <c r="E240" s="89" t="inlineStr">
        <is>
          <t>Cefazolin 1 g IV Q8H</t>
        </is>
      </c>
      <c r="F240" s="89" t="inlineStr">
        <is>
          <t>Amoxicillin/Clavulanate 1 g BID</t>
        </is>
      </c>
      <c r="G240" s="89" t="inlineStr">
        <is>
          <t>Ceftriaxone 1 g IV OD</t>
        </is>
      </c>
      <c r="H240" s="89" t="inlineStr">
        <is>
          <t>Ciprofloxacin 500 mg BID</t>
        </is>
      </c>
      <c r="I240" s="120" t="inlineStr">
        <is>
          <t>1</t>
        </is>
      </c>
      <c r="J240" s="89"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40" s="121" t="n"/>
      <c r="L240" s="89" t="inlineStr">
        <is>
          <t>Tuberculosis</t>
        </is>
      </c>
      <c r="M240" s="121" t="inlineStr">
        <is>
          <t>Clinic</t>
        </is>
      </c>
      <c r="N240" s="89" t="inlineStr">
        <is>
          <t>ข้อ 1 (PLE_CC1_2555 Day 2.md)</t>
        </is>
      </c>
      <c r="O240" s="121" t="n"/>
      <c r="P240" s="121" t="n"/>
      <c r="Q240" s="100" t="n"/>
    </row>
    <row r="241" ht="13.2" customHeight="1" s="49">
      <c r="A241" s="120" t="n">
        <v>239</v>
      </c>
      <c r="B241" s="89" t="inlineStr">
        <is>
          <t>เปลี่ยนเป็น Efavirenz เพื่อป้องกันการเกิดอันตรกิริยากับยา Rifampin</t>
        </is>
      </c>
      <c r="C241" s="121" t="n"/>
      <c r="D241" s="89" t="inlineStr">
        <is>
          <t>Ceftriaxone 1 g IV OD</t>
        </is>
      </c>
      <c r="E241" s="89" t="inlineStr">
        <is>
          <t>Ciprofloxacin 500 mg BID</t>
        </is>
      </c>
      <c r="F241" s="89" t="inlineStr">
        <is>
          <t>Azithromycin 500 mg OD</t>
        </is>
      </c>
      <c r="G241" s="89" t="inlineStr">
        <is>
          <t>Doxycycline 100 mg BID</t>
        </is>
      </c>
      <c r="H241" s="89" t="inlineStr">
        <is>
          <t>Cotrimoxazole 160/800 mg BID</t>
        </is>
      </c>
      <c r="I241" s="120" t="inlineStr">
        <is>
          <t>1</t>
        </is>
      </c>
      <c r="J241" s="89"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1" s="121" t="n"/>
      <c r="L241" s="89" t="inlineStr">
        <is>
          <t>Antimicrobial Pharmacology</t>
        </is>
      </c>
      <c r="M241" s="121" t="inlineStr">
        <is>
          <t>Clinic</t>
        </is>
      </c>
      <c r="N241" s="89" t="inlineStr">
        <is>
          <t>ข้อ 4 (PLE_CC1_2555 Day 2.md)</t>
        </is>
      </c>
      <c r="O241" s="121" t="n"/>
      <c r="P241" s="121" t="n"/>
      <c r="Q241" s="100" t="n"/>
    </row>
    <row r="242" ht="13.2" customHeight="1" s="49">
      <c r="A242" s="120" t="n">
        <v>240</v>
      </c>
      <c r="B242" s="89" t="inlineStr">
        <is>
          <t>KI+I2 เป็นการเตรียมยาโดยใช้เทคนิคพิเศษที่เรียกว่าอะไร</t>
        </is>
      </c>
      <c r="C242" s="121" t="n"/>
      <c r="D242" s="89" t="inlineStr">
        <is>
          <t>complexation</t>
        </is>
      </c>
      <c r="E242" s="89" t="inlineStr">
        <is>
          <t>trituration</t>
        </is>
      </c>
      <c r="F242" s="89" t="inlineStr">
        <is>
          <t>emulsification</t>
        </is>
      </c>
      <c r="G242" s="89" t="inlineStr">
        <is>
          <t>suspension</t>
        </is>
      </c>
      <c r="H242" s="89" t="inlineStr">
        <is>
          <t>levigation 39.การทำ KI+I2 ควรเตรียมโดยข้อใด</t>
        </is>
      </c>
      <c r="I242" s="120" t="inlineStr">
        <is>
          <t>1</t>
        </is>
      </c>
      <c r="J242" s="89"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2" s="121" t="n"/>
      <c r="L242" s="89" t="inlineStr">
        <is>
          <t>Antimicrobial Pharmacology</t>
        </is>
      </c>
      <c r="M242" s="121" t="inlineStr">
        <is>
          <t>Clinic</t>
        </is>
      </c>
      <c r="N242" s="89" t="inlineStr">
        <is>
          <t>ข้อ 38 (PLE_CC1_2554 SET1.md)</t>
        </is>
      </c>
      <c r="O242" s="121" t="n"/>
      <c r="P242" s="121" t="n"/>
      <c r="Q242" s="100" t="n"/>
    </row>
    <row r="243" ht="13.2" customHeight="1" s="49">
      <c r="A243" s="120" t="n">
        <v>241</v>
      </c>
      <c r="B243" s="89" t="inlineStr">
        <is>
          <t>ผลข้างเคียงจากการใช้ยา acyclovir</t>
        </is>
      </c>
      <c r="C243" s="121" t="n"/>
      <c r="D243" s="89" t="inlineStr">
        <is>
          <t>ปวดเมื่อย</t>
        </is>
      </c>
      <c r="E243" s="89" t="inlineStr">
        <is>
          <t>ตาพร่า</t>
        </is>
      </c>
      <c r="F243" s="89" t="inlineStr">
        <is>
          <t>คลื่นไส้ อาเจียน</t>
        </is>
      </c>
      <c r="G243" s="89" t="inlineStr">
        <is>
          <t>หยุดหายใจ อ้างอิง: www.drugs.com</t>
        </is>
      </c>
      <c r="H243" s="89" t="inlineStr">
        <is>
          <t>Meropenem 1 g IV Q8H</t>
        </is>
      </c>
      <c r="I243" s="120" t="inlineStr">
        <is>
          <t>3</t>
        </is>
      </c>
      <c r="J243" s="89"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3" s="121" t="n"/>
      <c r="L243" s="89" t="inlineStr">
        <is>
          <t>Antimicrobial Pharmacology</t>
        </is>
      </c>
      <c r="M243" s="121" t="inlineStr">
        <is>
          <t>Clinic</t>
        </is>
      </c>
      <c r="N243" s="89" t="inlineStr">
        <is>
          <t>ข้อ 6 (PLE_CC1_2554 SET2.md)</t>
        </is>
      </c>
      <c r="O243" s="121" t="n"/>
      <c r="P243" s="121" t="n"/>
      <c r="Q243" s="100" t="n"/>
    </row>
    <row r="244" ht="13.2" customHeight="1" s="49">
      <c r="A244" s="120" t="n">
        <v>242</v>
      </c>
      <c r="B244" s="89"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44" s="121" t="n"/>
      <c r="D244" s="89" t="inlineStr">
        <is>
          <t>Vancomycin 1 g IV Q12H</t>
        </is>
      </c>
      <c r="E244" s="89" t="inlineStr">
        <is>
          <t>Meropenem 1 g IV Q8H</t>
        </is>
      </c>
      <c r="F244" s="89" t="inlineStr">
        <is>
          <t>Cefazolin 1 g IV Q8H</t>
        </is>
      </c>
      <c r="G244" s="89" t="inlineStr">
        <is>
          <t>Amoxicillin/Clavulanate 1 g BID</t>
        </is>
      </c>
      <c r="H244" s="89" t="inlineStr">
        <is>
          <t>Ceftriaxone 1 g IV OD</t>
        </is>
      </c>
      <c r="I244" s="120" t="inlineStr">
        <is>
          <t>1</t>
        </is>
      </c>
      <c r="J244" s="89"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4" s="121" t="n"/>
      <c r="L244" s="89" t="inlineStr">
        <is>
          <t>Cystitis</t>
        </is>
      </c>
      <c r="M244" s="121" t="inlineStr">
        <is>
          <t>Clinic</t>
        </is>
      </c>
      <c r="N244" s="89" t="inlineStr">
        <is>
          <t>ข้อ 1 (PLE_CC1_2554 SET2.md)</t>
        </is>
      </c>
      <c r="O244" s="121" t="n"/>
      <c r="P244" s="121" t="n"/>
      <c r="Q244" s="100" t="n"/>
    </row>
    <row r="245" ht="13.2" customHeight="1" s="49">
      <c r="A245" s="120" t="n">
        <v>243</v>
      </c>
      <c r="B245" s="89" t="inlineStr">
        <is>
          <t>ท่านควรจ่ายปฏิชีวนะใด แก่ผู้ป่วยรายนี้ เพื่อป้องกันการติดเชื้อข้างต้น ก . ketoconazole</t>
        </is>
      </c>
      <c r="C245" s="121" t="n"/>
      <c r="D245" s="89" t="inlineStr">
        <is>
          <t>imipenam ค . tetracycline</t>
        </is>
      </c>
      <c r="E245" s="89" t="inlineStr">
        <is>
          <t>amoxicillin</t>
        </is>
      </c>
      <c r="F245" s="89" t="inlineStr">
        <is>
          <t>cloxacillin carbapenem (MSSA) โดย cloxacillin มีประสิทธิภาพดีที่สุดใน ,cephalosporin ส่วน ketoconazole เป็นยารักษาเชื้อรา (Survival Guide on Pharmacotherapy Vol. 1)</t>
        </is>
      </c>
      <c r="G245" s="89" t="inlineStr">
        <is>
          <t>Azithromycin 500 mg OD</t>
        </is>
      </c>
      <c r="H245" s="89" t="inlineStr">
        <is>
          <t>Doxycycline 100 mg BID</t>
        </is>
      </c>
      <c r="I245" s="120" t="inlineStr">
        <is>
          <t>5</t>
        </is>
      </c>
      <c r="J245" s="89"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5" s="121" t="n"/>
      <c r="L245" s="89" t="inlineStr">
        <is>
          <t>Antimicrobial Pharmacology</t>
        </is>
      </c>
      <c r="M245" s="121" t="inlineStr">
        <is>
          <t>Clinic</t>
        </is>
      </c>
      <c r="N245" s="89" t="inlineStr">
        <is>
          <t>ข้อ 24 (PLE_CC1_2554 SET2.md)</t>
        </is>
      </c>
      <c r="O245" s="121" t="n"/>
      <c r="P245" s="121" t="n"/>
      <c r="Q245" s="100" t="n"/>
    </row>
    <row r="246" ht="13.2" customHeight="1" s="49">
      <c r="A246" s="120" t="n">
        <v>244</v>
      </c>
      <c r="B246" s="89" t="inlineStr">
        <is>
          <t>ข้อใดถูกต้องเกี่ยวกับกลไกของยา acyclovir</t>
        </is>
      </c>
      <c r="C246" s="121" t="n"/>
      <c r="D246" s="89" t="inlineStr">
        <is>
          <t>ยับยั้ง RNA polymerase</t>
        </is>
      </c>
      <c r="E246" s="89" t="inlineStr">
        <is>
          <t>เปลี่ยนเป็น triphosphate เท่านั้น จึงจะออกฤทธิ์</t>
        </is>
      </c>
      <c r="F246" s="89" t="inlineStr">
        <is>
          <t>เป็น product เมื่อเข้าสู่ร่างกายจะกลายเป็น valacyclovir</t>
        </is>
      </c>
      <c r="G246" s="89" t="inlineStr">
        <is>
          <t>มีเฉพาะรูปแบบยารับประทานเท่านั้น</t>
        </is>
      </c>
      <c r="H246" s="89" t="inlineStr">
        <is>
          <t>ยับยั้ง Viral DNA polymerase</t>
        </is>
      </c>
      <c r="I246" s="120" t="inlineStr">
        <is>
          <t>2</t>
        </is>
      </c>
      <c r="J246" s="89"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6" s="121" t="n"/>
      <c r="L246" s="89" t="inlineStr">
        <is>
          <t>Antimicrobial Pharmacology</t>
        </is>
      </c>
      <c r="M246" s="121" t="inlineStr">
        <is>
          <t>Clinic</t>
        </is>
      </c>
      <c r="N246" s="89" t="inlineStr">
        <is>
          <t>ข้อ 4 (PLE_CC1_2554 SET2.md)</t>
        </is>
      </c>
      <c r="O246" s="121" t="n"/>
      <c r="P246" s="121" t="n"/>
      <c r="Q246" s="100" t="n"/>
    </row>
    <row r="247" ht="13.2" customHeight="1" s="49">
      <c r="A247" s="120" t="n">
        <v>245</v>
      </c>
      <c r="B247" s="89" t="inlineStr">
        <is>
          <t>renal insufficiency Precautions</t>
        </is>
      </c>
      <c r="C247" s="121" t="n"/>
      <c r="D247" s="89" t="inlineStr">
        <is>
          <t>Metronidazole 400 mg TID</t>
        </is>
      </c>
      <c r="E247" s="89" t="inlineStr">
        <is>
          <t>Nitrofurantoin 100 mg BID</t>
        </is>
      </c>
      <c r="F247" s="89" t="inlineStr">
        <is>
          <t>Tenofovir/Emtricitabine 300/200 mg OD</t>
        </is>
      </c>
      <c r="G247" s="89" t="inlineStr">
        <is>
          <t>Dolutegravir 50 mg OD</t>
        </is>
      </c>
      <c r="H247" s="89" t="inlineStr">
        <is>
          <t>Vancomycin 1 g IV Q12H</t>
        </is>
      </c>
      <c r="I247" s="120" t="inlineStr">
        <is>
          <t>1</t>
        </is>
      </c>
      <c r="J247" s="8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47" s="121" t="n"/>
      <c r="L247" s="89" t="inlineStr">
        <is>
          <t>Cystitis</t>
        </is>
      </c>
      <c r="M247" s="121" t="inlineStr">
        <is>
          <t>Clinic</t>
        </is>
      </c>
      <c r="N247" s="89" t="inlineStr">
        <is>
          <t>ข้อ 2 (PLE_CC1_2533.md)</t>
        </is>
      </c>
      <c r="O247" s="121" t="n"/>
      <c r="P247" s="121" t="n"/>
      <c r="Q247" s="100" t="n"/>
    </row>
    <row r="248" ht="13.2" customHeight="1" s="49">
      <c r="A248" s="120" t="n">
        <v>246</v>
      </c>
      <c r="B248" s="89"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48" s="121" t="n"/>
      <c r="D248" s="89" t="inlineStr">
        <is>
          <t>Dolutegravir 50 mg OD</t>
        </is>
      </c>
      <c r="E248" s="89" t="inlineStr">
        <is>
          <t>Vancomycin 1 g IV Q12H</t>
        </is>
      </c>
      <c r="F248" s="89" t="inlineStr">
        <is>
          <t>Meropenem 1 g IV Q8H</t>
        </is>
      </c>
      <c r="G248" s="89" t="inlineStr">
        <is>
          <t>Cefazolin 1 g IV Q8H</t>
        </is>
      </c>
      <c r="H248" s="89" t="inlineStr">
        <is>
          <t>Amoxicillin/Clavulanate 1 g BID</t>
        </is>
      </c>
      <c r="I248" s="120" t="inlineStr">
        <is>
          <t>1</t>
        </is>
      </c>
      <c r="J248" s="89"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8" s="121" t="n"/>
      <c r="L248" s="89" t="inlineStr">
        <is>
          <t>Antimicrobial Pharmacology</t>
        </is>
      </c>
      <c r="M248" s="121" t="inlineStr">
        <is>
          <t>Clinic</t>
        </is>
      </c>
      <c r="N248" s="89" t="inlineStr">
        <is>
          <t>ข้อ 8 (PLE_CC1_2533.md)</t>
        </is>
      </c>
      <c r="O248" s="121" t="n"/>
      <c r="P248" s="121" t="n"/>
      <c r="Q248" s="100" t="n"/>
    </row>
    <row r="249" ht="13.2" customHeight="1" s="49">
      <c r="A249" s="120" t="n">
        <v>247</v>
      </c>
      <c r="B249" s="89" t="inlineStr">
        <is>
          <t>เกี่ยวกับ โรคติดเชื้อ 65 81 ข้อใดต่อไปนี้กล่าวถูกต้องตามหลักวิชาชีพเภสัชกรรม</t>
        </is>
      </c>
      <c r="C249" s="121" t="n"/>
      <c r="D249" s="89" t="inlineStr">
        <is>
          <t>Cefazolin 1 g IV Q8H</t>
        </is>
      </c>
      <c r="E249" s="89" t="inlineStr">
        <is>
          <t>Amoxicillin/Clavulanate 1 g BID</t>
        </is>
      </c>
      <c r="F249" s="89" t="inlineStr">
        <is>
          <t>Ceftriaxone 1 g IV OD</t>
        </is>
      </c>
      <c r="G249" s="89" t="inlineStr">
        <is>
          <t>Ciprofloxacin 500 mg BID</t>
        </is>
      </c>
      <c r="H249" s="89" t="inlineStr">
        <is>
          <t>Azithromycin 500 mg OD</t>
        </is>
      </c>
      <c r="I249" s="120" t="inlineStr">
        <is>
          <t>3</t>
        </is>
      </c>
      <c r="J249" s="89"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9" s="121" t="n"/>
      <c r="L249" s="89" t="inlineStr">
        <is>
          <t>Antimicrobial Pharmacology</t>
        </is>
      </c>
      <c r="M249" s="121" t="inlineStr">
        <is>
          <t>Clinic</t>
        </is>
      </c>
      <c r="N249" s="89" t="inlineStr">
        <is>
          <t>ข้อ 4 (PLE_CC1_Practice_Exam.md)</t>
        </is>
      </c>
      <c r="O249" s="121" t="n"/>
      <c r="P249" s="121" t="n"/>
      <c r="Q249" s="100" t="n"/>
    </row>
    <row r="250" ht="13.2" customHeight="1" s="49">
      <c r="A250" s="120" t="n">
        <v>248</v>
      </c>
      <c r="B250" s="89" t="inlineStr">
        <is>
          <t>โรคติดเชื้อ โดย ฝ่ายวิชาการ สโมสรนิสิตเภสัชศาสตร์ จุฬาลงกรณ์</t>
        </is>
      </c>
      <c r="C250" s="121" t="n"/>
      <c r="D250" s="89" t="inlineStr">
        <is>
          <t>Ciprofloxacin 500 mg BID</t>
        </is>
      </c>
      <c r="E250" s="89" t="inlineStr">
        <is>
          <t>Azithromycin 500 mg OD</t>
        </is>
      </c>
      <c r="F250" s="89" t="inlineStr">
        <is>
          <t>Doxycycline 100 mg BID</t>
        </is>
      </c>
      <c r="G250" s="89" t="inlineStr">
        <is>
          <t>Cotrimoxazole 160/800 mg BID</t>
        </is>
      </c>
      <c r="H250" s="89" t="inlineStr">
        <is>
          <t>Metronidazole 400 mg TID</t>
        </is>
      </c>
      <c r="I250" s="120" t="inlineStr">
        <is>
          <t>1</t>
        </is>
      </c>
      <c r="J250" s="89"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0" s="121" t="n"/>
      <c r="L250" s="89" t="inlineStr">
        <is>
          <t>Antimicrobial Pharmacology</t>
        </is>
      </c>
      <c r="M250" s="121" t="inlineStr">
        <is>
          <t>Clinic</t>
        </is>
      </c>
      <c r="N250" s="89" t="inlineStr">
        <is>
          <t>ข้อ 4 (PLE_CC1_Practice_Exam.md)</t>
        </is>
      </c>
      <c r="O250" s="121" t="n"/>
      <c r="P250" s="121" t="n"/>
      <c r="Q250" s="100" t="n"/>
    </row>
    <row r="251" ht="13.2" customHeight="1" s="49">
      <c r="A251" s="120" t="n">
        <v>249</v>
      </c>
      <c r="B251" s="89" t="inlineStr">
        <is>
          <t>ผู้ป่วยควรได้รับการรักษาด้วยยาต้านเชื้อวัณโรคสูตรใด</t>
        </is>
      </c>
      <c r="C251" s="121" t="n"/>
      <c r="D251" s="89" t="inlineStr">
        <is>
          <t>4HRZE/2HR</t>
        </is>
      </c>
      <c r="E251" s="89" t="inlineStr">
        <is>
          <t>2HRZES/1HRZE/5HRE</t>
        </is>
      </c>
      <c r="F251" s="89" t="inlineStr">
        <is>
          <t>2HRZE/4HR</t>
        </is>
      </c>
      <c r="G251" s="89" t="inlineStr">
        <is>
          <t>2RZE/10RE</t>
        </is>
      </c>
      <c r="H251" s="89" t="inlineStr">
        <is>
          <t>2SHE/16HE</t>
        </is>
      </c>
      <c r="I251" s="120" t="inlineStr">
        <is>
          <t>1</t>
        </is>
      </c>
      <c r="J251" s="89"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51" s="121" t="n"/>
      <c r="L251" s="89" t="inlineStr">
        <is>
          <t>Tuberculosis</t>
        </is>
      </c>
      <c r="M251" s="121" t="inlineStr">
        <is>
          <t>Clinic</t>
        </is>
      </c>
      <c r="N251" s="89" t="inlineStr">
        <is>
          <t>ข้อ 1 (PLE_CC1_Practice_Exam.md)</t>
        </is>
      </c>
      <c r="O251" s="121" t="n"/>
      <c r="P251" s="121" t="n"/>
      <c r="Q251" s="100" t="n"/>
    </row>
    <row r="252" ht="13.2" customHeight="1" s="49">
      <c r="A252" s="120" t="n">
        <v>250</v>
      </c>
      <c r="B252" s="89" t="inlineStr">
        <is>
          <t>ข้อใดต่อไปนี้กล่าวผิดเกี่ยวกับยา Isoniazid</t>
        </is>
      </c>
      <c r="C252" s="121" t="n"/>
      <c r="D252" s="89" t="inlineStr">
        <is>
          <t>ยาออกฤทธิ์ต้านเชื้อวัณโรคโดยยับยั้งการสร้าง DNA ของเชื้อวัณโรค</t>
        </is>
      </c>
      <c r="E252" s="89" t="inlineStr">
        <is>
          <t>ในผู้ป่วยรายนี้สามารถได้รับยา Isoniazid ในขนาด 300 mg ต่อวันได้</t>
        </is>
      </c>
      <c r="F252" s="89" t="inlineStr">
        <is>
          <t>ยาลดกรดสามารถลดประสิทธิภาพของยา Isoniazid</t>
        </is>
      </c>
      <c r="G252" s="89" t="inlineStr">
        <is>
          <t>ผู้ป่วยทุกรายที่ได้รับยา Isoniazid ควรต้องได้รับ Pyridoxine</t>
        </is>
      </c>
      <c r="H252" s="89" t="inlineStr">
        <is>
          <t>อาการไม่พึงประสงค์ที่พบได้ คือ เอนไซม์ตับเพิ่มขึ้น 65 โรคติดเชื้อ ฝ่ายวิชาการ สโมสรนิสิตเภสัชศาสตร์ จุฬาลงกรณ์</t>
        </is>
      </c>
      <c r="I252" s="120" t="inlineStr">
        <is>
          <t>1</t>
        </is>
      </c>
      <c r="J252" s="89"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52" s="121" t="n"/>
      <c r="L252" s="89" t="inlineStr">
        <is>
          <t>Tuberculosis</t>
        </is>
      </c>
      <c r="M252" s="121" t="inlineStr">
        <is>
          <t>Clinic</t>
        </is>
      </c>
      <c r="N252" s="89" t="inlineStr">
        <is>
          <t>ข้อ 2 (PLE_CC1_Practice_Exam.md)</t>
        </is>
      </c>
      <c r="O252" s="121" t="n"/>
      <c r="P252" s="121" t="n"/>
      <c r="Q252" s="100" t="n"/>
    </row>
    <row r="253" ht="13.2" customHeight="1" s="49">
      <c r="A253" s="120" t="n">
        <v>251</v>
      </c>
      <c r="B253" s="89"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53" s="121" t="n"/>
      <c r="D253" s="89" t="inlineStr">
        <is>
          <t>การให้แบบ bolus injection อาจทำให้เกิด cardiotoxic effects เช่น หัวใจหยุดเต้นได้</t>
        </is>
      </c>
      <c r="E253" s="89" t="inlineStr">
        <is>
          <t>การให้แบบ bolus injection ทำให้ยาอยู่ในกระแสเลือดไม่นานพอที่จะฆ่าเชื้อได้หมด</t>
        </is>
      </c>
      <c r="F253" s="89" t="inlineStr">
        <is>
          <t>การให้แบบ bolus injection ทำให้ยามีค่าครึ่งชีวิตสั้นลง 74 โรคติดเชื้อ ฝ่ายวิชาการ สโมสรนิสิตเภสัชศาสตร์ จุฬาลงกรณ์</t>
        </is>
      </c>
      <c r="G253" s="89" t="inlineStr">
        <is>
          <t>การให้แบบ bolus injection ทำให้เกิดผลข้างเคียงจากยาโดยทั่วไปลดลง แต่ผลข้างเคียงถึงแก่ชีวิตเพิ่ม มากขึ้นอย่างมาก</t>
        </is>
      </c>
      <c r="H253" s="89" t="inlineStr">
        <is>
          <t>ตำรับของตัวยาอยู่ในรูป emulsion แบบ w/o ไม่สามารถให้แบบ IV ได้</t>
        </is>
      </c>
      <c r="I253" s="120" t="inlineStr">
        <is>
          <t>1</t>
        </is>
      </c>
      <c r="J253" s="89"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53" s="121" t="n"/>
      <c r="L253" s="89" t="inlineStr">
        <is>
          <t>Antimicrobial Pharmacology</t>
        </is>
      </c>
      <c r="M253" s="121" t="inlineStr">
        <is>
          <t>Clinic</t>
        </is>
      </c>
      <c r="N253" s="89" t="inlineStr">
        <is>
          <t>ข้อ 33 (PLE_CC1_Practice_Exam.md)</t>
        </is>
      </c>
      <c r="O253" s="121" t="n"/>
      <c r="P253" s="121" t="n"/>
      <c r="Q253" s="100" t="n"/>
    </row>
    <row r="254" ht="13.2" customHeight="1" s="49">
      <c r="A254" s="120" t="n">
        <v>252</v>
      </c>
      <c r="B254" s="89" t="inlineStr">
        <is>
          <t>ตัวยา Metronidazole สามารถใช้รักษาการติดเชื้อของสิ่งมีชีวิตกลุ่มใดได้บ้าง</t>
        </is>
      </c>
      <c r="C254" s="121" t="n"/>
      <c r="D254" s="89" t="inlineStr">
        <is>
          <t>Virus</t>
        </is>
      </c>
      <c r="E254" s="89" t="inlineStr">
        <is>
          <t>Protozoa</t>
        </is>
      </c>
      <c r="F254" s="89" t="inlineStr">
        <is>
          <t>Aerobic bacteria</t>
        </is>
      </c>
      <c r="G254" s="89" t="inlineStr">
        <is>
          <t>Anaerobic bacteria C E A B 77 โรคติดเชื้อ ฝ่ายวิชาการ สโมสรนิสิตเภสัชศาสตร์ จุฬาลงกรณ์</t>
        </is>
      </c>
      <c r="H254" s="89" t="inlineStr">
        <is>
          <t>ถูกต้องทั้งข้อ ข และ ง</t>
        </is>
      </c>
      <c r="I254" s="120" t="inlineStr">
        <is>
          <t>1</t>
        </is>
      </c>
      <c r="J254" s="89"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54" s="121" t="n"/>
      <c r="L254" s="89" t="inlineStr">
        <is>
          <t>STDs &amp; vaginitis</t>
        </is>
      </c>
      <c r="M254" s="121" t="inlineStr">
        <is>
          <t>Clinic</t>
        </is>
      </c>
      <c r="N254" s="89" t="inlineStr">
        <is>
          <t>ข้อ 44 (PLE_CC1_Practice_Exam.md)</t>
        </is>
      </c>
      <c r="O254" s="121" t="n"/>
      <c r="P254" s="121" t="n"/>
      <c r="Q254" s="100" t="n"/>
    </row>
    <row r="255" ht="13.2" customHeight="1" s="49">
      <c r="A255" s="120" t="n">
        <v>253</v>
      </c>
      <c r="B255" s="89"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55" s="121" t="n"/>
      <c r="D255" s="89" t="inlineStr">
        <is>
          <t>Griseofulvin 134 โรคผิวหนัง ฝ่ายวิชาการ</t>
        </is>
      </c>
      <c r="E255" s="89" t="inlineStr">
        <is>
          <t>Ketoconazole</t>
        </is>
      </c>
      <c r="F255" s="89" t="inlineStr">
        <is>
          <t>Fluconazole</t>
        </is>
      </c>
      <c r="G255" s="89" t="inlineStr">
        <is>
          <t>Itraconazole</t>
        </is>
      </c>
      <c r="H255" s="89" t="inlineStr">
        <is>
          <t>Terbinafine</t>
        </is>
      </c>
      <c r="I255" s="120" t="inlineStr">
        <is>
          <t>1</t>
        </is>
      </c>
      <c r="J255" s="89"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55" s="121" t="n"/>
      <c r="L255" s="89" t="inlineStr">
        <is>
          <t>HIV infection</t>
        </is>
      </c>
      <c r="M255" s="121" t="inlineStr">
        <is>
          <t>Clinic</t>
        </is>
      </c>
      <c r="N255" s="89" t="inlineStr">
        <is>
          <t>ข้อ 25 (PLE_CC1_Practice_Exam.md)</t>
        </is>
      </c>
      <c r="O255" s="121" t="n"/>
      <c r="P255" s="121" t="n"/>
      <c r="Q255" s="100" t="n"/>
    </row>
    <row r="256" ht="13.2" customHeight="1" s="49">
      <c r="A256" s="120" t="n">
        <v>254</v>
      </c>
      <c r="B256" s="89"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56" s="121" t="n"/>
      <c r="D256" s="89" t="inlineStr">
        <is>
          <t>เกิดจากการติดไวรัส Herpes simplex Type I</t>
        </is>
      </c>
      <c r="E256" s="89" t="inlineStr">
        <is>
          <t>ผู้ป่วยรายนี้จัดเป็น Primary Infection เนื่องจากเป็นการรักษาเริมหลังจากรักษาครั้งแรกหายขาด แล้ว</t>
        </is>
      </c>
      <c r="F256" s="89" t="inlineStr">
        <is>
          <t>เมื่อมีอาการคัน สามารถใช้ยา topical ทาภายใน 48 ชั่วโมง เพื่อลดความรุนแรงของโรค</t>
        </is>
      </c>
      <c r="G256" s="89" t="inlineStr">
        <is>
          <t>การรักษาสำหรับผู้ป่วยรายนี้ สามารถใช้ Valacyclovir 500 mg bid 3 วัน</t>
        </is>
      </c>
      <c r="H256" s="89" t="inlineStr">
        <is>
          <t>การรักษาสำหรับผู้ป่วยรายนี้ สามารถใช้ Valacyclovir 500 mg bid 7 - 10 วัน จากข้อมูลต่อไปนี้ จงตอบคำถามข้อ 34-35</t>
        </is>
      </c>
      <c r="I256" s="120" t="inlineStr">
        <is>
          <t>1</t>
        </is>
      </c>
      <c r="J256" s="89"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56" s="121" t="n"/>
      <c r="L256" s="89" t="inlineStr">
        <is>
          <t>Viral Infections (Herpesviridae)</t>
        </is>
      </c>
      <c r="M256" s="121" t="inlineStr">
        <is>
          <t>Clinic</t>
        </is>
      </c>
      <c r="N256" s="89" t="inlineStr">
        <is>
          <t>ข้อ 33 (PLE_CC1_Practice_Exam.md)</t>
        </is>
      </c>
      <c r="O256" s="121" t="n"/>
      <c r="P256" s="121" t="n"/>
      <c r="Q256" s="100" t="n"/>
    </row>
    <row r="257" ht="13.2" customHeight="1" s="49">
      <c r="A257" s="120" t="n">
        <v>255</v>
      </c>
      <c r="B257" s="89" t="inlineStr">
        <is>
          <t>ข้อใดกล่าวผิดเกี่ยวกับโครงสร้างของยา Dicloxacillin และยา Amoxicillin</t>
        </is>
      </c>
      <c r="C257" s="121" t="n"/>
      <c r="D257" s="89" t="inlineStr">
        <is>
          <t>หมายเลข 1 ในโครงสร้างของยา Dicloxacillin และ Amoxicillin มีชื่อว่า Thiazolidine ring</t>
        </is>
      </c>
      <c r="E257" s="89" t="inlineStr">
        <is>
          <t>หมายเลข 3 ในโครงสร้างของยา Dicloxacillin คือ Phenyl-isoxazole ring วางตัวตั้งฉากกับ β- lactam ring ทำให้ทนต่อ β-lactamase enzyme</t>
        </is>
      </c>
      <c r="F257" s="89" t="inlineStr">
        <is>
          <t>หมายเลข 2 ในโครงสร้างของยา Amoxicillin ทำให้ยาทนกรดในกระเพาะอาหารมากขึ้น</t>
        </is>
      </c>
      <c r="G257" s="89" t="inlineStr">
        <is>
          <t>หมายเลข 4 ในโครงสร้างของยา Amoxicillin ทำให้ยา Amoxicillin เป็น para-hydroxy analog ของ Ampicillin</t>
        </is>
      </c>
      <c r="H257" s="89" t="inlineStr">
        <is>
          <t>หมายเลข 4 ในโครงสร้างของยา Amoxicillin ทำให้ยา Amoxicillin ทนต่อ β-lactamase enzyme</t>
        </is>
      </c>
      <c r="I257" s="120" t="inlineStr">
        <is>
          <t>1</t>
        </is>
      </c>
      <c r="J257" s="89"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57" s="121" t="n"/>
      <c r="L257" s="89" t="inlineStr">
        <is>
          <t>URTI</t>
        </is>
      </c>
      <c r="M257" s="121" t="inlineStr">
        <is>
          <t>Clinic</t>
        </is>
      </c>
      <c r="N257" s="89" t="inlineStr">
        <is>
          <t>ข้อ 7 (PLE_CC1_Practice_Exam.md)</t>
        </is>
      </c>
      <c r="O257" s="121" t="n"/>
      <c r="P257" s="121" t="n"/>
      <c r="Q257" s="100" t="n"/>
    </row>
    <row r="258" ht="13.2" customHeight="1" s="49">
      <c r="A258" s="120" t="n">
        <v>256</v>
      </c>
      <c r="B258" s="89" t="inlineStr">
        <is>
          <t>หากตรวจพบว่าเกิดจากการติดเชื้อ Pseudomonas aeruginosa ยาในข้อใดที่เหมาะสมในการรักษาที่ ครอบคลุมเชื้อมากที่สุด</t>
        </is>
      </c>
      <c r="C258" s="121" t="n"/>
      <c r="D258" s="89" t="inlineStr">
        <is>
          <t>Norfloxacin</t>
        </is>
      </c>
      <c r="E258" s="89" t="inlineStr">
        <is>
          <t>Neomycin</t>
        </is>
      </c>
      <c r="F258" s="89" t="inlineStr">
        <is>
          <t>Polymyxin B</t>
        </is>
      </c>
      <c r="G258" s="89" t="inlineStr">
        <is>
          <t>Vancomycin</t>
        </is>
      </c>
      <c r="H258" s="89" t="inlineStr">
        <is>
          <t>Clarithromycin</t>
        </is>
      </c>
      <c r="I258" s="120" t="inlineStr">
        <is>
          <t>1</t>
        </is>
      </c>
      <c r="J258" s="89"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8" s="121" t="n"/>
      <c r="L258" s="89" t="inlineStr">
        <is>
          <t>Antimicrobial Pharmacology</t>
        </is>
      </c>
      <c r="M258" s="121" t="inlineStr">
        <is>
          <t>Clinic</t>
        </is>
      </c>
      <c r="N258" s="89" t="inlineStr">
        <is>
          <t>ข้อ 20 (PLE_CC1_Practice_Exam.md)</t>
        </is>
      </c>
      <c r="O258" s="121" t="n"/>
      <c r="P258" s="121" t="n"/>
      <c r="Q258" s="100" t="n"/>
    </row>
    <row r="259" ht="13.2" customHeight="1" s="49">
      <c r="A259" s="120" t="n">
        <v>257</v>
      </c>
      <c r="B259" s="89" t="inlineStr">
        <is>
          <t>การประเมินความเสี่ยงเพื่อแยกการติดเชื้อไวรัสหรือแบคทีเรียโดยใช้ตาม Mclsacc Criteria ของผู้ป่วย รายนี้ได้เท่ากับกี่คะแนน</t>
        </is>
      </c>
      <c r="C259" s="121" t="n"/>
      <c r="D259" s="89" t="inlineStr">
        <is>
          <t>1 คะแนน</t>
        </is>
      </c>
      <c r="E259" s="89" t="inlineStr">
        <is>
          <t>2 คะแนน</t>
        </is>
      </c>
      <c r="F259" s="89" t="inlineStr">
        <is>
          <t>3 คะแนน</t>
        </is>
      </c>
      <c r="G259" s="89" t="inlineStr">
        <is>
          <t>4 คะแนน</t>
        </is>
      </c>
      <c r="H259" s="89" t="inlineStr">
        <is>
          <t>5 คะแนน</t>
        </is>
      </c>
      <c r="I259" s="120" t="inlineStr">
        <is>
          <t>1</t>
        </is>
      </c>
      <c r="J259" s="89"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59" s="121" t="n"/>
      <c r="L259" s="89" t="inlineStr">
        <is>
          <t>Antimicrobial Pharmacology</t>
        </is>
      </c>
      <c r="M259" s="121" t="inlineStr">
        <is>
          <t>Clinic</t>
        </is>
      </c>
      <c r="N259" s="89" t="inlineStr">
        <is>
          <t>ข้อ 37 (PLE_CC1_Practice_Exam.md)</t>
        </is>
      </c>
      <c r="O259" s="121" t="n"/>
      <c r="P259" s="121" t="n"/>
      <c r="Q259" s="100" t="n"/>
    </row>
    <row r="260" ht="13.2" customHeight="1" s="49">
      <c r="A260" s="120" t="n">
        <v>258</v>
      </c>
      <c r="B260" s="89"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60" s="121" t="n"/>
      <c r="D260" s="89" t="inlineStr">
        <is>
          <t>Maculopapular rash</t>
        </is>
      </c>
      <c r="E260" s="89" t="inlineStr">
        <is>
          <t>Stevens-Johnson syndrome</t>
        </is>
      </c>
      <c r="F260" s="89" t="inlineStr">
        <is>
          <t>Photosensitivity drug eruption</t>
        </is>
      </c>
      <c r="G260" s="89" t="inlineStr">
        <is>
          <t>Urticaria</t>
        </is>
      </c>
      <c r="H260" s="89" t="inlineStr">
        <is>
          <t>Erythema multiforme</t>
        </is>
      </c>
      <c r="I260" s="120" t="inlineStr">
        <is>
          <t>1</t>
        </is>
      </c>
      <c r="J260" s="89"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60" s="121" t="n"/>
      <c r="L260" s="89" t="inlineStr">
        <is>
          <t>Fungal Infections</t>
        </is>
      </c>
      <c r="M260" s="121" t="inlineStr">
        <is>
          <t>Clinic</t>
        </is>
      </c>
      <c r="N260" s="89" t="inlineStr">
        <is>
          <t>ข้อ 34 (PLE_CC1_Practice_Exam.md)</t>
        </is>
      </c>
      <c r="O260" s="121" t="n"/>
      <c r="P260" s="121" t="n"/>
      <c r="Q260" s="100" t="n"/>
    </row>
    <row r="261" ht="13.2" customHeight="1" s="49">
      <c r="A261" s="120" t="n">
        <v>259</v>
      </c>
      <c r="B261" s="89"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61" s="121" t="n"/>
      <c r="D261" s="89" t="inlineStr">
        <is>
          <t>Active ingredient</t>
        </is>
      </c>
      <c r="E261" s="89" t="inlineStr">
        <is>
          <t>Flavoring agent</t>
        </is>
      </c>
      <c r="F261" s="89" t="inlineStr">
        <is>
          <t>Stabilizing agent</t>
        </is>
      </c>
      <c r="G261" s="89" t="inlineStr">
        <is>
          <t>Co-solvent</t>
        </is>
      </c>
      <c r="H261" s="89" t="inlineStr">
        <is>
          <t>Solvent - คอลลอยด์</t>
        </is>
      </c>
      <c r="I261" s="120" t="inlineStr">
        <is>
          <t>1</t>
        </is>
      </c>
      <c r="J261" s="89"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1" s="121" t="n"/>
      <c r="L261" s="89" t="inlineStr">
        <is>
          <t>Antimicrobial Pharmacology</t>
        </is>
      </c>
      <c r="M261" s="121" t="inlineStr">
        <is>
          <t>Clinic</t>
        </is>
      </c>
      <c r="N261" s="89" t="inlineStr">
        <is>
          <t>ข้อ 20 (PLE_CC1_Practice_Exam.md)</t>
        </is>
      </c>
      <c r="O261" s="121" t="n"/>
      <c r="P261" s="121" t="n"/>
      <c r="Q261" s="100" t="n"/>
    </row>
    <row r="262" ht="13.2" customHeight="1" s="49">
      <c r="A262" s="120" t="n">
        <v>260</v>
      </c>
      <c r="B262" s="89" t="inlineStr">
        <is>
          <t>ผู้ป่วยมีอาการติดเชื้อ เพิ่มขึ้น sinusitis เกิดจากเชื้ออะไร FงพบในยาแบบJ Kนเ%นละอองฝอย</t>
        </is>
      </c>
      <c r="C262" s="121" t="n"/>
      <c r="D262" s="89" t="inlineStr">
        <is>
          <t>Cefazolin 1 g IV Q8H</t>
        </is>
      </c>
      <c r="E262" s="89" t="inlineStr">
        <is>
          <t>Amoxicillin/Clavulanate 1 g BID</t>
        </is>
      </c>
      <c r="F262" s="89" t="inlineStr">
        <is>
          <t>Ceftriaxone 1 g IV OD</t>
        </is>
      </c>
      <c r="G262" s="89" t="inlineStr">
        <is>
          <t>Ciprofloxacin 500 mg BID</t>
        </is>
      </c>
      <c r="H262" s="89" t="inlineStr">
        <is>
          <t>Azithromycin 500 mg OD</t>
        </is>
      </c>
      <c r="I262" s="120" t="inlineStr">
        <is>
          <t>1</t>
        </is>
      </c>
      <c r="J262" s="89"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21" t="n"/>
      <c r="L262" s="89" t="inlineStr">
        <is>
          <t>URTI</t>
        </is>
      </c>
      <c r="M262" s="121" t="inlineStr">
        <is>
          <t>Clinic</t>
        </is>
      </c>
      <c r="N262" s="89" t="inlineStr">
        <is>
          <t>ข้อ 16 (PLE_CC1_Key_Rx20_UBU.md)</t>
        </is>
      </c>
      <c r="O262" s="121" t="n"/>
      <c r="P262" s="121" t="n"/>
      <c r="Q262" s="100" t="n"/>
    </row>
    <row r="263" ht="13.2" customHeight="1" s="49">
      <c r="A263" s="120" t="n">
        <v>261</v>
      </c>
      <c r="B263" s="89" t="inlineStr">
        <is>
          <t>M. catharis sinusitis เกิดจากเชื้อ S. pneumonia , H.influenza , 5. aureas</t>
        </is>
      </c>
      <c r="C263" s="121" t="n"/>
      <c r="D263" s="89" t="inlineStr">
        <is>
          <t>Ciprofloxacin 500 mg BID</t>
        </is>
      </c>
      <c r="E263" s="89" t="inlineStr">
        <is>
          <t>Azithromycin 500 mg OD</t>
        </is>
      </c>
      <c r="F263" s="89" t="inlineStr">
        <is>
          <t>Doxycycline 100 mg BID</t>
        </is>
      </c>
      <c r="G263" s="89" t="inlineStr">
        <is>
          <t>Cotrimoxazole 160/800 mg BID</t>
        </is>
      </c>
      <c r="H263" s="89" t="inlineStr">
        <is>
          <t>Metronidazole 400 mg TID</t>
        </is>
      </c>
      <c r="I263" s="120" t="inlineStr">
        <is>
          <t>1</t>
        </is>
      </c>
      <c r="J263" s="89"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3" s="121" t="n"/>
      <c r="L263" s="89" t="inlineStr">
        <is>
          <t>Pneumonia</t>
        </is>
      </c>
      <c r="M263" s="121" t="inlineStr">
        <is>
          <t>Clinic</t>
        </is>
      </c>
      <c r="N263" s="89" t="inlineStr">
        <is>
          <t>ข้อ 5 (PLE_CC1_Key_Rx20_UBU.md)</t>
        </is>
      </c>
      <c r="O263" s="121" t="n"/>
      <c r="P263" s="121" t="n"/>
      <c r="Q263" s="100" t="n"/>
    </row>
    <row r="264" ht="13.2" customHeight="1" s="49">
      <c r="A264" s="120" t="n">
        <v>262</v>
      </c>
      <c r="B264" s="89" t="inlineStr">
        <is>
          <t>Amoxicillin + clavulanic acid</t>
        </is>
      </c>
      <c r="C264" s="121" t="n"/>
      <c r="D264" s="89" t="inlineStr">
        <is>
          <t>) Vancomycin</t>
        </is>
      </c>
      <c r="E264" s="89" t="inlineStr">
        <is>
          <t>) Piperacillin/tazobactam</t>
        </is>
      </c>
      <c r="F264" s="89" t="inlineStr">
        <is>
          <t>) Meropenem First line ATB for Sinusitis คือ Amoxicillin หากไม่ได้ผลหรือแพ้ยา จึงเลือกใช้ยาอื่น โดย regimen คือ Amoxillin 500 mg TID 10-14 days</t>
        </is>
      </c>
      <c r="G264" s="89" t="inlineStr">
        <is>
          <t>Tenofovir/Emtricitabine 300/200 mg OD</t>
        </is>
      </c>
      <c r="H264" s="89" t="inlineStr">
        <is>
          <t>Dolutegravir 50 mg OD</t>
        </is>
      </c>
      <c r="I264" s="120" t="inlineStr">
        <is>
          <t>1</t>
        </is>
      </c>
      <c r="J264" s="89"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64" s="121" t="n"/>
      <c r="L264" s="89" t="inlineStr">
        <is>
          <t>URTI</t>
        </is>
      </c>
      <c r="M264" s="121" t="inlineStr">
        <is>
          <t>Clinic</t>
        </is>
      </c>
      <c r="N264" s="89" t="inlineStr">
        <is>
          <t>ข้อ 2 (PLE_CC1_Key_Rx20_UBU.md)</t>
        </is>
      </c>
      <c r="O264" s="121" t="n"/>
      <c r="P264" s="121" t="n"/>
      <c r="Q264" s="100" t="n"/>
    </row>
    <row r="265" ht="13.2" customHeight="1" s="49">
      <c r="A265" s="120" t="n">
        <v>263</v>
      </c>
      <c r="B265" s="89" t="inlineStr">
        <is>
          <t>เกี่ยวกับ Sorbitol solution ข้อใดต่อไปนี้กล่าวถูกต้องตามหลักวิชาชีพเภสัชกรรม</t>
        </is>
      </c>
      <c r="C265" s="121" t="n"/>
      <c r="D265" s="89" t="inlineStr">
        <is>
          <t>Tenofovir/Emtricitabine 300/200 mg OD</t>
        </is>
      </c>
      <c r="E265" s="89" t="inlineStr">
        <is>
          <t>Dolutegravir 50 mg OD</t>
        </is>
      </c>
      <c r="F265" s="89" t="inlineStr">
        <is>
          <t>Vancomycin 1 g IV Q12H</t>
        </is>
      </c>
      <c r="G265" s="89" t="inlineStr">
        <is>
          <t>Meropenem 1 g IV Q8H</t>
        </is>
      </c>
      <c r="H265" s="89" t="inlineStr">
        <is>
          <t>Cefazolin 1 g IV Q8H</t>
        </is>
      </c>
      <c r="I265" s="120" t="inlineStr">
        <is>
          <t>1</t>
        </is>
      </c>
      <c r="J265" s="89"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5" s="121" t="n"/>
      <c r="L265" s="89" t="inlineStr">
        <is>
          <t>Cystitis</t>
        </is>
      </c>
      <c r="M265" s="121" t="inlineStr">
        <is>
          <t>Clinic</t>
        </is>
      </c>
      <c r="N265" s="89" t="inlineStr">
        <is>
          <t>ข้อ 2 (PLE_CC1_Key_Rx20_UBU.md)</t>
        </is>
      </c>
      <c r="O265" s="121" t="n"/>
      <c r="P265" s="121" t="n"/>
      <c r="Q265" s="100" t="n"/>
    </row>
    <row r="266" ht="13.2" customHeight="1" s="49">
      <c r="A266" s="120" t="n">
        <v>264</v>
      </c>
      <c r="B266" s="89" t="inlineStr">
        <is>
          <t>Community-acquired pneumonia</t>
        </is>
      </c>
      <c r="C266" s="121" t="n"/>
      <c r="D266" s="89" t="inlineStr">
        <is>
          <t>Meropenem 1 g IV Q8H</t>
        </is>
      </c>
      <c r="E266" s="89" t="inlineStr">
        <is>
          <t>Cefazolin 1 g IV Q8H</t>
        </is>
      </c>
      <c r="F266" s="89" t="inlineStr">
        <is>
          <t>Amoxicillin/Clavulanate 1 g BID</t>
        </is>
      </c>
      <c r="G266" s="89" t="inlineStr">
        <is>
          <t>Ceftriaxone 1 g IV OD</t>
        </is>
      </c>
      <c r="H266" s="89" t="inlineStr">
        <is>
          <t>Ciprofloxacin 500 mg BID</t>
        </is>
      </c>
      <c r="I266" s="120" t="inlineStr">
        <is>
          <t>1</t>
        </is>
      </c>
      <c r="J266" s="89"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6" s="121" t="n"/>
      <c r="L266" s="89" t="inlineStr">
        <is>
          <t>Pneumonia</t>
        </is>
      </c>
      <c r="M266" s="121" t="inlineStr">
        <is>
          <t>Clinic</t>
        </is>
      </c>
      <c r="N266" s="89" t="inlineStr">
        <is>
          <t>ข้อ 2 (PLE_CC1_Key_Rx20_UBU.md)</t>
        </is>
      </c>
      <c r="O266" s="121" t="n"/>
      <c r="P266" s="121" t="n"/>
      <c r="Q266" s="100" t="n"/>
    </row>
    <row r="267" ht="13.2" customHeight="1" s="49">
      <c r="A267" s="120" t="n">
        <v>265</v>
      </c>
      <c r="B267" s="89" t="inlineStr">
        <is>
          <t>เกี่ยวกับ P. carinii pneumonia ข้อใดต่อไปนี้กล่าวถูกต้องตามหลักวิชาชีพเภสัชกรรม</t>
        </is>
      </c>
      <c r="C267" s="121" t="n"/>
      <c r="D267" s="89" t="inlineStr">
        <is>
          <t>Ceftriaxone 1 g IV OD</t>
        </is>
      </c>
      <c r="E267" s="89" t="inlineStr">
        <is>
          <t>Ciprofloxacin 500 mg BID</t>
        </is>
      </c>
      <c r="F267" s="89" t="inlineStr">
        <is>
          <t>Azithromycin 500 mg OD</t>
        </is>
      </c>
      <c r="G267" s="89" t="inlineStr">
        <is>
          <t>Doxycycline 100 mg BID</t>
        </is>
      </c>
      <c r="H267" s="89" t="inlineStr">
        <is>
          <t>Cotrimoxazole 160/800 mg BID</t>
        </is>
      </c>
      <c r="I267" s="120" t="inlineStr">
        <is>
          <t>1</t>
        </is>
      </c>
      <c r="J267" s="89"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7" s="121" t="n"/>
      <c r="L267" s="89" t="inlineStr">
        <is>
          <t>Pneumonia</t>
        </is>
      </c>
      <c r="M267" s="121" t="inlineStr">
        <is>
          <t>Clinic</t>
        </is>
      </c>
      <c r="N267" s="89" t="inlineStr">
        <is>
          <t>ข้อ 3 (PLE_CC1_Key_Rx20_UBU.md)</t>
        </is>
      </c>
      <c r="O267" s="121" t="n"/>
      <c r="P267" s="121" t="n"/>
      <c r="Q267" s="100" t="n"/>
    </row>
    <row r="268" ht="13.2" customHeight="1" s="49">
      <c r="A268" s="120" t="n">
        <v>266</v>
      </c>
      <c r="B268" s="89" t="inlineStr">
        <is>
          <t>เกี่ยวกับ Mycoplasma pneumonia ข้อใดต่อไปนี้กล่าวถูกต้องตามหลักวิชาชีพเภสัชกรรม</t>
        </is>
      </c>
      <c r="C268" s="121" t="n"/>
      <c r="D268" s="89" t="inlineStr">
        <is>
          <t>Doxycycline 100 mg BID</t>
        </is>
      </c>
      <c r="E268" s="89" t="inlineStr">
        <is>
          <t>Cotrimoxazole 160/800 mg BID</t>
        </is>
      </c>
      <c r="F268" s="89" t="inlineStr">
        <is>
          <t>Metronidazole 400 mg TID</t>
        </is>
      </c>
      <c r="G268" s="89" t="inlineStr">
        <is>
          <t>Nitrofurantoin 100 mg BID</t>
        </is>
      </c>
      <c r="H268" s="89" t="inlineStr">
        <is>
          <t>Tenofovir/Emtricitabine 300/200 mg OD</t>
        </is>
      </c>
      <c r="I268" s="120" t="inlineStr">
        <is>
          <t>1</t>
        </is>
      </c>
      <c r="J268" s="89"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8" s="121" t="n"/>
      <c r="L268" s="89" t="inlineStr">
        <is>
          <t>Pneumonia</t>
        </is>
      </c>
      <c r="M268" s="121" t="inlineStr">
        <is>
          <t>Clinic</t>
        </is>
      </c>
      <c r="N268" s="89" t="inlineStr">
        <is>
          <t>ข้อ 5 (PLE_CC1_Key_Rx20_UBU.md)</t>
        </is>
      </c>
      <c r="O268" s="121" t="n"/>
      <c r="P268" s="121" t="n"/>
      <c r="Q268" s="100" t="n"/>
    </row>
    <row r="269" ht="13.2" customHeight="1" s="49">
      <c r="A269" s="120" t="n">
        <v>267</v>
      </c>
      <c r="B269" s="89" t="inlineStr">
        <is>
          <t>Ceftriaxone+Metronidazole</t>
        </is>
      </c>
      <c r="C269" s="121" t="n"/>
      <c r="D269" s="89" t="inlineStr">
        <is>
          <t>Nitrofurantoin 100 mg BID</t>
        </is>
      </c>
      <c r="E269" s="89" t="inlineStr">
        <is>
          <t>Tenofovir/Emtricitabine 300/200 mg OD</t>
        </is>
      </c>
      <c r="F269" s="89" t="inlineStr">
        <is>
          <t>Dolutegravir 50 mg OD</t>
        </is>
      </c>
      <c r="G269" s="89" t="inlineStr">
        <is>
          <t>Vancomycin 1 g IV Q12H</t>
        </is>
      </c>
      <c r="H269" s="89" t="inlineStr">
        <is>
          <t>Meropenem 1 g IV Q8H</t>
        </is>
      </c>
      <c r="I269" s="120" t="inlineStr">
        <is>
          <t>1</t>
        </is>
      </c>
      <c r="J269" s="89"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9" s="121" t="n"/>
      <c r="L269" s="89" t="inlineStr">
        <is>
          <t>Pneumonia</t>
        </is>
      </c>
      <c r="M269" s="121" t="inlineStr">
        <is>
          <t>Clinic</t>
        </is>
      </c>
      <c r="N269" s="89" t="inlineStr">
        <is>
          <t>ข้อ 3 (PLE_CC1_Key_Rx20_UBU.md)</t>
        </is>
      </c>
      <c r="O269" s="121" t="n"/>
      <c r="P269" s="121" t="n"/>
      <c r="Q269" s="100" t="n"/>
    </row>
    <row r="270" ht="13.2" customHeight="1" s="49">
      <c r="A270" s="120" t="n">
        <v>268</v>
      </c>
      <c r="B270" s="89" t="inlineStr">
        <is>
          <t>Ceftriaxone+Roxithromycin</t>
        </is>
      </c>
      <c r="C270" s="121" t="n"/>
      <c r="D270" s="89" t="inlineStr">
        <is>
          <t>Vancomycin 1 g IV Q12H</t>
        </is>
      </c>
      <c r="E270" s="89" t="inlineStr">
        <is>
          <t>Meropenem 1 g IV Q8H</t>
        </is>
      </c>
      <c r="F270" s="89" t="inlineStr">
        <is>
          <t>Cefazolin 1 g IV Q8H</t>
        </is>
      </c>
      <c r="G270" s="89" t="inlineStr">
        <is>
          <t>Amoxicillin/Clavulanate 1 g BID</t>
        </is>
      </c>
      <c r="H270" s="89" t="inlineStr">
        <is>
          <t>Ceftriaxone 1 g IV OD</t>
        </is>
      </c>
      <c r="I270" s="120" t="inlineStr">
        <is>
          <t>1</t>
        </is>
      </c>
      <c r="J270" s="89"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70" s="121" t="n"/>
      <c r="L270" s="89" t="inlineStr">
        <is>
          <t>Pneumonia</t>
        </is>
      </c>
      <c r="M270" s="121" t="inlineStr">
        <is>
          <t>Clinic</t>
        </is>
      </c>
      <c r="N270" s="89" t="inlineStr">
        <is>
          <t>ข้อ 5 (PLE_CC1_Key_Rx20_UBU.md)</t>
        </is>
      </c>
      <c r="O270" s="121" t="n"/>
      <c r="P270" s="121" t="n"/>
      <c r="Q270" s="100" t="n"/>
    </row>
    <row r="271" ht="13.2" customHeight="1" s="49">
      <c r="A271" s="120" t="n">
        <v>269</v>
      </c>
      <c r="B271" s="89" t="inlineStr">
        <is>
          <t>เพาะเชื้อแล้วพบว่าผู้ป่วยติดเชื้อ P. aeroginisa ยาใดควรนำมาใช้</t>
        </is>
      </c>
      <c r="C271" s="121" t="n"/>
      <c r="D271" s="89" t="inlineStr">
        <is>
          <t>Amoxicillin/Clavulanate 1 g BID</t>
        </is>
      </c>
      <c r="E271" s="89" t="inlineStr">
        <is>
          <t>Ceftriaxone 1 g IV OD</t>
        </is>
      </c>
      <c r="F271" s="89" t="inlineStr">
        <is>
          <t>Ciprofloxacin 500 mg BID</t>
        </is>
      </c>
      <c r="G271" s="89" t="inlineStr">
        <is>
          <t>Azithromycin 500 mg OD</t>
        </is>
      </c>
      <c r="H271" s="89" t="inlineStr">
        <is>
          <t>Doxycycline 100 mg BID</t>
        </is>
      </c>
      <c r="I271" s="120" t="inlineStr">
        <is>
          <t>1</t>
        </is>
      </c>
      <c r="J271" s="89"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1" s="121" t="n"/>
      <c r="L271" s="89" t="inlineStr">
        <is>
          <t>Antimicrobial Pharmacology</t>
        </is>
      </c>
      <c r="M271" s="121" t="inlineStr">
        <is>
          <t>Clinic</t>
        </is>
      </c>
      <c r="N271" s="89" t="inlineStr">
        <is>
          <t>ข้อ 83 (PLE_CC1_Key_Rx20_UBU.md)</t>
        </is>
      </c>
      <c r="O271" s="121" t="n"/>
      <c r="P271" s="121" t="n"/>
      <c r="Q271" s="100" t="n"/>
    </row>
    <row r="272" ht="13.2" customHeight="1" s="49">
      <c r="A272" s="120" t="n">
        <v>270</v>
      </c>
      <c r="B272" s="89" t="inlineStr">
        <is>
          <t>ผู้ป่วยใช้เครื่องช่วยหำยใจแล้วติดเชื้อ A. baumbanii ใช้ยาอะไร</t>
        </is>
      </c>
      <c r="C272" s="121" t="n"/>
      <c r="D272" s="89" t="inlineStr">
        <is>
          <t>Azithromycin 500 mg OD</t>
        </is>
      </c>
      <c r="E272" s="89" t="inlineStr">
        <is>
          <t>Doxycycline 100 mg BID</t>
        </is>
      </c>
      <c r="F272" s="89" t="inlineStr">
        <is>
          <t>Cotrimoxazole 160/800 mg BID</t>
        </is>
      </c>
      <c r="G272" s="89" t="inlineStr">
        <is>
          <t>Metronidazole 400 mg TID</t>
        </is>
      </c>
      <c r="H272" s="89" t="inlineStr">
        <is>
          <t>Nitrofurantoin 100 mg BID</t>
        </is>
      </c>
      <c r="I272" s="120" t="inlineStr">
        <is>
          <t>1</t>
        </is>
      </c>
      <c r="J272" s="89"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2" s="121" t="n"/>
      <c r="L272" s="89" t="inlineStr">
        <is>
          <t>Antimicrobial Pharmacology</t>
        </is>
      </c>
      <c r="M272" s="121" t="inlineStr">
        <is>
          <t>Clinic</t>
        </is>
      </c>
      <c r="N272" s="89" t="inlineStr">
        <is>
          <t>ข้อ 84 (PLE_CC1_Key_Rx20_UBU.md)</t>
        </is>
      </c>
      <c r="O272" s="121" t="n"/>
      <c r="P272" s="121" t="n"/>
      <c r="Q272" s="100" t="n"/>
    </row>
    <row r="273" ht="13.2" customHeight="1" s="49">
      <c r="A273" s="120" t="n">
        <v>271</v>
      </c>
      <c r="B273" s="89" t="inlineStr">
        <is>
          <t>โรคติดเชื้อ ปัสสาวะคั่ง อาจทำให้ผู้ป่วยที่มีโรคทางเดินปัสสาวะแย่ลง</t>
        </is>
      </c>
      <c r="C273" s="121" t="n"/>
      <c r="D273" s="89" t="inlineStr">
        <is>
          <t>Cefazolin 1 g IV Q8H</t>
        </is>
      </c>
      <c r="E273" s="89" t="inlineStr">
        <is>
          <t>Amoxicillin/Clavulanate 1 g BID</t>
        </is>
      </c>
      <c r="F273" s="89" t="inlineStr">
        <is>
          <t>Ceftriaxone 1 g IV OD</t>
        </is>
      </c>
      <c r="G273" s="89" t="inlineStr">
        <is>
          <t>Ciprofloxacin 500 mg BID</t>
        </is>
      </c>
      <c r="H273" s="89" t="inlineStr">
        <is>
          <t>Azithromycin 500 mg OD</t>
        </is>
      </c>
      <c r="I273" s="120" t="inlineStr">
        <is>
          <t>1</t>
        </is>
      </c>
      <c r="J273" s="89"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3" s="121" t="n"/>
      <c r="L273" s="89" t="inlineStr">
        <is>
          <t>Antimicrobial Pharmacology</t>
        </is>
      </c>
      <c r="M273" s="121" t="inlineStr">
        <is>
          <t>Clinic</t>
        </is>
      </c>
      <c r="N273" s="89" t="inlineStr">
        <is>
          <t>ข้อ 5 (PLE_CC1_Key_Rx20_UBU.md)</t>
        </is>
      </c>
      <c r="O273" s="121" t="n"/>
      <c r="P273" s="121" t="n"/>
      <c r="Q273" s="100" t="n"/>
    </row>
    <row r="274" ht="13.2" customHeight="1" s="49">
      <c r="A274" s="120" t="n">
        <v>272</v>
      </c>
      <c r="B274" s="89" t="inlineStr">
        <is>
          <t>การจะตรวจว่าผู้ป่วยเป็นวัณโรคต้องตรวจหาเชื้ออะไร</t>
        </is>
      </c>
      <c r="C274" s="121" t="n"/>
      <c r="D274" s="89" t="inlineStr">
        <is>
          <t>Ciprofloxacin 500 mg BID</t>
        </is>
      </c>
      <c r="E274" s="89" t="inlineStr">
        <is>
          <t>Azithromycin 500 mg OD</t>
        </is>
      </c>
      <c r="F274" s="89" t="inlineStr">
        <is>
          <t>Doxycycline 100 mg BID</t>
        </is>
      </c>
      <c r="G274" s="89" t="inlineStr">
        <is>
          <t>Cotrimoxazole 160/800 mg BID</t>
        </is>
      </c>
      <c r="H274" s="89" t="inlineStr">
        <is>
          <t>Metronidazole 400 mg TID</t>
        </is>
      </c>
      <c r="I274" s="120" t="inlineStr">
        <is>
          <t>1</t>
        </is>
      </c>
      <c r="J274" s="89"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4" s="121" t="n"/>
      <c r="L274" s="89" t="inlineStr">
        <is>
          <t>Tuberculosis</t>
        </is>
      </c>
      <c r="M274" s="121" t="inlineStr">
        <is>
          <t>Clinic</t>
        </is>
      </c>
      <c r="N274" s="89" t="inlineStr">
        <is>
          <t>ข้อ 1 (PLE_CC1_Key_Rx20_UBU.md)</t>
        </is>
      </c>
      <c r="O274" s="121" t="n"/>
      <c r="P274" s="121" t="n"/>
      <c r="Q274" s="100" t="n"/>
    </row>
    <row r="275" ht="13.2" customHeight="1" s="49">
      <c r="A275" s="120" t="n">
        <v>273</v>
      </c>
      <c r="B275" s="89" t="inlineStr">
        <is>
          <t>โครงสร้างใดต่อไปนี้ที่จะใช้คู่กับยา Amoxicillin เพื่อป้องกันการถูกทำลายโดย Enzyme ของแบคทีเรีย</t>
        </is>
      </c>
      <c r="C275" s="121" t="n"/>
      <c r="D275" s="89" t="inlineStr">
        <is>
          <t>Tenofovir/Emtricitabine 300/200 mg OD</t>
        </is>
      </c>
      <c r="E275" s="89" t="inlineStr">
        <is>
          <t>Dolutegravir 50 mg OD</t>
        </is>
      </c>
      <c r="F275" s="89" t="inlineStr">
        <is>
          <t>Vancomycin 1 g IV Q12H</t>
        </is>
      </c>
      <c r="G275" s="89" t="inlineStr">
        <is>
          <t>Meropenem 1 g IV Q8H</t>
        </is>
      </c>
      <c r="H275" s="89" t="inlineStr">
        <is>
          <t>Cefazolin 1 g IV Q8H</t>
        </is>
      </c>
      <c r="I275" s="120" t="inlineStr">
        <is>
          <t>1</t>
        </is>
      </c>
      <c r="J275" s="89"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121" t="n"/>
      <c r="L275" s="89" t="inlineStr">
        <is>
          <t>URTI</t>
        </is>
      </c>
      <c r="M275" s="121" t="inlineStr">
        <is>
          <t>Clinic</t>
        </is>
      </c>
      <c r="N275" s="89" t="inlineStr">
        <is>
          <t>ข้อ 7 (PLE_CC1_Key_Rx20_UBU.md)</t>
        </is>
      </c>
      <c r="O275" s="121" t="n"/>
      <c r="P275" s="121" t="n"/>
      <c r="Q275" s="100" t="n"/>
    </row>
    <row r="276" ht="13.2" customHeight="1" s="49">
      <c r="A276" s="120" t="n">
        <v>274</v>
      </c>
      <c r="B276" s="89" t="inlineStr">
        <is>
          <t>แนะนำให้ผู้ป่วยไปตรวจการติดเชื้อ HIV</t>
        </is>
      </c>
      <c r="C276" s="121" t="n"/>
      <c r="D276" s="89" t="inlineStr">
        <is>
          <t>Amoxicillin/Clavulanate 1 g BID</t>
        </is>
      </c>
      <c r="E276" s="89" t="inlineStr">
        <is>
          <t>Ceftriaxone 1 g IV OD</t>
        </is>
      </c>
      <c r="F276" s="89" t="inlineStr">
        <is>
          <t>Ciprofloxacin 500 mg BID</t>
        </is>
      </c>
      <c r="G276" s="89" t="inlineStr">
        <is>
          <t>Azithromycin 500 mg OD</t>
        </is>
      </c>
      <c r="H276" s="89" t="inlineStr">
        <is>
          <t>Doxycycline 100 mg BID</t>
        </is>
      </c>
      <c r="I276" s="120" t="inlineStr">
        <is>
          <t>1</t>
        </is>
      </c>
      <c r="J276" s="89"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6" s="121" t="n"/>
      <c r="L276" s="89" t="inlineStr">
        <is>
          <t>Antimicrobial Pharmacology</t>
        </is>
      </c>
      <c r="M276" s="121" t="inlineStr">
        <is>
          <t>Clinic</t>
        </is>
      </c>
      <c r="N276" s="89" t="inlineStr">
        <is>
          <t>ข้อ 1 (PLE_CC1_Key_Rx20_UBU.md)</t>
        </is>
      </c>
      <c r="O276" s="121" t="n"/>
      <c r="P276" s="121" t="n"/>
      <c r="Q276" s="100" t="n"/>
    </row>
    <row r="277" ht="13.2" customHeight="1" s="49">
      <c r="A277" s="120" t="n">
        <v>275</v>
      </c>
      <c r="B277" s="89"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77" s="121" t="n"/>
      <c r="D277" s="89" t="inlineStr">
        <is>
          <t>Dolutegravir 50 mg OD</t>
        </is>
      </c>
      <c r="E277" s="89" t="inlineStr">
        <is>
          <t>Vancomycin 1 g IV Q12H</t>
        </is>
      </c>
      <c r="F277" s="89" t="inlineStr">
        <is>
          <t>Meropenem 1 g IV Q8H</t>
        </is>
      </c>
      <c r="G277" s="89" t="inlineStr">
        <is>
          <t>Cefazolin 1 g IV Q8H</t>
        </is>
      </c>
      <c r="H277" s="89" t="inlineStr">
        <is>
          <t>Amoxicillin/Clavulanate 1 g BID</t>
        </is>
      </c>
      <c r="I277" s="120" t="inlineStr">
        <is>
          <t>1</t>
        </is>
      </c>
      <c r="J277" s="89"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7" s="121" t="n"/>
      <c r="L277" s="89" t="inlineStr">
        <is>
          <t>Cystitis</t>
        </is>
      </c>
      <c r="M277" s="121" t="inlineStr">
        <is>
          <t>Clinic</t>
        </is>
      </c>
      <c r="N277" s="89" t="inlineStr">
        <is>
          <t>ข้อ 5 (PLE_CC1_Key_Rx20_UBU.md)</t>
        </is>
      </c>
      <c r="O277" s="121" t="n"/>
      <c r="P277" s="121" t="n"/>
      <c r="Q277" s="100" t="n"/>
    </row>
    <row r="278" ht="13.2" customHeight="1" s="49">
      <c r="A278" s="120" t="n">
        <v>276</v>
      </c>
      <c r="B278" s="89"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78" s="121" t="n"/>
      <c r="D278" s="89" t="inlineStr">
        <is>
          <t>Cefazolin 1 g IV Q8H</t>
        </is>
      </c>
      <c r="E278" s="89" t="inlineStr">
        <is>
          <t>Amoxicillin/Clavulanate 1 g BID</t>
        </is>
      </c>
      <c r="F278" s="89" t="inlineStr">
        <is>
          <t>Ceftriaxone 1 g IV OD</t>
        </is>
      </c>
      <c r="G278" s="89" t="inlineStr">
        <is>
          <t>Ciprofloxacin 500 mg BID</t>
        </is>
      </c>
      <c r="H278" s="89" t="inlineStr">
        <is>
          <t>Azithromycin 500 mg OD</t>
        </is>
      </c>
      <c r="I278" s="120" t="inlineStr">
        <is>
          <t>1</t>
        </is>
      </c>
      <c r="J278" s="89"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78" s="121" t="n"/>
      <c r="L278" s="89" t="inlineStr">
        <is>
          <t>Pneumonia</t>
        </is>
      </c>
      <c r="M278" s="121" t="inlineStr">
        <is>
          <t>Clinic</t>
        </is>
      </c>
      <c r="N278" s="89" t="inlineStr">
        <is>
          <t>ข้อ 5 (PLE_CC1_Key_Rx20_UBU.md)</t>
        </is>
      </c>
      <c r="O278" s="121" t="n"/>
      <c r="P278" s="121" t="n"/>
      <c r="Q278" s="100" t="n"/>
    </row>
    <row r="279" ht="13.2" customHeight="1" s="49">
      <c r="A279" s="120" t="n">
        <v>277</v>
      </c>
      <c r="B279" s="89" t="inlineStr">
        <is>
          <t>จากรูปโครงสร้างยา ceftriaxone ห้ามผสมใน diluent ชนิดไหน - dome = 100 my/m</t>
        </is>
      </c>
      <c r="C279" s="121" t="n"/>
      <c r="D279" s="89" t="inlineStr">
        <is>
          <t>Ciprofloxacin 500 mg BID</t>
        </is>
      </c>
      <c r="E279" s="89" t="inlineStr">
        <is>
          <t>Azithromycin 500 mg OD</t>
        </is>
      </c>
      <c r="F279" s="89" t="inlineStr">
        <is>
          <t>Doxycycline 100 mg BID</t>
        </is>
      </c>
      <c r="G279" s="89" t="inlineStr">
        <is>
          <t>Cotrimoxazole 160/800 mg BID</t>
        </is>
      </c>
      <c r="H279" s="89" t="inlineStr">
        <is>
          <t>Metronidazole 400 mg TID</t>
        </is>
      </c>
      <c r="I279" s="120" t="inlineStr">
        <is>
          <t>1</t>
        </is>
      </c>
      <c r="J279" s="89"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9" s="121" t="n"/>
      <c r="L279" s="89" t="inlineStr">
        <is>
          <t>Pneumonia</t>
        </is>
      </c>
      <c r="M279" s="121" t="inlineStr">
        <is>
          <t>Clinic</t>
        </is>
      </c>
      <c r="N279" s="89" t="inlineStr">
        <is>
          <t>ข้อ 31 (PLE_CC1_Key_Rx20_UBU.md)</t>
        </is>
      </c>
      <c r="O279" s="121" t="n"/>
      <c r="P279" s="121" t="n"/>
      <c r="Q279" s="100" t="n"/>
    </row>
    <row r="280" ht="13.2" customHeight="1" s="49">
      <c r="A280" s="120" t="n">
        <v>278</v>
      </c>
      <c r="B280" s="89" t="inlineStr">
        <is>
          <t>Ringer solution Ceftriaxone เกิด incomplatibity กับ calcium ในสารน้ำ Ringer solution</t>
        </is>
      </c>
      <c r="C280" s="121" t="n"/>
      <c r="D280" s="89" t="inlineStr">
        <is>
          <t>Cotrimoxazole 160/800 mg BID</t>
        </is>
      </c>
      <c r="E280" s="89" t="inlineStr">
        <is>
          <t>Metronidazole 400 mg TID</t>
        </is>
      </c>
      <c r="F280" s="89" t="inlineStr">
        <is>
          <t>Nitrofurantoin 100 mg BID</t>
        </is>
      </c>
      <c r="G280" s="89" t="inlineStr">
        <is>
          <t>Tenofovir/Emtricitabine 300/200 mg OD</t>
        </is>
      </c>
      <c r="H280" s="89" t="inlineStr">
        <is>
          <t>Dolutegravir 50 mg OD</t>
        </is>
      </c>
      <c r="I280" s="120" t="inlineStr">
        <is>
          <t>1</t>
        </is>
      </c>
      <c r="J280" s="89"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0" s="121" t="n"/>
      <c r="L280" s="89" t="inlineStr">
        <is>
          <t>Pneumonia</t>
        </is>
      </c>
      <c r="M280" s="121" t="inlineStr">
        <is>
          <t>Clinic</t>
        </is>
      </c>
      <c r="N280" s="89" t="inlineStr">
        <is>
          <t>ข้อ 5 (PLE_CC1_Key_Rx20_UBU.md)</t>
        </is>
      </c>
      <c r="O280" s="121" t="n"/>
      <c r="P280" s="121" t="n"/>
      <c r="Q280" s="100" t="n"/>
    </row>
    <row r="281" ht="13.2" customHeight="1" s="49">
      <c r="A281" s="120" t="n">
        <v>279</v>
      </c>
      <c r="B281" s="89" t="inlineStr">
        <is>
          <t>ยา ceftriaxone ที่ใช้ในการรักษาผู้ป่วยรายนี้ ควรบริหารยาแบบใด</t>
        </is>
      </c>
      <c r="C281" s="121" t="n"/>
      <c r="D281" s="89" t="inlineStr">
        <is>
          <t>Tenofovir/Emtricitabine 300/200 mg OD</t>
        </is>
      </c>
      <c r="E281" s="89" t="inlineStr">
        <is>
          <t>Dolutegravir 50 mg OD</t>
        </is>
      </c>
      <c r="F281" s="89" t="inlineStr">
        <is>
          <t>Vancomycin 1 g IV Q12H</t>
        </is>
      </c>
      <c r="G281" s="89" t="inlineStr">
        <is>
          <t>Meropenem 1 g IV Q8H</t>
        </is>
      </c>
      <c r="H281" s="89" t="inlineStr">
        <is>
          <t>Cefazolin 1 g IV Q8H</t>
        </is>
      </c>
      <c r="I281" s="120" t="inlineStr">
        <is>
          <t>1</t>
        </is>
      </c>
      <c r="J281" s="89"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121" t="n"/>
      <c r="L281" s="89" t="inlineStr">
        <is>
          <t>Pneumonia</t>
        </is>
      </c>
      <c r="M281" s="121" t="inlineStr">
        <is>
          <t>Clinic</t>
        </is>
      </c>
      <c r="N281" s="89" t="inlineStr">
        <is>
          <t>ข้อ 32 (PLE_CC1_Key_Rx20_UBU.md)</t>
        </is>
      </c>
      <c r="O281" s="121" t="n"/>
      <c r="P281" s="121" t="n"/>
      <c r="Q281" s="100" t="n"/>
    </row>
    <row r="282" ht="13.2" customHeight="1" s="49">
      <c r="A282" s="120" t="n">
        <v>280</v>
      </c>
      <c r="B282" s="89"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82" s="121" t="n"/>
      <c r="D282" s="89" t="inlineStr">
        <is>
          <t>Meropenem 1 g IV Q8H</t>
        </is>
      </c>
      <c r="E282" s="89" t="inlineStr">
        <is>
          <t>Cefazolin 1 g IV Q8H</t>
        </is>
      </c>
      <c r="F282" s="89" t="inlineStr">
        <is>
          <t>Amoxicillin/Clavulanate 1 g BID</t>
        </is>
      </c>
      <c r="G282" s="89" t="inlineStr">
        <is>
          <t>Ceftriaxone 1 g IV OD</t>
        </is>
      </c>
      <c r="H282" s="89" t="inlineStr">
        <is>
          <t>Ciprofloxacin 500 mg BID</t>
        </is>
      </c>
      <c r="I282" s="120" t="inlineStr">
        <is>
          <t>1</t>
        </is>
      </c>
      <c r="J282" s="89"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2" s="121" t="n"/>
      <c r="L282" s="89" t="inlineStr">
        <is>
          <t>Pneumonia</t>
        </is>
      </c>
      <c r="M282" s="121" t="inlineStr">
        <is>
          <t>Clinic</t>
        </is>
      </c>
      <c r="N282" s="89" t="inlineStr">
        <is>
          <t>ข้อ 33 (PLE_CC1_Key_Rx20_UBU.md)</t>
        </is>
      </c>
      <c r="O282" s="121" t="n"/>
      <c r="P282" s="121" t="n"/>
      <c r="Q282" s="100" t="n"/>
    </row>
    <row r="283" ht="13.2" customHeight="1" s="49">
      <c r="A283" s="120" t="n">
        <v>281</v>
      </c>
      <c r="B283" s="89" t="inlineStr">
        <is>
          <t>ไม่ต้องจ่ายค่ายารักษาโรคติดเชื้อฉวยโอกาส แต่ต้องจ่ายเงินค่ารักษาโรคเอดส์</t>
        </is>
      </c>
      <c r="C283" s="121" t="n"/>
      <c r="D283" s="89" t="inlineStr">
        <is>
          <t>Ceftriaxone 1 g IV OD</t>
        </is>
      </c>
      <c r="E283" s="89" t="inlineStr">
        <is>
          <t>Ciprofloxacin 500 mg BID</t>
        </is>
      </c>
      <c r="F283" s="89" t="inlineStr">
        <is>
          <t>Azithromycin 500 mg OD</t>
        </is>
      </c>
      <c r="G283" s="89" t="inlineStr">
        <is>
          <t>Doxycycline 100 mg BID</t>
        </is>
      </c>
      <c r="H283" s="89" t="inlineStr">
        <is>
          <t>Cotrimoxazole 160/800 mg BID</t>
        </is>
      </c>
      <c r="I283" s="120" t="inlineStr">
        <is>
          <t>1</t>
        </is>
      </c>
      <c r="J283" s="89"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3" s="121" t="n"/>
      <c r="L283" s="89" t="inlineStr">
        <is>
          <t>Antimicrobial Pharmacology</t>
        </is>
      </c>
      <c r="M283" s="121" t="inlineStr">
        <is>
          <t>Clinic</t>
        </is>
      </c>
      <c r="N283" s="89" t="inlineStr">
        <is>
          <t>ข้อ 4 (PLE_CC1_Key_Rx20_UBU.md)</t>
        </is>
      </c>
      <c r="O283" s="121" t="n"/>
      <c r="P283" s="121" t="n"/>
      <c r="Q283" s="100" t="n"/>
    </row>
    <row r="284" ht="13.2" customHeight="1" s="49">
      <c r="A284" s="120" t="n">
        <v>282</v>
      </c>
      <c r="B284" s="89"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84" s="121" t="n"/>
      <c r="D284" s="89" t="inlineStr">
        <is>
          <t>Doxycycline 100 mg BID</t>
        </is>
      </c>
      <c r="E284" s="89" t="inlineStr">
        <is>
          <t>Cotrimoxazole 160/800 mg BID</t>
        </is>
      </c>
      <c r="F284" s="89" t="inlineStr">
        <is>
          <t>Metronidazole 400 mg TID</t>
        </is>
      </c>
      <c r="G284" s="89" t="inlineStr">
        <is>
          <t>Nitrofurantoin 100 mg BID</t>
        </is>
      </c>
      <c r="H284" s="89" t="inlineStr">
        <is>
          <t>Tenofovir/Emtricitabine 300/200 mg OD</t>
        </is>
      </c>
      <c r="I284" s="120" t="inlineStr">
        <is>
          <t>1</t>
        </is>
      </c>
      <c r="J284" s="89"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4" s="121" t="n"/>
      <c r="L284" s="89" t="inlineStr">
        <is>
          <t>Antimicrobial Pharmacology</t>
        </is>
      </c>
      <c r="M284" s="121" t="inlineStr">
        <is>
          <t>Clinic</t>
        </is>
      </c>
      <c r="N284" s="89" t="inlineStr">
        <is>
          <t>ข้อ 5 (PLE_CC1_Key_Rx20_UBU.md)</t>
        </is>
      </c>
      <c r="O284" s="121" t="n"/>
      <c r="P284" s="121" t="n"/>
      <c r="Q284" s="100" t="n"/>
    </row>
    <row r="285" ht="13.2" customHeight="1" s="49">
      <c r="A285" s="120" t="n">
        <v>283</v>
      </c>
      <c r="B285" s="89" t="inlineStr">
        <is>
          <t>ยาปฏิชีวนะในข$อใด เปญนทางเลือกแรกสำหรับการรักษาภาวะ Spontaneous bacterial peritonitis (1) Amoxicillin (2) Cefotaxime (3) Colistimethate (4) Clindamycin (5) Ofloxacin</t>
        </is>
      </c>
      <c r="C285" s="121" t="n"/>
      <c r="D285" s="89" t="inlineStr">
        <is>
          <t>Nitrofurantoin 100 mg BID</t>
        </is>
      </c>
      <c r="E285" s="89" t="inlineStr">
        <is>
          <t>Tenofovir/Emtricitabine 300/200 mg OD</t>
        </is>
      </c>
      <c r="F285" s="89" t="inlineStr">
        <is>
          <t>Dolutegravir 50 mg OD</t>
        </is>
      </c>
      <c r="G285" s="89" t="inlineStr">
        <is>
          <t>Vancomycin 1 g IV Q12H</t>
        </is>
      </c>
      <c r="H285" s="89" t="inlineStr">
        <is>
          <t>Meropenem 1 g IV Q8H</t>
        </is>
      </c>
      <c r="I285" s="120" t="inlineStr">
        <is>
          <t>3</t>
        </is>
      </c>
      <c r="J285" s="89"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5" s="121" t="n"/>
      <c r="L285" s="89" t="inlineStr">
        <is>
          <t>URTI</t>
        </is>
      </c>
      <c r="M285" s="121" t="inlineStr">
        <is>
          <t>Clinic</t>
        </is>
      </c>
      <c r="N285" s="89" t="inlineStr">
        <is>
          <t>ข้อ 60 (PLE_CC1_Key_Rx20_UBU.md)</t>
        </is>
      </c>
      <c r="O285" s="121" t="n"/>
      <c r="P285" s="121" t="n"/>
      <c r="Q285" s="100" t="n"/>
    </row>
    <row r="286" ht="13.2" customHeight="1" s="49">
      <c r="A286" s="120" t="n">
        <v>284</v>
      </c>
      <c r="B286" s="89"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86" s="121" t="n"/>
      <c r="D286" s="89" t="inlineStr">
        <is>
          <t>Vancomycin 1 g IV Q12H</t>
        </is>
      </c>
      <c r="E286" s="89" t="inlineStr">
        <is>
          <t>Meropenem 1 g IV Q8H</t>
        </is>
      </c>
      <c r="F286" s="89" t="inlineStr">
        <is>
          <t>Cefazolin 1 g IV Q8H</t>
        </is>
      </c>
      <c r="G286" s="89" t="inlineStr">
        <is>
          <t>Amoxicillin/Clavulanate 1 g BID</t>
        </is>
      </c>
      <c r="H286" s="89" t="inlineStr">
        <is>
          <t>Ceftriaxone 1 g IV OD</t>
        </is>
      </c>
      <c r="I286" s="120" t="inlineStr">
        <is>
          <t>2</t>
        </is>
      </c>
      <c r="J286" s="89"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86" s="121" t="n"/>
      <c r="L286" s="89" t="inlineStr">
        <is>
          <t>Tuberculosis</t>
        </is>
      </c>
      <c r="M286" s="121" t="inlineStr">
        <is>
          <t>Clinic</t>
        </is>
      </c>
      <c r="N286" s="89" t="inlineStr">
        <is>
          <t>ข้อ 5 (PLE_CC1_Key_Rx20_UBU.md)</t>
        </is>
      </c>
      <c r="O286" s="121" t="n"/>
      <c r="P286" s="121" t="n"/>
      <c r="Q286" s="100" t="n"/>
    </row>
    <row r="287" ht="13.2" customHeight="1" s="49">
      <c r="A287" s="120" t="n">
        <v>285</v>
      </c>
      <c r="B287" s="89"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87" s="121" t="n"/>
      <c r="D287" s="89" t="inlineStr">
        <is>
          <t>Amoxicillin/Clavulanate 1 g BID</t>
        </is>
      </c>
      <c r="E287" s="89" t="inlineStr">
        <is>
          <t>Ceftriaxone 1 g IV OD</t>
        </is>
      </c>
      <c r="F287" s="89" t="inlineStr">
        <is>
          <t>Ciprofloxacin 500 mg BID</t>
        </is>
      </c>
      <c r="G287" s="89" t="inlineStr">
        <is>
          <t>Azithromycin 500 mg OD</t>
        </is>
      </c>
      <c r="H287" s="89" t="inlineStr">
        <is>
          <t>Doxycycline 100 mg BID</t>
        </is>
      </c>
      <c r="I287" s="120" t="inlineStr">
        <is>
          <t>2</t>
        </is>
      </c>
      <c r="J287" s="89"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87" s="121" t="n"/>
      <c r="L287" s="89" t="inlineStr">
        <is>
          <t>Tuberculosis</t>
        </is>
      </c>
      <c r="M287" s="121" t="inlineStr">
        <is>
          <t>Clinic</t>
        </is>
      </c>
      <c r="N287" s="89" t="inlineStr">
        <is>
          <t>ข้อ 5 (PLE_CC1_Key_Rx20_UBU.md)</t>
        </is>
      </c>
      <c r="O287" s="121" t="n"/>
      <c r="P287" s="121" t="n"/>
      <c r="Q287" s="100" t="n"/>
    </row>
    <row r="288" ht="13.2" customHeight="1" s="49">
      <c r="A288" s="120" t="n">
        <v>286</v>
      </c>
      <c r="B288" s="89" t="inlineStr">
        <is>
          <t>นำยา Ceftazidime 1 vial มาผสมกับ 0.9% NaCl 5 ml จากนั้นดูดมา 2.5 ml แล$วเติม Isotonic solution 7.5 ml</t>
        </is>
      </c>
      <c r="C288" s="121" t="n"/>
      <c r="D288" s="89" t="inlineStr">
        <is>
          <t>Metronidazole 400 mg TID</t>
        </is>
      </c>
      <c r="E288" s="89" t="inlineStr">
        <is>
          <t>Nitrofurantoin 100 mg BID</t>
        </is>
      </c>
      <c r="F288" s="89" t="inlineStr">
        <is>
          <t>Tenofovir/Emtricitabine 300/200 mg OD</t>
        </is>
      </c>
      <c r="G288" s="89" t="inlineStr">
        <is>
          <t>Dolutegravir 50 mg OD</t>
        </is>
      </c>
      <c r="H288" s="89" t="inlineStr">
        <is>
          <t>Vancomycin 1 g IV Q12H</t>
        </is>
      </c>
      <c r="I288" s="120" t="inlineStr">
        <is>
          <t>1</t>
        </is>
      </c>
      <c r="J288" s="89"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8" s="121" t="n"/>
      <c r="L288" s="89" t="inlineStr">
        <is>
          <t>Cystitis</t>
        </is>
      </c>
      <c r="M288" s="121" t="inlineStr">
        <is>
          <t>Clinic</t>
        </is>
      </c>
      <c r="N288" s="89" t="inlineStr">
        <is>
          <t>ข้อ 1 (PLE_CC1_Key_Rx20_UBU.md)</t>
        </is>
      </c>
      <c r="O288" s="121" t="n"/>
      <c r="P288" s="121" t="n"/>
      <c r="Q288" s="100" t="n"/>
    </row>
    <row r="289" ht="13.2" customHeight="1" s="49">
      <c r="A289" s="120" t="n">
        <v>287</v>
      </c>
      <c r="B289" s="89" t="inlineStr">
        <is>
          <t>ชั่งยา Ceftazidime 500 mg แล$วเติม Isotonic solution จนครบ 10 ml</t>
        </is>
      </c>
      <c r="C289" s="121" t="n"/>
      <c r="D289" s="89" t="inlineStr">
        <is>
          <t>Dolutegravir 50 mg OD</t>
        </is>
      </c>
      <c r="E289" s="89" t="inlineStr">
        <is>
          <t>Vancomycin 1 g IV Q12H</t>
        </is>
      </c>
      <c r="F289" s="89" t="inlineStr">
        <is>
          <t>Meropenem 1 g IV Q8H</t>
        </is>
      </c>
      <c r="G289" s="89" t="inlineStr">
        <is>
          <t>Cefazolin 1 g IV Q8H</t>
        </is>
      </c>
      <c r="H289" s="89" t="inlineStr">
        <is>
          <t>Amoxicillin/Clavulanate 1 g BID</t>
        </is>
      </c>
      <c r="I289" s="120" t="inlineStr">
        <is>
          <t>1</t>
        </is>
      </c>
      <c r="J289" s="89"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89" s="121" t="n"/>
      <c r="L289" s="89" t="inlineStr">
        <is>
          <t>Cystitis</t>
        </is>
      </c>
      <c r="M289" s="121" t="inlineStr">
        <is>
          <t>Clinic</t>
        </is>
      </c>
      <c r="N289" s="89" t="inlineStr">
        <is>
          <t>ข้อ 2 (PLE_CC1_Key_Rx20_UBU.md)</t>
        </is>
      </c>
      <c r="O289" s="121" t="n"/>
      <c r="P289" s="121" t="n"/>
      <c r="Q289" s="100" t="n"/>
    </row>
    <row r="290" ht="13.2" customHeight="1" s="49">
      <c r="A290" s="120" t="n">
        <v>288</v>
      </c>
      <c r="B290" s="89" t="inlineStr">
        <is>
          <t>นำยา Ceftazidime 1 vial มาผสมกับ 0.9% NaCl 2.5 ml จากนั้นดูดมา 2.5 ml แล$วเติม Isotonic solution 7.5 ml</t>
        </is>
      </c>
      <c r="C290" s="121" t="n"/>
      <c r="D290" s="89" t="inlineStr">
        <is>
          <t>Cefazolin 1 g IV Q8H</t>
        </is>
      </c>
      <c r="E290" s="89" t="inlineStr">
        <is>
          <t>Amoxicillin/Clavulanate 1 g BID</t>
        </is>
      </c>
      <c r="F290" s="89" t="inlineStr">
        <is>
          <t>Ceftriaxone 1 g IV OD</t>
        </is>
      </c>
      <c r="G290" s="89" t="inlineStr">
        <is>
          <t>Ciprofloxacin 500 mg BID</t>
        </is>
      </c>
      <c r="H290" s="89" t="inlineStr">
        <is>
          <t>Azithromycin 500 mg OD</t>
        </is>
      </c>
      <c r="I290" s="120" t="inlineStr">
        <is>
          <t>1</t>
        </is>
      </c>
      <c r="J290" s="89"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0" s="121" t="n"/>
      <c r="L290" s="89" t="inlineStr">
        <is>
          <t>Cystitis</t>
        </is>
      </c>
      <c r="M290" s="121" t="inlineStr">
        <is>
          <t>Clinic</t>
        </is>
      </c>
      <c r="N290" s="89" t="inlineStr">
        <is>
          <t>ข้อ 3 (PLE_CC1_Key_Rx20_UBU.md)</t>
        </is>
      </c>
      <c r="O290" s="121" t="n"/>
      <c r="P290" s="121" t="n"/>
      <c r="Q290" s="100" t="n"/>
    </row>
    <row r="291" ht="13.2" customHeight="1" s="49">
      <c r="A291" s="120" t="n">
        <v>289</v>
      </c>
      <c r="B291" s="89" t="inlineStr">
        <is>
          <t>ชั่งยา Ceftazidime 250 mg แล$วเติม Isotonic solution จนครบ 10 ml</t>
        </is>
      </c>
      <c r="C291" s="121" t="n"/>
      <c r="D291" s="89" t="inlineStr">
        <is>
          <t>Ciprofloxacin 500 mg BID</t>
        </is>
      </c>
      <c r="E291" s="89" t="inlineStr">
        <is>
          <t>Azithromycin 500 mg OD</t>
        </is>
      </c>
      <c r="F291" s="89" t="inlineStr">
        <is>
          <t>Doxycycline 100 mg BID</t>
        </is>
      </c>
      <c r="G291" s="89" t="inlineStr">
        <is>
          <t>Cotrimoxazole 160/800 mg BID</t>
        </is>
      </c>
      <c r="H291" s="89" t="inlineStr">
        <is>
          <t>Metronidazole 400 mg TID</t>
        </is>
      </c>
      <c r="I291" s="120" t="inlineStr">
        <is>
          <t>1</t>
        </is>
      </c>
      <c r="J291" s="89"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91" s="121" t="n"/>
      <c r="L291" s="89" t="inlineStr">
        <is>
          <t>Cystitis</t>
        </is>
      </c>
      <c r="M291" s="121" t="inlineStr">
        <is>
          <t>Clinic</t>
        </is>
      </c>
      <c r="N291" s="89" t="inlineStr">
        <is>
          <t>ข้อ 4 (PLE_CC1_Key_Rx20_UBU.md)</t>
        </is>
      </c>
      <c r="O291" s="121" t="n"/>
      <c r="P291" s="121" t="n"/>
      <c r="Q291" s="100" t="n"/>
    </row>
    <row r="292" ht="13.2" customHeight="1" s="49">
      <c r="A292" s="120" t="n">
        <v>290</v>
      </c>
      <c r="B292" s="89" t="inlineStr">
        <is>
          <t>นำยา Ceftazidime 1 vial มาผสมกับ 0.9% NaCl 5 ml จากนั้นดูดมา 5 ml แล$วเติม Isotonic solution 5 ml</t>
        </is>
      </c>
      <c r="C292" s="121" t="n"/>
      <c r="D292" s="89" t="inlineStr">
        <is>
          <t>Cotrimoxazole 160/800 mg BID</t>
        </is>
      </c>
      <c r="E292" s="89" t="inlineStr">
        <is>
          <t>Metronidazole 400 mg TID</t>
        </is>
      </c>
      <c r="F292" s="89" t="inlineStr">
        <is>
          <t>Nitrofurantoin 100 mg BID</t>
        </is>
      </c>
      <c r="G292" s="89" t="inlineStr">
        <is>
          <t>Tenofovir/Emtricitabine 300/200 mg OD</t>
        </is>
      </c>
      <c r="H292" s="89" t="inlineStr">
        <is>
          <t>Dolutegravir 50 mg OD</t>
        </is>
      </c>
      <c r="I292" s="120" t="inlineStr">
        <is>
          <t>1</t>
        </is>
      </c>
      <c r="J292" s="89"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2" s="121" t="n"/>
      <c r="L292" s="89" t="inlineStr">
        <is>
          <t>Cystitis</t>
        </is>
      </c>
      <c r="M292" s="121" t="inlineStr">
        <is>
          <t>Clinic</t>
        </is>
      </c>
      <c r="N292" s="89" t="inlineStr">
        <is>
          <t>ข้อ 5 (PLE_CC1_Key_Rx20_UBU.md)</t>
        </is>
      </c>
      <c r="O292" s="121" t="n"/>
      <c r="P292" s="121" t="n"/>
      <c r="Q292" s="100" t="n"/>
    </row>
    <row r="293" ht="13.2" customHeight="1" s="49">
      <c r="A293" s="120" t="n">
        <v>291</v>
      </c>
      <c r="B293" s="89" t="inlineStr">
        <is>
          <t>เปลี่ยน Ceftazidime เปญน Ceftriaxone</t>
        </is>
      </c>
      <c r="C293" s="121" t="n"/>
      <c r="D293" s="89" t="inlineStr">
        <is>
          <t>Tenofovir/Emtricitabine 300/200 mg OD</t>
        </is>
      </c>
      <c r="E293" s="89" t="inlineStr">
        <is>
          <t>Dolutegravir 50 mg OD</t>
        </is>
      </c>
      <c r="F293" s="89" t="inlineStr">
        <is>
          <t>Vancomycin 1 g IV Q12H</t>
        </is>
      </c>
      <c r="G293" s="89" t="inlineStr">
        <is>
          <t>Meropenem 1 g IV Q8H</t>
        </is>
      </c>
      <c r="H293" s="89" t="inlineStr">
        <is>
          <t>Cefazolin 1 g IV Q8H</t>
        </is>
      </c>
      <c r="I293" s="120" t="inlineStr">
        <is>
          <t>1</t>
        </is>
      </c>
      <c r="J293" s="89"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3" s="121" t="n"/>
      <c r="L293" s="89" t="inlineStr">
        <is>
          <t>Pneumonia</t>
        </is>
      </c>
      <c r="M293" s="121" t="inlineStr">
        <is>
          <t>Clinic</t>
        </is>
      </c>
      <c r="N293" s="89" t="inlineStr">
        <is>
          <t>ข้อ 1 (PLE_CC1_Key_Rx20_UBU.md)</t>
        </is>
      </c>
      <c r="O293" s="121" t="n"/>
      <c r="P293" s="121" t="n"/>
      <c r="Q293" s="100" t="n"/>
    </row>
    <row r="294" ht="13.2" customHeight="1" s="49">
      <c r="A294" s="120" t="n">
        <v>292</v>
      </c>
      <c r="B294" s="89" t="inlineStr">
        <is>
          <t>Amoxicillin เปญนยาที่ทนกรด สามารถรับประทานได$ จากโครงสร$างของ Amoxicillin สGวนใดที่ทำให$ Amoxicillin รับประทานได$</t>
        </is>
      </c>
      <c r="C294" s="121" t="n"/>
      <c r="D294" s="89" t="inlineStr">
        <is>
          <t>Meropenem 1 g IV Q8H</t>
        </is>
      </c>
      <c r="E294" s="89" t="inlineStr">
        <is>
          <t>Cefazolin 1 g IV Q8H</t>
        </is>
      </c>
      <c r="F294" s="89" t="inlineStr">
        <is>
          <t>Amoxicillin/Clavulanate 1 g BID</t>
        </is>
      </c>
      <c r="G294" s="89" t="inlineStr">
        <is>
          <t>Ceftriaxone 1 g IV OD</t>
        </is>
      </c>
      <c r="H294" s="89" t="inlineStr">
        <is>
          <t>Ciprofloxacin 500 mg BID</t>
        </is>
      </c>
      <c r="I294" s="120" t="inlineStr">
        <is>
          <t>1</t>
        </is>
      </c>
      <c r="J294" s="89"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4" s="121" t="n"/>
      <c r="L294" s="89" t="inlineStr">
        <is>
          <t>URTI</t>
        </is>
      </c>
      <c r="M294" s="121" t="inlineStr">
        <is>
          <t>Clinic</t>
        </is>
      </c>
      <c r="N294" s="89" t="inlineStr">
        <is>
          <t>ข้อ 65 (PLE_CC1_Key_Rx20_UBU.md)</t>
        </is>
      </c>
      <c r="O294" s="121" t="n"/>
      <c r="P294" s="121" t="n"/>
      <c r="Q294" s="100" t="n"/>
    </row>
    <row r="295" ht="13.2" customHeight="1" s="49">
      <c r="A295" s="120" t="n">
        <v>293</v>
      </c>
      <c r="B295" s="89" t="inlineStr">
        <is>
          <t>ยาต้าน HIV ที่ควรให้ในผู้ป่วยรายนี้</t>
        </is>
      </c>
      <c r="C295" s="121" t="n"/>
      <c r="D295" s="89" t="inlineStr">
        <is>
          <t>Ceftriaxone 1 g IV OD</t>
        </is>
      </c>
      <c r="E295" s="89" t="inlineStr">
        <is>
          <t>Ciprofloxacin 500 mg BID</t>
        </is>
      </c>
      <c r="F295" s="89" t="inlineStr">
        <is>
          <t>Azithromycin 500 mg OD</t>
        </is>
      </c>
      <c r="G295" s="89" t="inlineStr">
        <is>
          <t>Doxycycline 100 mg BID</t>
        </is>
      </c>
      <c r="H295" s="89" t="inlineStr">
        <is>
          <t>Cotrimoxazole 160/800 mg BID</t>
        </is>
      </c>
      <c r="I295" s="120" t="inlineStr">
        <is>
          <t>1</t>
        </is>
      </c>
      <c r="J295" s="89"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95" s="121" t="n"/>
      <c r="L295" s="89" t="inlineStr">
        <is>
          <t>Antimicrobial Pharmacology</t>
        </is>
      </c>
      <c r="M295" s="121" t="inlineStr">
        <is>
          <t>Clinic</t>
        </is>
      </c>
      <c r="N295" s="89" t="inlineStr">
        <is>
          <t>ข้อ 6 (PLE_CC1_Key_Rx20_UBU.md)</t>
        </is>
      </c>
      <c r="O295" s="121" t="n"/>
      <c r="P295" s="121" t="n"/>
      <c r="Q295" s="100" t="n"/>
    </row>
    <row r="296" ht="13.2" customHeight="1" s="49">
      <c r="A296" s="120" t="n">
        <v>294</v>
      </c>
      <c r="B296" s="89" t="inlineStr">
        <is>
          <t>ยาที่ควรได้รับในผู้ป่วยรายนี้เพื่อป้องกันโรคติดเชื้อฉวยโอกาส</t>
        </is>
      </c>
      <c r="C296" s="121" t="n"/>
      <c r="D296" s="89" t="inlineStr">
        <is>
          <t>Doxycycline 100 mg BID</t>
        </is>
      </c>
      <c r="E296" s="89" t="inlineStr">
        <is>
          <t>Cotrimoxazole 160/800 mg BID</t>
        </is>
      </c>
      <c r="F296" s="89" t="inlineStr">
        <is>
          <t>Metronidazole 400 mg TID</t>
        </is>
      </c>
      <c r="G296" s="89" t="inlineStr">
        <is>
          <t>Nitrofurantoin 100 mg BID</t>
        </is>
      </c>
      <c r="H296" s="89" t="inlineStr">
        <is>
          <t>Tenofovir/Emtricitabine 300/200 mg OD</t>
        </is>
      </c>
      <c r="I296" s="120" t="inlineStr">
        <is>
          <t>1</t>
        </is>
      </c>
      <c r="J296" s="89"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96" s="121" t="n"/>
      <c r="L296" s="89" t="inlineStr">
        <is>
          <t>Antimicrobial Pharmacology</t>
        </is>
      </c>
      <c r="M296" s="121" t="inlineStr">
        <is>
          <t>Clinic</t>
        </is>
      </c>
      <c r="N296" s="89" t="inlineStr">
        <is>
          <t>ข้อ 8 (PLE_CC1_Key_Rx20_UBU.md)</t>
        </is>
      </c>
      <c r="O296" s="121" t="n"/>
      <c r="P296" s="121" t="n"/>
      <c r="Q296" s="100" t="n"/>
    </row>
    <row r="297" ht="13.2" customHeight="1" s="49">
      <c r="A297" s="120" t="n">
        <v>295</v>
      </c>
      <c r="B297" s="89" t="inlineStr">
        <is>
          <t>Herpe zoster ตากุ้งยิงเป็นการอักเสบหรือติดเชื้อจากการอุดตันของต่อมไขมันบริเวณเปลือกตา</t>
        </is>
      </c>
      <c r="C297" s="121" t="n"/>
      <c r="D297" s="89" t="inlineStr">
        <is>
          <t>Nitrofurantoin 100 mg BID</t>
        </is>
      </c>
      <c r="E297" s="89" t="inlineStr">
        <is>
          <t>Tenofovir/Emtricitabine 300/200 mg OD</t>
        </is>
      </c>
      <c r="F297" s="89" t="inlineStr">
        <is>
          <t>Dolutegravir 50 mg OD</t>
        </is>
      </c>
      <c r="G297" s="89" t="inlineStr">
        <is>
          <t>Vancomycin 1 g IV Q12H</t>
        </is>
      </c>
      <c r="H297" s="89" t="inlineStr">
        <is>
          <t>Meropenem 1 g IV Q8H</t>
        </is>
      </c>
      <c r="I297" s="120" t="inlineStr">
        <is>
          <t>5</t>
        </is>
      </c>
      <c r="J297" s="89"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97" s="121" t="n"/>
      <c r="L297" s="89" t="inlineStr">
        <is>
          <t>Antimicrobial Pharmacology</t>
        </is>
      </c>
      <c r="M297" s="121" t="inlineStr">
        <is>
          <t>Clinic</t>
        </is>
      </c>
      <c r="N297" s="89" t="inlineStr">
        <is>
          <t>ข้อ 5 (PLE_CC1_Key_Rx20_UBU.md)</t>
        </is>
      </c>
      <c r="O297" s="121" t="n"/>
      <c r="P297" s="121" t="n"/>
      <c r="Q297" s="100" t="n"/>
    </row>
    <row r="298" ht="13.2" customHeight="1" s="49">
      <c r="A298" s="120" t="n">
        <v>296</v>
      </c>
      <c r="B298" s="89" t="inlineStr">
        <is>
          <t>dicloxacillin ต่างจาก amoxicillin อย่างไร</t>
        </is>
      </c>
      <c r="C298" s="121" t="n"/>
      <c r="D298" s="89" t="inlineStr">
        <is>
          <t>Vancomycin 1 g IV Q12H</t>
        </is>
      </c>
      <c r="E298" s="89" t="inlineStr">
        <is>
          <t>Meropenem 1 g IV Q8H</t>
        </is>
      </c>
      <c r="F298" s="89" t="inlineStr">
        <is>
          <t>Cefazolin 1 g IV Q8H</t>
        </is>
      </c>
      <c r="G298" s="89" t="inlineStr">
        <is>
          <t>Amoxicillin/Clavulanate 1 g BID</t>
        </is>
      </c>
      <c r="H298" s="89" t="inlineStr">
        <is>
          <t>Ceftriaxone 1 g IV OD</t>
        </is>
      </c>
      <c r="I298" s="120" t="inlineStr">
        <is>
          <t>1</t>
        </is>
      </c>
      <c r="J298" s="89"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98" s="121" t="n"/>
      <c r="L298" s="89" t="inlineStr">
        <is>
          <t>URTI</t>
        </is>
      </c>
      <c r="M298" s="121" t="inlineStr">
        <is>
          <t>Clinic</t>
        </is>
      </c>
      <c r="N298" s="89" t="inlineStr">
        <is>
          <t>ข้อ 5 (PLE_CC1_Key_Rx20_UBU.md)</t>
        </is>
      </c>
      <c r="O298" s="121" t="n"/>
      <c r="P298" s="121" t="n"/>
      <c r="Q298" s="100" t="n"/>
    </row>
    <row r="299" ht="13.2" customHeight="1" s="49">
      <c r="A299" s="120" t="n">
        <v>297</v>
      </c>
      <c r="B299" s="89" t="inlineStr">
        <is>
          <t>ทน bata lactamase มากกว่า amoxicillin</t>
        </is>
      </c>
      <c r="C299" s="121" t="n"/>
      <c r="D299" s="89" t="inlineStr">
        <is>
          <t>Amoxicillin/Clavulanate 1 g BID</t>
        </is>
      </c>
      <c r="E299" s="89" t="inlineStr">
        <is>
          <t>Ceftriaxone 1 g IV OD</t>
        </is>
      </c>
      <c r="F299" s="89" t="inlineStr">
        <is>
          <t>Ciprofloxacin 500 mg BID</t>
        </is>
      </c>
      <c r="G299" s="89" t="inlineStr">
        <is>
          <t>Azithromycin 500 mg OD</t>
        </is>
      </c>
      <c r="H299" s="89" t="inlineStr">
        <is>
          <t>Doxycycline 100 mg BID</t>
        </is>
      </c>
      <c r="I299" s="120" t="inlineStr">
        <is>
          <t>1</t>
        </is>
      </c>
      <c r="J299" s="89"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9" s="121" t="n"/>
      <c r="L299" s="89" t="inlineStr">
        <is>
          <t>URTI</t>
        </is>
      </c>
      <c r="M299" s="121" t="inlineStr">
        <is>
          <t>Clinic</t>
        </is>
      </c>
      <c r="N299" s="89" t="inlineStr">
        <is>
          <t>ข้อ 1 (PLE_CC1_Key_Rx20_UBU.md)</t>
        </is>
      </c>
      <c r="O299" s="121" t="n"/>
      <c r="P299" s="121" t="n"/>
      <c r="Q299" s="100" t="n"/>
    </row>
    <row r="300" ht="13.2" customHeight="1" s="49">
      <c r="A300" s="120" t="n">
        <v>298</v>
      </c>
      <c r="B300" s="89" t="inlineStr">
        <is>
          <t>เกี่ยวกับ ใช้ร่วมกับยา rifampin ข้อใดต่อไปนี้กล่าวถูกต้องตามหลักวิชาชีพเภสัชกรรม</t>
        </is>
      </c>
      <c r="C300" s="121" t="n"/>
      <c r="D300" s="89" t="inlineStr">
        <is>
          <t>Azithromycin 500 mg OD</t>
        </is>
      </c>
      <c r="E300" s="89" t="inlineStr">
        <is>
          <t>Doxycycline 100 mg BID</t>
        </is>
      </c>
      <c r="F300" s="89" t="inlineStr">
        <is>
          <t>Cotrimoxazole 160/800 mg BID</t>
        </is>
      </c>
      <c r="G300" s="89" t="inlineStr">
        <is>
          <t>Metronidazole 400 mg TID</t>
        </is>
      </c>
      <c r="H300" s="89" t="inlineStr">
        <is>
          <t>Nitrofurantoin 100 mg BID</t>
        </is>
      </c>
      <c r="I300" s="120" t="inlineStr">
        <is>
          <t>1</t>
        </is>
      </c>
      <c r="J300" s="89"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300" s="121" t="n"/>
      <c r="L300" s="89" t="inlineStr">
        <is>
          <t>Tuberculosis</t>
        </is>
      </c>
      <c r="M300" s="121" t="inlineStr">
        <is>
          <t>Clinic</t>
        </is>
      </c>
      <c r="N300" s="89" t="inlineStr">
        <is>
          <t>ข้อ 4 (PLE_CC1_Key_Rx20_UBU.md)</t>
        </is>
      </c>
      <c r="O300" s="121" t="n"/>
      <c r="P300" s="121" t="n"/>
      <c r="Q300" s="100" t="n"/>
    </row>
    <row r="301" ht="13.2" customHeight="1" s="49">
      <c r="A301" s="120" t="n">
        <v>299</v>
      </c>
      <c r="B301" s="89"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301" s="121" t="n"/>
      <c r="D301" s="89" t="inlineStr">
        <is>
          <t>Metronidazole 400 mg TID</t>
        </is>
      </c>
      <c r="E301" s="89" t="inlineStr">
        <is>
          <t>Nitrofurantoin 100 mg BID</t>
        </is>
      </c>
      <c r="F301" s="89" t="inlineStr">
        <is>
          <t>Tenofovir/Emtricitabine 300/200 mg OD</t>
        </is>
      </c>
      <c r="G301" s="89" t="inlineStr">
        <is>
          <t>Dolutegravir 50 mg OD</t>
        </is>
      </c>
      <c r="H301" s="89" t="inlineStr">
        <is>
          <t>Vancomycin 1 g IV Q12H</t>
        </is>
      </c>
      <c r="I301" s="120" t="inlineStr">
        <is>
          <t>1</t>
        </is>
      </c>
      <c r="J301" s="89"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301" s="121" t="n"/>
      <c r="L301" s="89" t="inlineStr">
        <is>
          <t>Fungal Infections</t>
        </is>
      </c>
      <c r="M301" s="121" t="inlineStr">
        <is>
          <t>Clinic</t>
        </is>
      </c>
      <c r="N301" s="89" t="inlineStr">
        <is>
          <t>ข้อ 5 (PLE_CC1_Key_Rx20_UBU.md)</t>
        </is>
      </c>
      <c r="O301" s="121" t="n"/>
      <c r="P301" s="121" t="n"/>
      <c r="Q301" s="100" t="n"/>
    </row>
    <row r="302" ht="13.2" customHeight="1" s="49">
      <c r="A302" s="120" t="n">
        <v>300</v>
      </c>
      <c r="B302" s="89" t="inlineStr">
        <is>
          <t>ป้องกันภาวะแทรกซ้อนจากการติดเชื้อในช่องท้อง</t>
        </is>
      </c>
      <c r="C302" s="121" t="n"/>
      <c r="D302" s="89" t="inlineStr">
        <is>
          <t>Dolutegravir 50 mg OD</t>
        </is>
      </c>
      <c r="E302" s="89" t="inlineStr">
        <is>
          <t>Vancomycin 1 g IV Q12H</t>
        </is>
      </c>
      <c r="F302" s="89" t="inlineStr">
        <is>
          <t>Meropenem 1 g IV Q8H</t>
        </is>
      </c>
      <c r="G302" s="89" t="inlineStr">
        <is>
          <t>Cefazolin 1 g IV Q8H</t>
        </is>
      </c>
      <c r="H302" s="89" t="inlineStr">
        <is>
          <t>Amoxicillin/Clavulanate 1 g BID</t>
        </is>
      </c>
      <c r="I302" s="120" t="inlineStr">
        <is>
          <t>1</t>
        </is>
      </c>
      <c r="J302" s="89"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302" s="121" t="n"/>
      <c r="L302" s="89" t="inlineStr">
        <is>
          <t>Antimicrobial Pharmacology</t>
        </is>
      </c>
      <c r="M302" s="121" t="inlineStr">
        <is>
          <t>Clinic</t>
        </is>
      </c>
      <c r="N302" s="89" t="inlineStr">
        <is>
          <t>ข้อ 1 (PLE_CC1_Key_Rx20_UBU.md)</t>
        </is>
      </c>
      <c r="O302" s="121" t="n"/>
      <c r="P302" s="121" t="n"/>
      <c r="Q302" s="100" t="n"/>
    </row>
    <row r="303" ht="13.2" customHeight="1" s="49">
      <c r="A303" s="120" t="n">
        <v>301</v>
      </c>
      <c r="B303" s="89" t="inlineStr">
        <is>
          <t>เกี่ยวกับ น่าจะติดเชื้อใด ข้อใดต่อไปนี้กล่าวถูกต้องตามหลักวิชาชีพเภสัชกรรม</t>
        </is>
      </c>
      <c r="C303" s="121" t="n"/>
      <c r="D303" s="89" t="inlineStr">
        <is>
          <t>Cefazolin 1 g IV Q8H</t>
        </is>
      </c>
      <c r="E303" s="89" t="inlineStr">
        <is>
          <t>Amoxicillin/Clavulanate 1 g BID</t>
        </is>
      </c>
      <c r="F303" s="89" t="inlineStr">
        <is>
          <t>Ceftriaxone 1 g IV OD</t>
        </is>
      </c>
      <c r="G303" s="89" t="inlineStr">
        <is>
          <t>Ciprofloxacin 500 mg BID</t>
        </is>
      </c>
      <c r="H303" s="89" t="inlineStr">
        <is>
          <t>Azithromycin 500 mg OD</t>
        </is>
      </c>
      <c r="I303" s="120" t="inlineStr">
        <is>
          <t>1</t>
        </is>
      </c>
      <c r="J303" s="89"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303" s="121" t="n"/>
      <c r="L303" s="89" t="inlineStr">
        <is>
          <t>Antimicrobial Pharmacology</t>
        </is>
      </c>
      <c r="M303" s="121" t="inlineStr">
        <is>
          <t>Clinic</t>
        </is>
      </c>
      <c r="N303" s="89" t="inlineStr">
        <is>
          <t>ข้อ 1 (PLE_CC1_Key_Rx20_UBU.md)</t>
        </is>
      </c>
      <c r="O303" s="121" t="n"/>
      <c r="P303" s="121" t="n"/>
      <c r="Q303" s="100" t="n"/>
    </row>
    <row r="304" ht="13.2" customHeight="1" s="49">
      <c r="A304" s="120" t="n">
        <v>302</v>
      </c>
      <c r="B304" s="89" t="inlineStr">
        <is>
          <t>ข้อใดน่าจะเป็นสาเหตุของการติดเชื้อในครั้งนี้มากที่สุด</t>
        </is>
      </c>
      <c r="C304" s="121" t="n"/>
      <c r="D304" s="89" t="inlineStr">
        <is>
          <t>Ciprofloxacin 500 mg BID</t>
        </is>
      </c>
      <c r="E304" s="89" t="inlineStr">
        <is>
          <t>Azithromycin 500 mg OD</t>
        </is>
      </c>
      <c r="F304" s="89" t="inlineStr">
        <is>
          <t>Doxycycline 100 mg BID</t>
        </is>
      </c>
      <c r="G304" s="89" t="inlineStr">
        <is>
          <t>Cotrimoxazole 160/800 mg BID</t>
        </is>
      </c>
      <c r="H304" s="89" t="inlineStr">
        <is>
          <t>Metronidazole 400 mg TID</t>
        </is>
      </c>
      <c r="I304" s="120" t="inlineStr">
        <is>
          <t>1</t>
        </is>
      </c>
      <c r="J304" s="89"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304" s="121" t="n"/>
      <c r="L304" s="89" t="inlineStr">
        <is>
          <t>Antimicrobial Pharmacology</t>
        </is>
      </c>
      <c r="M304" s="121" t="inlineStr">
        <is>
          <t>Clinic</t>
        </is>
      </c>
      <c r="N304" s="89" t="inlineStr">
        <is>
          <t>ข้อ 2 (PLE_CC1_Key_Rx20_UBU.md)</t>
        </is>
      </c>
      <c r="O304" s="121" t="n"/>
      <c r="P304" s="121" t="n"/>
      <c r="Q304" s="100" t="n"/>
    </row>
    <row r="305" ht="13.2" customHeight="1" s="49">
      <c r="A305" s="120" t="n">
        <v>303</v>
      </c>
      <c r="B305" s="89" t="inlineStr">
        <is>
          <t>เกี่ยวกับ Fluticasone ICS ข้อใดต่อไปนี้กล่าวถูกต้องตามหลักวิชาชีพเภสัชกรรม</t>
        </is>
      </c>
      <c r="C305" s="121" t="n"/>
      <c r="D305" s="89" t="inlineStr">
        <is>
          <t>Cotrimoxazole 160/800 mg BID</t>
        </is>
      </c>
      <c r="E305" s="89" t="inlineStr">
        <is>
          <t>Metronidazole 400 mg TID</t>
        </is>
      </c>
      <c r="F305" s="89" t="inlineStr">
        <is>
          <t>Nitrofurantoin 100 mg BID</t>
        </is>
      </c>
      <c r="G305" s="89" t="inlineStr">
        <is>
          <t>Tenofovir/Emtricitabine 300/200 mg OD</t>
        </is>
      </c>
      <c r="H305" s="89" t="inlineStr">
        <is>
          <t>Dolutegravir 50 mg OD</t>
        </is>
      </c>
      <c r="I305" s="120" t="inlineStr">
        <is>
          <t>1</t>
        </is>
      </c>
      <c r="J305" s="89"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5" s="121" t="n"/>
      <c r="L305" s="89" t="inlineStr">
        <is>
          <t>Cystitis</t>
        </is>
      </c>
      <c r="M305" s="121" t="inlineStr">
        <is>
          <t>Clinic</t>
        </is>
      </c>
      <c r="N305" s="89" t="inlineStr">
        <is>
          <t>ข้อ 1 (PLE_CC1_Key_Rx20_UBU.md)</t>
        </is>
      </c>
      <c r="O305" s="121" t="n"/>
      <c r="P305" s="121" t="n"/>
      <c r="Q305" s="100" t="n"/>
    </row>
    <row r="306" ht="13.2" customHeight="1" s="49">
      <c r="A306" s="120" t="n">
        <v>304</v>
      </c>
      <c r="B306" s="89" t="inlineStr">
        <is>
          <t>เกี่ยวกับ ติดเชื้อ H.pylori ข้อใดต่อไปนี้กล่าวถูกต้องตามหลักวิชาชีพเภสัชกรรม</t>
        </is>
      </c>
      <c r="C306" s="121" t="n"/>
      <c r="D306" s="89" t="inlineStr">
        <is>
          <t>Tenofovir/Emtricitabine 300/200 mg OD</t>
        </is>
      </c>
      <c r="E306" s="89" t="inlineStr">
        <is>
          <t>Dolutegravir 50 mg OD</t>
        </is>
      </c>
      <c r="F306" s="89" t="inlineStr">
        <is>
          <t>Vancomycin 1 g IV Q12H</t>
        </is>
      </c>
      <c r="G306" s="89" t="inlineStr">
        <is>
          <t>Meropenem 1 g IV Q8H</t>
        </is>
      </c>
      <c r="H306" s="89" t="inlineStr">
        <is>
          <t>Cefazolin 1 g IV Q8H</t>
        </is>
      </c>
      <c r="I306" s="120" t="inlineStr">
        <is>
          <t>1</t>
        </is>
      </c>
      <c r="J306" s="89"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306" s="121" t="n"/>
      <c r="L306" s="89" t="inlineStr">
        <is>
          <t>Antimicrobial Pharmacology</t>
        </is>
      </c>
      <c r="M306" s="121" t="inlineStr">
        <is>
          <t>Clinic</t>
        </is>
      </c>
      <c r="N306" s="89" t="inlineStr">
        <is>
          <t>ข้อ 3 (PLE_CC1_Key_Rx20_UBU.md)</t>
        </is>
      </c>
      <c r="O306" s="121" t="n"/>
      <c r="P306" s="121" t="n"/>
      <c r="Q306" s="100" t="n"/>
    </row>
    <row r="307" ht="13.2" customHeight="1" s="49">
      <c r="A307" s="120" t="n">
        <v>305</v>
      </c>
      <c r="B307" s="89" t="inlineStr">
        <is>
          <t>ยาตาน HIV ที่ผู้ป่วยไดรับมีผลรบกวนยาแกปวดหัวไมเกรนยังไง</t>
        </is>
      </c>
      <c r="C307" s="121" t="n"/>
      <c r="D307" s="89" t="inlineStr">
        <is>
          <t>Meropenem 1 g IV Q8H</t>
        </is>
      </c>
      <c r="E307" s="89" t="inlineStr">
        <is>
          <t>Cefazolin 1 g IV Q8H</t>
        </is>
      </c>
      <c r="F307" s="89" t="inlineStr">
        <is>
          <t>Amoxicillin/Clavulanate 1 g BID</t>
        </is>
      </c>
      <c r="G307" s="89" t="inlineStr">
        <is>
          <t>Ceftriaxone 1 g IV OD</t>
        </is>
      </c>
      <c r="H307" s="89" t="inlineStr">
        <is>
          <t>Ciprofloxacin 500 mg BID</t>
        </is>
      </c>
      <c r="I307" s="120" t="inlineStr">
        <is>
          <t>1</t>
        </is>
      </c>
      <c r="J307" s="89"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307" s="121" t="n"/>
      <c r="L307" s="89" t="inlineStr">
        <is>
          <t>Antimicrobial Pharmacology</t>
        </is>
      </c>
      <c r="M307" s="121" t="inlineStr">
        <is>
          <t>Clinic</t>
        </is>
      </c>
      <c r="N307" s="89" t="inlineStr">
        <is>
          <t>ข้อ 1 (PLE_CC1_Key_Rx20_UBU.md)</t>
        </is>
      </c>
      <c r="O307" s="121" t="n"/>
      <c r="P307" s="121" t="n"/>
      <c r="Q307" s="100" t="n"/>
    </row>
    <row r="308" ht="13.2" customHeight="1" s="49">
      <c r="A308" s="120" t="n">
        <v>306</v>
      </c>
      <c r="B308" s="89" t="inlineStr">
        <is>
          <t>ผู้ป่วยรายนี้ติดเชื้ออะไร</t>
        </is>
      </c>
      <c r="C308" s="121" t="n"/>
      <c r="D308" s="89" t="inlineStr">
        <is>
          <t>Adeno virus</t>
        </is>
      </c>
      <c r="E308" s="89" t="inlineStr">
        <is>
          <t>Influenza virus</t>
        </is>
      </c>
      <c r="F308" s="89" t="inlineStr">
        <is>
          <t>Haemophilus influenza</t>
        </is>
      </c>
      <c r="G308" s="89" t="inlineStr">
        <is>
          <t>streptococcus pyrogenes</t>
        </is>
      </c>
      <c r="H308" s="89" t="inlineStr">
        <is>
          <t>streptococcus pneumoniae</t>
        </is>
      </c>
      <c r="I308" s="120" t="inlineStr">
        <is>
          <t>1</t>
        </is>
      </c>
      <c r="J308" s="89"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308" s="121" t="n"/>
      <c r="L308" s="89" t="inlineStr">
        <is>
          <t>Antimicrobial Pharmacology</t>
        </is>
      </c>
      <c r="M308" s="121" t="inlineStr">
        <is>
          <t>Clinic</t>
        </is>
      </c>
      <c r="N308" s="89" t="inlineStr">
        <is>
          <t>ข้อ 37 (PLE_CC1_Key_Rx20_UBU.md)</t>
        </is>
      </c>
      <c r="O308" s="121" t="n"/>
      <c r="P308" s="121" t="n"/>
      <c r="Q308" s="100" t="n"/>
    </row>
    <row r="309" ht="13.2" customHeight="1" s="49">
      <c r="A309" s="121" t="n">
        <v>307</v>
      </c>
      <c r="B309" s="89"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309" s="121" t="n"/>
      <c r="D309" s="89" t="inlineStr">
        <is>
          <t>1IRZE/5IR</t>
        </is>
      </c>
      <c r="E309" s="89" t="inlineStr">
        <is>
          <t>2IRZE/2IR</t>
        </is>
      </c>
      <c r="F309" s="89" t="inlineStr">
        <is>
          <t>2IRZE/4IR</t>
        </is>
      </c>
      <c r="G309" s="89" t="inlineStr">
        <is>
          <t>3IRZE/2IR</t>
        </is>
      </c>
      <c r="H309" s="89" t="inlineStr">
        <is>
          <t>3IRZE/3IR</t>
        </is>
      </c>
      <c r="I309" s="120" t="inlineStr">
        <is>
          <t>3</t>
        </is>
      </c>
      <c r="J309" s="89"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309" s="121" t="n"/>
      <c r="L309" s="89" t="inlineStr">
        <is>
          <t>Tuberculosis</t>
        </is>
      </c>
      <c r="M309" s="121" t="inlineStr">
        <is>
          <t>Clinic</t>
        </is>
      </c>
      <c r="N309" s="89" t="inlineStr">
        <is>
          <t>Mock PLE-CC 1 ข้อ 95</t>
        </is>
      </c>
      <c r="O309" s="121" t="n"/>
      <c r="P309" s="121" t="n"/>
      <c r="Q309" s="100" t="n"/>
    </row>
    <row r="310" ht="13.2" customHeight="1" s="49">
      <c r="A310" s="121" t="n">
        <v>308</v>
      </c>
      <c r="B310" s="89"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310" s="121" t="n"/>
      <c r="D310" s="89" t="inlineStr">
        <is>
          <t>หยุดยา Ethambutol (E) เพียงตัวเดียว</t>
        </is>
      </c>
      <c r="E310" s="89" t="inlineStr">
        <is>
          <t>หยุดยา Isoniazid (I) และ Rifampicin (R) แต่คง Pyrazinamide (Z) ไว้</t>
        </is>
      </c>
      <c r="F310" s="89" t="inlineStr">
        <is>
          <t>หยุดยาที่มีพิษต่อตับ (I, R, Z) ทันที รอระดับเอนไซม์ตับกลับมาปกติก่อนพิจารณาเริ่มยาใหม่</t>
        </is>
      </c>
      <c r="G310" s="89" t="inlineStr">
        <is>
          <t>หยุดยา I, R, Z รอระดับเอนไซม์กลับมาปกติแล้วเริ่มยาทุกตัวพร้อมกันในขนาดครึ่งหนึ่ง</t>
        </is>
      </c>
      <c r="H310" s="89" t="inlineStr">
        <is>
          <t>ใช้ยาต่อเนื่องได้ ไม่ต้องหยุดยาเนื่องจากเอนไซม์ตับยังไม่เกิน 5 เท่า</t>
        </is>
      </c>
      <c r="I310" s="120" t="inlineStr">
        <is>
          <t>3</t>
        </is>
      </c>
      <c r="J310" s="89"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310" s="121" t="n"/>
      <c r="L310" s="89" t="inlineStr">
        <is>
          <t>Tuberculosis</t>
        </is>
      </c>
      <c r="M310" s="121" t="inlineStr">
        <is>
          <t>Clinic</t>
        </is>
      </c>
      <c r="N310" s="89" t="inlineStr">
        <is>
          <t>Mock PLE-CC 1 ข้อ 96</t>
        </is>
      </c>
      <c r="O310" s="121" t="n"/>
      <c r="P310" s="121" t="n"/>
      <c r="Q310" s="100" t="n"/>
    </row>
    <row r="311" ht="13.2" customHeight="1" s="49">
      <c r="A311" s="121" t="n">
        <v>309</v>
      </c>
      <c r="B311" s="89" t="inlineStr">
        <is>
          <t>ข้อใดถูกต้องเกี่ยวกับยา Rifampicin ในสูตรการรักษาวัณโรค</t>
        </is>
      </c>
      <c r="C311" s="121" t="n"/>
      <c r="D311" s="89" t="inlineStr">
        <is>
          <t>ยานี้ออกฤทธิ์ยับยั้งการสังเคราะห์ DNA โดยตรง</t>
        </is>
      </c>
      <c r="E311" s="89" t="inlineStr">
        <is>
          <t>ยานี้ออกฤทธิ์ยับยั้งการสังเคราะห์เยื่อหุ้มเซลล์</t>
        </is>
      </c>
      <c r="F311" s="89" t="inlineStr">
        <is>
          <t>ยานี้ทำให้ปัสสาวะ น้ำตา และสารคัดหลั่งในร่างกายเปลี่ยนเป็นสีส้มแดง</t>
        </is>
      </c>
      <c r="G311" s="89" t="inlineStr">
        <is>
          <t>Product acetyl ของยานี้เป็นพิษต่อตับจากการทำงานของเอนไซม์ NAT2</t>
        </is>
      </c>
      <c r="H311" s="89" t="inlineStr">
        <is>
          <t>ยานี้เป็นเอนไซม์อินฮิบิเตอร์ที่ยับยั้งการทำงานของ CYP3A4 อย่างแรง</t>
        </is>
      </c>
      <c r="I311" s="120" t="inlineStr">
        <is>
          <t>3</t>
        </is>
      </c>
      <c r="J311" s="89"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311" s="121" t="n"/>
      <c r="L311" s="89" t="inlineStr">
        <is>
          <t>Tuberculosis</t>
        </is>
      </c>
      <c r="M311" s="121" t="inlineStr">
        <is>
          <t>Clinic</t>
        </is>
      </c>
      <c r="N311" s="89" t="inlineStr">
        <is>
          <t>Mock PLE-CC 1 ข้อ 103</t>
        </is>
      </c>
      <c r="O311" s="121" t="n"/>
      <c r="P311" s="121" t="n"/>
      <c r="Q311" s="100" t="n"/>
    </row>
    <row r="312" ht="13.2" customHeight="1" s="49">
      <c r="A312" s="121" t="n">
        <v>310</v>
      </c>
      <c r="B312" s="89"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312" s="121" t="n"/>
      <c r="D312" s="89" t="inlineStr">
        <is>
          <t>Dolutegravir (DTG)</t>
        </is>
      </c>
      <c r="E312" s="89" t="inlineStr">
        <is>
          <t>Lopinavir/Ritonavir (LPV/r)</t>
        </is>
      </c>
      <c r="F312" s="89" t="inlineStr">
        <is>
          <t>Etravirine (ETR)</t>
        </is>
      </c>
      <c r="G312" s="89" t="inlineStr">
        <is>
          <t>Emtricitabine (FTC)</t>
        </is>
      </c>
      <c r="H312" s="89" t="inlineStr">
        <is>
          <t>Enfuvirtide (T-20)</t>
        </is>
      </c>
      <c r="I312" s="120" t="inlineStr">
        <is>
          <t>2</t>
        </is>
      </c>
      <c r="J312" s="89"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312" s="121" t="n"/>
      <c r="L312" s="89" t="inlineStr">
        <is>
          <t>Infectious diseases</t>
        </is>
      </c>
      <c r="M312" s="121" t="inlineStr">
        <is>
          <t>Clinic</t>
        </is>
      </c>
      <c r="N312" s="89" t="inlineStr">
        <is>
          <t>PLE_CC1_2567_Key ข้อ 12</t>
        </is>
      </c>
      <c r="O312" s="121" t="n"/>
      <c r="P312" s="121" t="n"/>
      <c r="Q312" s="100" t="n"/>
    </row>
    <row r="313" ht="13.2" customHeight="1" s="49">
      <c r="A313" s="100" t="n">
        <v>311</v>
      </c>
      <c r="B313" s="88" t="inlineStr">
        <is>
          <t>ถ้าผู้ป่วยติดเชื้อในช่องท้อง (SBP) ยาใดที่ควรให้</t>
        </is>
      </c>
      <c r="C313" s="100" t="n"/>
      <c r="D313" s="88" t="inlineStr">
        <is>
          <t>Imipenem</t>
        </is>
      </c>
      <c r="E313" s="88" t="inlineStr">
        <is>
          <t>Ceftazidime IV</t>
        </is>
      </c>
      <c r="F313" s="88" t="inlineStr">
        <is>
          <t>Cefotaxime IV</t>
        </is>
      </c>
      <c r="G313" s="88" t="inlineStr">
        <is>
          <t>Norfloxacin oral</t>
        </is>
      </c>
      <c r="H313" s="88" t="inlineStr">
        <is>
          <t>Amoxicillin/clavulanic IV</t>
        </is>
      </c>
      <c r="I313" s="100" t="inlineStr">
        <is>
          <t>1</t>
        </is>
      </c>
      <c r="J313" s="88" t="inlineStr">
        <is>
          <t>✅ คำตอบที่ถูกต้อง: ข้อ ก. Imipenem
💡 Background:
ภาวะ Spontaneous Bacterial Peritonitis (SBP) ในผู้ป่วยโรคตับแข็งที่มี ascites มักเกิดจากการติดเชื้อ enteric Gram-negative bacilli (E. coli, Klebsiella pneumoniae) การรักษา empirical antibiotic therapy มาตรฐานคือ 3rd generation cephalosporin เช่น Cefotaxime หรือ Ceftriaxone
🎯 ทำไมข้อนี้ถึงถูก:
Imipenem การเลือก Imipenem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(Ceftazidime IV): Mixtard มีส่วนผสมของ NPH ซึ่งเป็น suspension จึงห้ามบริหารยาทางหลอดเลือดดำ (IV) โดยเด็ดขาด
• ข้อ ค. (Cefotaxime IV): Mixtard มีส่วนผสมของ NPH ซึ่งเป็น suspension จึงห้ามบริหารยาทางหลอดเลือดดำ (IV) โดยเด็ดขาด
• ข้อ ง. (Norfloxacin oral): Norfloxacin ชนิดรับประทานมักใช้เป็นยาป้องกัน (Prophylaxis) SBP ไม่ใช่ยาหลักที่ใช้รักษาในภาวะ acute infection ที่ต้องใช้ยาฉีดเข้าหลอดเลือดดำ
• ข้อ จ. (Amoxicillin/clavulanic IV): Mixtard มีส่วนผสมของ NPH ซึ่งเป็น suspension จึงห้ามบริหารยาทางหลอดเลือดดำ (IV) โดยเด็ดขาด
📖 Guideline อ้างอิง:
แนวทางเวชปฏิบัติการรักษาภาวะแทรกซ้อนในผู้ป่วยโรคตับแข็ง (สมาคมโรคตับแห่งประเทศไทย) &amp; EASL Clinical Practice Guidelines: Spontaneous Bacterial Peritonitis (SBP)
📌 จุดจำก่อนสอบ:
• Cefotaxime 2 g IV Q8H หรือ Ceftriaxone 2 g IV OD เป็นยาเลือกแรกสำหรับ SBP ในผู้ป่วยตับแข็ง</t>
        </is>
      </c>
      <c r="K313" s="100" t="n"/>
      <c r="L313" s="88" t="inlineStr">
        <is>
          <t>Hypertension</t>
        </is>
      </c>
      <c r="M313" s="100" t="inlineStr">
        <is>
          <t>Clinic</t>
        </is>
      </c>
      <c r="N313" s="88" t="inlineStr">
        <is>
          <t>ข้อ 88 (PLE_CC1_2558_Key.md)</t>
        </is>
      </c>
      <c r="O313" s="100" t="n"/>
      <c r="P313" s="100" t="n"/>
      <c r="Q313" s="100" t="n"/>
    </row>
    <row r="314" ht="13.2" customHeight="1" s="49">
      <c r="A314" s="100" t="n">
        <v>312</v>
      </c>
      <c r="B314" s="88" t="inlineStr">
        <is>
          <t>เชื้อสาเหตุของ SBP คือข้อใด</t>
        </is>
      </c>
      <c r="C314" s="100" t="n"/>
      <c r="D314" s="88" t="inlineStr">
        <is>
          <t>S. aureus</t>
        </is>
      </c>
      <c r="E314" s="88" t="inlineStr">
        <is>
          <t>S. pyogenes</t>
        </is>
      </c>
      <c r="F314" s="88" t="inlineStr">
        <is>
          <t>K. pneumoniea</t>
        </is>
      </c>
      <c r="G314" s="88" t="inlineStr">
        <is>
          <t>P. aeroginosa</t>
        </is>
      </c>
      <c r="H314" s="88" t="inlineStr">
        <is>
          <t>Proteus mirabilis</t>
        </is>
      </c>
      <c r="I314" s="100" t="inlineStr">
        <is>
          <t>1</t>
        </is>
      </c>
      <c r="J314" s="88" t="inlineStr">
        <is>
          <t>✅ คำตอบที่ถูกต้อง: ข้อ ก. S. aureus
💡 Background:
เชื้อก่อโรคที่เป็นสาเหตุหลักของ SBP เกิดจากการเคลื่อนย้ายของเชื้อแบคทีเรียจากทางเดินอาหาร (Bacterial translocation) โดยเชื้อที่พบบ่อยที่สุดคือ Escherichia coli และ Klebsiella pneumoniae
🎯 ทำไมข้อนี้ถึงถูก:
S. aureus การเลือก S. aureus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 pyogenes): Streptococcus pyogenes (Group A Strep) มักก่อโรคที่ผิวหนัง ทางเดินหายใจ ไม่ใช่เชื้อฉวยโอกาสที่เป็นสาเหตุหลักของ SBP ในผู้ป่วยตับแข็ง
• ข้อ ค. (K. pneumoniea): แบคทีเรียแกรมลบในลำไส้ เช่น E. coli หรือ K. pneumoniae เป็นสาเหตุหลักของการเกิด Spontaneous Bacterial Peritonitis
• ข้อ ง. (P. aeroginosa): Pseudomonas aeruginosa เป็นเชื้อก่อโรคฉวยโอกาสในโรงพยาบาล พบได้น้อยมากในภาวะ SBP เว้นแต่ผู้ป่วยมีประวัตินอนโรงพยาบาลนาน
• ข้อ จ. (Proteus mirabilis): Proteus mirabilis เป็นแบคทีเรียแกรมลบที่มักพบในการติดเชื้อทางเดินปัสสาวะ (UTI) ไม่ใช่เชื้อที่พบเป็นอันดับแรกใน SBP
📖 Guideline อ้างอิง:
แนวทางเวชปฏิบัติการรักษาภาวะแทรกซ้อนในผู้ป่วยโรคตับแข็ง (สมาคมโรคตับแห่งประเทศไทย) &amp; EASL Clinical Practice Guidelines: Spontaneous Bacterial Peritonitis (SBP)
📌 จุดจำก่อนสอบ:
• เชื้อสาเหตุอันดับ 1 ของ SBP คือ E. coli ตามด้วย Klebsiella pneumoniae</t>
        </is>
      </c>
      <c r="K314" s="100" t="n"/>
      <c r="L314" s="88" t="inlineStr">
        <is>
          <t>Hypertension</t>
        </is>
      </c>
      <c r="M314" s="100" t="inlineStr">
        <is>
          <t>Clinic</t>
        </is>
      </c>
      <c r="N314" s="88" t="inlineStr">
        <is>
          <t>ข้อ 90 (PLE_CC1_2558_Key.md)</t>
        </is>
      </c>
      <c r="O314" s="100" t="n"/>
      <c r="P314" s="100" t="n"/>
      <c r="Q314" s="100" t="n"/>
    </row>
    <row r="315" ht="13.2" customHeight="1" s="49">
      <c r="A315" s="100" t="n">
        <v>313</v>
      </c>
      <c r="B315" s="88" t="inlineStr">
        <is>
          <t>ยาที่ออกฤทธิ์ต่อพยาธิ โดยการยับยั้งการสร้าง microtubule และมีผลยับยั้งการนำกลูโคสเข้าเซลล์ คือยา ในข้อใด</t>
        </is>
      </c>
      <c r="C315" s="100" t="n"/>
      <c r="D315" s="88" t="inlineStr">
        <is>
          <t>Praziquantel</t>
        </is>
      </c>
      <c r="E315" s="88" t="inlineStr">
        <is>
          <t>Niclosamide</t>
        </is>
      </c>
      <c r="F315" s="88" t="inlineStr">
        <is>
          <t>Mebendazole</t>
        </is>
      </c>
      <c r="G315" s="88" t="inlineStr">
        <is>
          <t>Pyrantel pamoate</t>
        </is>
      </c>
      <c r="H315" s="88" t="inlineStr">
        <is>
          <t>Ivermectin</t>
        </is>
      </c>
      <c r="I315" s="100" t="inlineStr">
        <is>
          <t>1</t>
        </is>
      </c>
      <c r="J315" s="88"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315" s="100" t="n"/>
      <c r="L315" s="88" t="inlineStr">
        <is>
          <t>Hypertension</t>
        </is>
      </c>
      <c r="M315" s="100" t="inlineStr">
        <is>
          <t>Clinic</t>
        </is>
      </c>
      <c r="N315" s="88" t="inlineStr">
        <is>
          <t>ข้อ 40 (PLE_CC1_Practice_Exam.md)</t>
        </is>
      </c>
      <c r="O315" s="100" t="n"/>
      <c r="P315" s="100" t="n"/>
      <c r="Q315" s="100" t="n"/>
    </row>
    <row r="316" ht="13.2" customHeight="1" s="49">
      <c r="A316" s="100" t="n">
        <v>314</v>
      </c>
      <c r="B316" s="88" t="inlineStr">
        <is>
          <t>กระบวนการเปลี่ยนแปลงตัวยาในกลุ่ม nitroimidazole ให้อยู่ในรูปที่ออกฤทธิ์ได้ในเชื้อโปรโตซัวเรียกว่า อะไร</t>
        </is>
      </c>
      <c r="C316" s="100" t="n"/>
      <c r="D316" s="88" t="inlineStr">
        <is>
          <t>Nitro-Reduction</t>
        </is>
      </c>
      <c r="E316" s="88" t="inlineStr">
        <is>
          <t>Hydroxylation</t>
        </is>
      </c>
      <c r="F316" s="88" t="inlineStr">
        <is>
          <t>Hydrolysis</t>
        </is>
      </c>
      <c r="G316" s="88" t="inlineStr">
        <is>
          <t>Demethylation</t>
        </is>
      </c>
      <c r="H316" s="88" t="inlineStr">
        <is>
          <t>Cyclization</t>
        </is>
      </c>
      <c r="I316" s="100" t="inlineStr">
        <is>
          <t>1</t>
        </is>
      </c>
      <c r="J316" s="88"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316" s="100" t="n"/>
      <c r="L316" s="88" t="inlineStr">
        <is>
          <t>Hypertension</t>
        </is>
      </c>
      <c r="M316" s="100" t="inlineStr">
        <is>
          <t>Clinic</t>
        </is>
      </c>
      <c r="N316" s="88" t="inlineStr">
        <is>
          <t>ข้อ 43 (PLE_CC1_Practice_Exam.md)</t>
        </is>
      </c>
      <c r="O316" s="100" t="n"/>
      <c r="P316" s="100" t="n"/>
      <c r="Q316" s="100" t="n"/>
    </row>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Q145"/>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20" t="n">
        <v>1</v>
      </c>
      <c r="B3" s="89"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21" t="n"/>
      <c r="D3" s="89" t="inlineStr">
        <is>
          <t>แนะนำให้ผู้ป่วยหลีกเลี่ยงปัจจัยกระตุ้นให้เกิดการชัก</t>
        </is>
      </c>
      <c r="E3" s="89" t="inlineStr">
        <is>
          <t>สามารถรักษาโรคชักบางชนิดได้ด้วยการผ่าตัด</t>
        </is>
      </c>
      <c r="F3" s="89" t="inlineStr">
        <is>
          <t>ควรใช้ยากันชักเฉพาะช่วงที่ผู้ป่วยมีอาการชักเท่านั้น</t>
        </is>
      </c>
      <c r="G3" s="89" t="inlineStr">
        <is>
          <t>หากใช้ยากันชักชนิดเดียวไม่ได้ผล อาจจะพิจารณาเพิ่มยาตัวที่สอง</t>
        </is>
      </c>
      <c r="H3" s="89" t="inlineStr">
        <is>
          <t>หากยากันชักชนิดแรกไม่สามารถควบคุมอาการชักได้ ให้ใช้ยาตัวอื่นหรือใช้ยา 2 ชนิดร่วมกัน</t>
        </is>
      </c>
      <c r="I3" s="120" t="inlineStr">
        <is>
          <t>3</t>
        </is>
      </c>
      <c r="J3" s="89"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21" t="n"/>
      <c r="L3" s="89" t="inlineStr">
        <is>
          <t>Epilepsy</t>
        </is>
      </c>
      <c r="M3" s="121" t="inlineStr">
        <is>
          <t>Clinic</t>
        </is>
      </c>
      <c r="N3" s="89" t="inlineStr">
        <is>
          <t>ข้อ 1 Pharma Plus เล่มม่วง (เฉลยข้อ ค)</t>
        </is>
      </c>
      <c r="O3" s="121" t="n"/>
      <c r="P3" s="121" t="n"/>
      <c r="Q3" s="100" t="n"/>
    </row>
    <row r="4" ht="13.2" customHeight="1" s="49">
      <c r="A4" s="120" t="n">
        <v>2</v>
      </c>
      <c r="B4" s="89" t="inlineStr">
        <is>
          <t>ยากันชักข้อใดที่มีกลไกการออกฤทธิ์เหมือนกับ phenytoin sodium</t>
        </is>
      </c>
      <c r="C4" s="121" t="n"/>
      <c r="D4" s="89" t="inlineStr">
        <is>
          <t>Ethosuximide</t>
        </is>
      </c>
      <c r="E4" s="89" t="inlineStr">
        <is>
          <t>Diazepam</t>
        </is>
      </c>
      <c r="F4" s="89" t="inlineStr">
        <is>
          <t>Vigabatrin</t>
        </is>
      </c>
      <c r="G4" s="89" t="inlineStr">
        <is>
          <t>Carbamazepine</t>
        </is>
      </c>
      <c r="H4" s="89" t="inlineStr">
        <is>
          <t>Gabapentin</t>
        </is>
      </c>
      <c r="I4" s="120" t="inlineStr">
        <is>
          <t>4</t>
        </is>
      </c>
      <c r="J4" s="89"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21" t="n"/>
      <c r="L4" s="89" t="inlineStr">
        <is>
          <t>Epilepsy</t>
        </is>
      </c>
      <c r="M4" s="121" t="inlineStr">
        <is>
          <t>Clinic</t>
        </is>
      </c>
      <c r="N4" s="89" t="inlineStr">
        <is>
          <t>ข้อ 2 Pharma Plus เล่มม่วง (เฉลยข้อ ง)</t>
        </is>
      </c>
      <c r="O4" s="121" t="n"/>
      <c r="P4" s="121" t="n"/>
      <c r="Q4" s="100" t="n"/>
    </row>
    <row r="5" ht="13.2" customHeight="1" s="49">
      <c r="A5" s="120" t="n">
        <v>3</v>
      </c>
      <c r="B5" s="89" t="inlineStr">
        <is>
          <t>อาการไม่พึงประสงค์ในข้อใดที่สัมพันธ์กับระดับ phenytoin ในกระแสเลือดของผู้ป่วย</t>
        </is>
      </c>
      <c r="C5" s="121" t="n"/>
      <c r="D5" s="89" t="inlineStr">
        <is>
          <t>Gingival hyperplasia</t>
        </is>
      </c>
      <c r="E5" s="89" t="inlineStr">
        <is>
          <t>Hepatitis</t>
        </is>
      </c>
      <c r="F5" s="89" t="inlineStr">
        <is>
          <t>Rash</t>
        </is>
      </c>
      <c r="G5" s="89" t="inlineStr">
        <is>
          <t>Ataxia</t>
        </is>
      </c>
      <c r="H5" s="89" t="inlineStr">
        <is>
          <t>Hyponatremia</t>
        </is>
      </c>
      <c r="I5" s="120" t="inlineStr">
        <is>
          <t>4</t>
        </is>
      </c>
      <c r="J5" s="89"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21" t="n"/>
      <c r="L5" s="89" t="inlineStr">
        <is>
          <t>Epilepsy</t>
        </is>
      </c>
      <c r="M5" s="121" t="inlineStr">
        <is>
          <t>Clinic</t>
        </is>
      </c>
      <c r="N5" s="89" t="inlineStr">
        <is>
          <t>ข้อ 3 Pharma Plus เล่มม่วง (เฉลยข้อ ง)</t>
        </is>
      </c>
      <c r="O5" s="121" t="n"/>
      <c r="P5" s="121" t="n"/>
      <c r="Q5" s="100" t="n"/>
    </row>
    <row r="6" ht="13.2" customHeight="1" s="49">
      <c r="A6" s="120" t="n">
        <v>4</v>
      </c>
      <c r="B6" s="89" t="inlineStr">
        <is>
          <t>ยากันชักตัวใดมีผลเพิ่มระดับความเข้มข้นของยาซึ่งผ่านกระบวนการเมตาบอลิซึมจากเอนไซม์ตัวเดียวกัน</t>
        </is>
      </c>
      <c r="C6" s="121" t="n"/>
      <c r="D6" s="89" t="inlineStr">
        <is>
          <t>Phenytoin</t>
        </is>
      </c>
      <c r="E6" s="89" t="inlineStr">
        <is>
          <t>Valproate</t>
        </is>
      </c>
      <c r="F6" s="89" t="inlineStr">
        <is>
          <t>Phenobarbital</t>
        </is>
      </c>
      <c r="G6" s="89" t="inlineStr">
        <is>
          <t>Carbamazepine</t>
        </is>
      </c>
      <c r="H6" s="89" t="inlineStr">
        <is>
          <t>Phenobarbital</t>
        </is>
      </c>
      <c r="I6" s="120" t="inlineStr">
        <is>
          <t>2</t>
        </is>
      </c>
      <c r="J6" s="89"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21" t="n"/>
      <c r="L6" s="89" t="inlineStr">
        <is>
          <t>Epilepsy</t>
        </is>
      </c>
      <c r="M6" s="121" t="inlineStr">
        <is>
          <t>Clinic</t>
        </is>
      </c>
      <c r="N6" s="89" t="inlineStr">
        <is>
          <t>ข้อ 4 Pharma Plus เล่มม่วง (เฉลยข้อ ข)</t>
        </is>
      </c>
      <c r="O6" s="121" t="n"/>
      <c r="P6" s="121" t="n"/>
      <c r="Q6" s="100" t="n"/>
    </row>
    <row r="7" ht="13.2" customHeight="1" s="49">
      <c r="A7" s="120" t="n">
        <v>5</v>
      </c>
      <c r="B7" s="89" t="inlineStr">
        <is>
          <t>ยาในข้อใดหากรับประทานพร้อมกับ phenytoin จะทำให้ phenytoin เพิ่มขึ้น</t>
        </is>
      </c>
      <c r="C7" s="121" t="n"/>
      <c r="D7" s="89" t="inlineStr">
        <is>
          <t>Erythromycin</t>
        </is>
      </c>
      <c r="E7" s="89" t="inlineStr">
        <is>
          <t>Cimetidine</t>
        </is>
      </c>
      <c r="F7" s="89" t="inlineStr">
        <is>
          <t>Conjugated estrogen</t>
        </is>
      </c>
      <c r="G7" s="89" t="inlineStr">
        <is>
          <t>Furosemide</t>
        </is>
      </c>
      <c r="H7" s="89" t="inlineStr">
        <is>
          <t>Thiazide</t>
        </is>
      </c>
      <c r="I7" s="120" t="inlineStr">
        <is>
          <t>2</t>
        </is>
      </c>
      <c r="J7" s="89"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21" t="n"/>
      <c r="L7" s="89" t="inlineStr">
        <is>
          <t>Epilepsy</t>
        </is>
      </c>
      <c r="M7" s="121" t="inlineStr">
        <is>
          <t>Clinic</t>
        </is>
      </c>
      <c r="N7" s="89" t="inlineStr">
        <is>
          <t>ข้อ 5 Pharma Plus เล่มม่วง (เฉลยข้อ ข)</t>
        </is>
      </c>
      <c r="O7" s="121" t="n"/>
      <c r="P7" s="121" t="n"/>
      <c r="Q7" s="100" t="n"/>
    </row>
    <row r="8" ht="13.2" customHeight="1" s="49">
      <c r="A8" s="120" t="n">
        <v>6</v>
      </c>
      <c r="B8" s="8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21" t="n"/>
      <c r="D8" s="89" t="inlineStr">
        <is>
          <t>Migraine headache</t>
        </is>
      </c>
      <c r="E8" s="89" t="inlineStr">
        <is>
          <t>Tension headache</t>
        </is>
      </c>
      <c r="F8" s="89" t="inlineStr">
        <is>
          <t>Cluster headache</t>
        </is>
      </c>
      <c r="G8" s="89" t="inlineStr">
        <is>
          <t>Trauma headache</t>
        </is>
      </c>
      <c r="H8" s="89" t="inlineStr">
        <is>
          <t>Hypertension</t>
        </is>
      </c>
      <c r="I8" s="120" t="inlineStr">
        <is>
          <t>1</t>
        </is>
      </c>
      <c r="J8" s="89"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21" t="n"/>
      <c r="L8" s="89" t="inlineStr">
        <is>
          <t>Headache</t>
        </is>
      </c>
      <c r="M8" s="121" t="inlineStr">
        <is>
          <t>Clinic</t>
        </is>
      </c>
      <c r="N8" s="89" t="inlineStr">
        <is>
          <t>ข้อ 6 Pharma Plus เล่มม่วง (เฉลยข้อ ก)</t>
        </is>
      </c>
      <c r="O8" s="121" t="n"/>
      <c r="P8" s="121" t="n"/>
      <c r="Q8" s="100" t="n"/>
    </row>
    <row r="9" ht="13.2" customHeight="1" s="49">
      <c r="A9" s="120" t="n">
        <v>7</v>
      </c>
      <c r="B9" s="89"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21" t="n"/>
      <c r="D9" s="89" t="inlineStr">
        <is>
          <t>Methyl ergotamine</t>
        </is>
      </c>
      <c r="E9" s="89" t="inlineStr">
        <is>
          <t>Sumatriptan</t>
        </is>
      </c>
      <c r="F9" s="89" t="inlineStr">
        <is>
          <t>Amitriptyline</t>
        </is>
      </c>
      <c r="G9" s="89" t="inlineStr">
        <is>
          <t>Naproxen</t>
        </is>
      </c>
      <c r="H9" s="89" t="inlineStr">
        <is>
          <t>Verapamil</t>
        </is>
      </c>
      <c r="I9" s="120" t="inlineStr">
        <is>
          <t>2</t>
        </is>
      </c>
      <c r="J9" s="89"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21" t="n"/>
      <c r="L9" s="89" t="inlineStr">
        <is>
          <t>Headache</t>
        </is>
      </c>
      <c r="M9" s="121" t="inlineStr">
        <is>
          <t>Clinic</t>
        </is>
      </c>
      <c r="N9" s="89" t="inlineStr">
        <is>
          <t>ข้อ 7 Pharma Plus เล่มม่วง (เฉลยข้อ ข)</t>
        </is>
      </c>
      <c r="O9" s="121" t="n"/>
      <c r="P9" s="121" t="n"/>
      <c r="Q9" s="100" t="n"/>
    </row>
    <row r="10" ht="13.2" customHeight="1" s="49">
      <c r="A10" s="120" t="n">
        <v>8</v>
      </c>
      <c r="B10" s="89"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21" t="n"/>
      <c r="D10" s="89" t="inlineStr">
        <is>
          <t>ขนาดเริ่มต้นคือ 1-2 เม็ด รับประทานเมื่อมีอาการ</t>
        </is>
      </c>
      <c r="E10" s="89" t="inlineStr">
        <is>
          <t>รับประทานยาซ้ำได้เมื่ออาการไม่ดีขึ้นภายใน 30 นาที</t>
        </is>
      </c>
      <c r="F10" s="89" t="inlineStr">
        <is>
          <t>ถ้ามีอาการชาที่ปลายมือปลายเท้าให้หยุดยา</t>
        </is>
      </c>
      <c r="G10" s="89" t="inlineStr">
        <is>
          <t>ไม่ควรรับประทานยาเกิน 6 เม็ด ต่อวัน</t>
        </is>
      </c>
      <c r="H10" s="89" t="inlineStr">
        <is>
          <t>ไม่มีข้อใดผิด</t>
        </is>
      </c>
      <c r="I10" s="120" t="n">
        <v>5</v>
      </c>
      <c r="J10" s="89"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21" t="n"/>
      <c r="L10" s="89" t="inlineStr">
        <is>
          <t>Headache</t>
        </is>
      </c>
      <c r="M10" s="121" t="inlineStr">
        <is>
          <t>Clinic</t>
        </is>
      </c>
      <c r="N10" s="89" t="inlineStr">
        <is>
          <t>ข้อ 8 Pharma Plus เล่มม่วง (เฉลยข้อ ก)</t>
        </is>
      </c>
      <c r="O10" s="121" t="n"/>
      <c r="P10" s="121" t="n"/>
      <c r="Q10" s="100" t="n"/>
    </row>
    <row r="11" ht="13.2" customHeight="1" s="49">
      <c r="A11" s="120" t="n">
        <v>9</v>
      </c>
      <c r="B11" s="89"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21" t="n"/>
      <c r="D11" s="89" t="inlineStr">
        <is>
          <t>Absorption</t>
        </is>
      </c>
      <c r="E11" s="89" t="inlineStr">
        <is>
          <t>Distribution</t>
        </is>
      </c>
      <c r="F11" s="89" t="inlineStr">
        <is>
          <t>Biotransformation</t>
        </is>
      </c>
      <c r="G11" s="89" t="inlineStr">
        <is>
          <t>Elimination</t>
        </is>
      </c>
      <c r="H11" s="89" t="inlineStr">
        <is>
          <t>Excretion</t>
        </is>
      </c>
      <c r="I11" s="120" t="inlineStr">
        <is>
          <t>3</t>
        </is>
      </c>
      <c r="J11" s="89"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21" t="n"/>
      <c r="L11" s="89" t="inlineStr">
        <is>
          <t>Headache</t>
        </is>
      </c>
      <c r="M11" s="121" t="inlineStr">
        <is>
          <t>Clinic</t>
        </is>
      </c>
      <c r="N11" s="89" t="inlineStr">
        <is>
          <t>ข้อ 9 Pharma Plus เล่มม่วง (เฉลยข้อ ค)</t>
        </is>
      </c>
      <c r="O11" s="121" t="n"/>
      <c r="P11" s="121" t="n"/>
      <c r="Q11" s="100" t="n"/>
    </row>
    <row r="12" ht="13.2" customHeight="1" s="49">
      <c r="A12" s="120" t="n">
        <v>10</v>
      </c>
      <c r="B12" s="89"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21" t="n"/>
      <c r="D12" s="89" t="inlineStr">
        <is>
          <t>ผู้ป่วยปวดศีรษะมากกว่า 2-3 ครั้ง/เดือน</t>
        </is>
      </c>
      <c r="E12" s="89" t="inlineStr">
        <is>
          <t>อาการปวดศีรษะค่อนข้างรุนแรง</t>
        </is>
      </c>
      <c r="F12" s="89" t="inlineStr">
        <is>
          <t>ผู้ป่วยมีอาการปวดนาน 12 ชม. และอายุที่เป็นครั้งแรกมากกว่า 55 ปี</t>
        </is>
      </c>
      <c r="G12" s="89" t="inlineStr">
        <is>
          <t>ผู้ป่วยทนต่ออาการไม่พึงประสงค์ของยาบรรเทาการปวดศีรษะไม่ได้</t>
        </is>
      </c>
      <c r="H12" s="89" t="inlineStr">
        <is>
          <t>ระยะเวลาที่จะมีอาการปวดศีรษะสามารถคาดการณ์ล่วงหน้าได้</t>
        </is>
      </c>
      <c r="I12" s="120" t="inlineStr">
        <is>
          <t>4</t>
        </is>
      </c>
      <c r="J12" s="89"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21" t="n"/>
      <c r="L12" s="89" t="inlineStr">
        <is>
          <t>Headache</t>
        </is>
      </c>
      <c r="M12" s="121" t="inlineStr">
        <is>
          <t>Clinic</t>
        </is>
      </c>
      <c r="N12" s="89" t="inlineStr">
        <is>
          <t>ข้อ 10 Pharma Plus เล่มม่วง (เฉลยข้อ ง)</t>
        </is>
      </c>
      <c r="O12" s="121" t="n"/>
      <c r="P12" s="121" t="n"/>
      <c r="Q12" s="100" t="n"/>
    </row>
    <row r="13" ht="13.2" customHeight="1" s="49">
      <c r="A13" s="120" t="n">
        <v>11</v>
      </c>
      <c r="B13" s="89"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21" t="n"/>
      <c r="D13" s="89" t="inlineStr">
        <is>
          <t>Indomethacin</t>
        </is>
      </c>
      <c r="E13" s="89" t="inlineStr">
        <is>
          <t>Ergotamine</t>
        </is>
      </c>
      <c r="F13" s="89" t="inlineStr">
        <is>
          <t>Sumatriptan</t>
        </is>
      </c>
      <c r="G13" s="89" t="inlineStr">
        <is>
          <t>Propranolol</t>
        </is>
      </c>
      <c r="H13" s="89" t="inlineStr">
        <is>
          <t>Verapamil</t>
        </is>
      </c>
      <c r="I13" s="120" t="inlineStr">
        <is>
          <t>4</t>
        </is>
      </c>
      <c r="J13" s="89"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21" t="n"/>
      <c r="L13" s="89" t="inlineStr">
        <is>
          <t>Headache</t>
        </is>
      </c>
      <c r="M13" s="121" t="inlineStr">
        <is>
          <t>Clinic</t>
        </is>
      </c>
      <c r="N13" s="89" t="inlineStr">
        <is>
          <t>ข้อ 11 Pharma Plus เล่มม่วง (เฉลยข้อ ง)</t>
        </is>
      </c>
      <c r="O13" s="121" t="n"/>
      <c r="P13" s="121" t="n"/>
      <c r="Q13" s="100" t="n"/>
    </row>
    <row r="14" ht="13.2" customHeight="1" s="49">
      <c r="A14" s="120" t="n">
        <v>12</v>
      </c>
      <c r="B14" s="89" t="inlineStr">
        <is>
          <t>การใช้ยาป้องกันอาการปวดศีรษะของผู้ป่วยรายนี้ ควรได้รับ</t>
        </is>
      </c>
      <c r="C14" s="121" t="n"/>
      <c r="D14" s="89" t="inlineStr">
        <is>
          <t>อย่างน้อย 6 เดือน หลังจากการปวดศีรษะครั้งสุดท้าย</t>
        </is>
      </c>
      <c r="E14" s="89" t="inlineStr">
        <is>
          <t>อย่างน้อย 6 เดือน หลังจากความถี่และอาการปวดศีรษะลดลง</t>
        </is>
      </c>
      <c r="F14" s="89" t="inlineStr">
        <is>
          <t>กินยาต่อไปจนกว่าผู้ป่วยจะทนอาการไม่พึงประสงค์ไม่ได้</t>
        </is>
      </c>
      <c r="G14" s="89" t="inlineStr">
        <is>
          <t>กินยาเดือนเว้นเดือน จนกว่าจะไม่มีอาการ</t>
        </is>
      </c>
      <c r="H14" s="89" t="inlineStr">
        <is>
          <t>กินได้ตลอดไป</t>
        </is>
      </c>
      <c r="I14" s="120" t="inlineStr">
        <is>
          <t>2</t>
        </is>
      </c>
      <c r="J14" s="89"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21" t="n"/>
      <c r="L14" s="89" t="inlineStr">
        <is>
          <t>Headache</t>
        </is>
      </c>
      <c r="M14" s="121" t="inlineStr">
        <is>
          <t>Clinic</t>
        </is>
      </c>
      <c r="N14" s="89" t="inlineStr">
        <is>
          <t>ข้อ 12 Pharma Plus เล่มม่วง (เฉลยข้อ ข)</t>
        </is>
      </c>
      <c r="O14" s="121" t="n"/>
      <c r="P14" s="121" t="n"/>
      <c r="Q14" s="100" t="n"/>
    </row>
    <row r="15" ht="13.2" customHeight="1" s="49">
      <c r="A15" s="120" t="n">
        <v>13</v>
      </c>
      <c r="B15" s="89" t="inlineStr">
        <is>
          <t>ยาในข้อใดไม่ควรใช้ป้องกันอาการปวดศีรษะในผู้ป่วยที่มีอาการ</t>
        </is>
      </c>
      <c r="C15" s="121" t="n"/>
      <c r="D15" s="89" t="inlineStr">
        <is>
          <t>Amitriptyline</t>
        </is>
      </c>
      <c r="E15" s="89" t="inlineStr">
        <is>
          <t>Fluoxetine</t>
        </is>
      </c>
      <c r="F15" s="89" t="inlineStr">
        <is>
          <t>Propranolol</t>
        </is>
      </c>
      <c r="G15" s="89" t="inlineStr">
        <is>
          <t>Diltiazem</t>
        </is>
      </c>
      <c r="H15" s="89" t="inlineStr">
        <is>
          <t>Gabapentin</t>
        </is>
      </c>
      <c r="I15" s="120" t="inlineStr">
        <is>
          <t>2</t>
        </is>
      </c>
      <c r="J15" s="89"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21" t="n"/>
      <c r="L15" s="89" t="inlineStr">
        <is>
          <t>Headache</t>
        </is>
      </c>
      <c r="M15" s="121" t="inlineStr">
        <is>
          <t>Clinic</t>
        </is>
      </c>
      <c r="N15" s="89" t="inlineStr">
        <is>
          <t>ข้อ 13 Pharma Plus เล่มม่วง (เฉลยข้อ ข ง)</t>
        </is>
      </c>
      <c r="O15" s="121" t="n"/>
      <c r="P15" s="121" t="n"/>
      <c r="Q15" s="100" t="n"/>
    </row>
    <row r="16" ht="13.2" customHeight="1" s="49">
      <c r="A16" s="120" t="n">
        <v>14</v>
      </c>
      <c r="B16" s="89"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21" t="n"/>
      <c r="D16" s="89" t="inlineStr">
        <is>
          <t>Migraine with aura</t>
        </is>
      </c>
      <c r="E16" s="89" t="inlineStr">
        <is>
          <t>Migraine without aura</t>
        </is>
      </c>
      <c r="F16" s="89" t="inlineStr">
        <is>
          <t>Tension</t>
        </is>
      </c>
      <c r="G16" s="89" t="inlineStr">
        <is>
          <t>Cluster</t>
        </is>
      </c>
      <c r="H16" s="89" t="inlineStr">
        <is>
          <t>Traumatic</t>
        </is>
      </c>
      <c r="I16" s="120" t="inlineStr">
        <is>
          <t>1</t>
        </is>
      </c>
      <c r="J16" s="89"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21" t="n"/>
      <c r="L16" s="89" t="inlineStr">
        <is>
          <t>Headache</t>
        </is>
      </c>
      <c r="M16" s="121" t="inlineStr">
        <is>
          <t>Clinic</t>
        </is>
      </c>
      <c r="N16" s="89" t="inlineStr">
        <is>
          <t>ข้อ 14 Pharma Plus เล่มม่วง (เฉลยข้อ ก)</t>
        </is>
      </c>
      <c r="O16" s="121" t="n"/>
      <c r="P16" s="121" t="n"/>
      <c r="Q16" s="100" t="n"/>
    </row>
    <row r="17" ht="13.2" customHeight="1" s="49">
      <c r="A17" s="120" t="n">
        <v>15</v>
      </c>
      <c r="B17" s="89"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21" t="n"/>
      <c r="D17" s="89" t="inlineStr">
        <is>
          <t>เนื่องจากผู้ป่วยรายนี้มีอาการคลื่นไส้อาเจียนร่วมด้วย</t>
        </is>
      </c>
      <c r="E17" s="89" t="inlineStr">
        <is>
          <t>ป้องกันการเกิดอาการปวดศีรษะซ้ำ</t>
        </is>
      </c>
      <c r="F17" s="89" t="inlineStr">
        <is>
          <t>ลดผลข้างเคียงจากยา cafergot</t>
        </is>
      </c>
      <c r="G17" s="89" t="inlineStr">
        <is>
          <t>ก และ ข ถูก</t>
        </is>
      </c>
      <c r="H17" s="89" t="inlineStr">
        <is>
          <t>ก และ ค ถูก</t>
        </is>
      </c>
      <c r="I17" s="120" t="inlineStr">
        <is>
          <t>5</t>
        </is>
      </c>
      <c r="J17" s="89"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21" t="n"/>
      <c r="L17" s="89" t="inlineStr">
        <is>
          <t>Pain management</t>
        </is>
      </c>
      <c r="M17" s="121" t="inlineStr">
        <is>
          <t>Clinic</t>
        </is>
      </c>
      <c r="N17" s="89" t="inlineStr">
        <is>
          <t>ข้อ 15 Pharma Plus เล่มม่วง (เฉลยข้อ จ)</t>
        </is>
      </c>
      <c r="O17" s="121" t="n"/>
      <c r="P17" s="121" t="n"/>
      <c r="Q17" s="100" t="n"/>
    </row>
    <row r="18" ht="13.2" customHeight="1" s="49">
      <c r="A18" s="120" t="n">
        <v>16</v>
      </c>
      <c r="B18" s="89"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21" t="n"/>
      <c r="D18" s="89" t="inlineStr">
        <is>
          <t>Flunarizine</t>
        </is>
      </c>
      <c r="E18" s="89" t="inlineStr">
        <is>
          <t>Ibuprofen</t>
        </is>
      </c>
      <c r="F18" s="89" t="inlineStr">
        <is>
          <t>Cafergot</t>
        </is>
      </c>
      <c r="G18" s="89" t="inlineStr">
        <is>
          <t>Nitrate</t>
        </is>
      </c>
      <c r="H18" s="89" t="inlineStr">
        <is>
          <t>Sumatriptan</t>
        </is>
      </c>
      <c r="I18" s="120" t="inlineStr">
        <is>
          <t>1</t>
        </is>
      </c>
      <c r="J18" s="89"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21" t="n"/>
      <c r="L18" s="89" t="inlineStr">
        <is>
          <t>Pain management</t>
        </is>
      </c>
      <c r="M18" s="121" t="inlineStr">
        <is>
          <t>Clinic</t>
        </is>
      </c>
      <c r="N18" s="89" t="inlineStr">
        <is>
          <t>ข้อ 16 Pharma Plus เล่มม่วง (เฉลยข้อ ก)</t>
        </is>
      </c>
      <c r="O18" s="121" t="n"/>
      <c r="P18" s="121" t="n"/>
      <c r="Q18" s="100" t="n"/>
    </row>
    <row r="19" ht="13.2" customHeight="1" s="49">
      <c r="A19" s="120" t="n">
        <v>17</v>
      </c>
      <c r="B19" s="89" t="inlineStr">
        <is>
          <t>ยาใดต่อไปนี้ไม่จัดเป็นยาป้องกันการเกิดไมเกรน</t>
        </is>
      </c>
      <c r="C19" s="121" t="n"/>
      <c r="D19" s="89" t="inlineStr">
        <is>
          <t>Amitriptyline</t>
        </is>
      </c>
      <c r="E19" s="89" t="inlineStr">
        <is>
          <t>Gabapentin</t>
        </is>
      </c>
      <c r="F19" s="89" t="inlineStr">
        <is>
          <t>Propranolol</t>
        </is>
      </c>
      <c r="G19" s="89" t="inlineStr">
        <is>
          <t>Metoprolol</t>
        </is>
      </c>
      <c r="H19" s="89" t="inlineStr">
        <is>
          <t>ทุกข้อเป็นยาป้องกันไมเกรน</t>
        </is>
      </c>
      <c r="I19" s="120" t="inlineStr">
        <is>
          <t>5</t>
        </is>
      </c>
      <c r="J19" s="89"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21" t="n"/>
      <c r="L19" s="89" t="inlineStr">
        <is>
          <t>Headache</t>
        </is>
      </c>
      <c r="M19" s="121" t="inlineStr">
        <is>
          <t>Clinic</t>
        </is>
      </c>
      <c r="N19" s="89" t="inlineStr">
        <is>
          <t>ข้อ 17 Pharma Plus เล่มม่วง (เฉลยข้อ จ)</t>
        </is>
      </c>
      <c r="O19" s="121" t="n"/>
      <c r="P19" s="121" t="n"/>
      <c r="Q19" s="100" t="n"/>
    </row>
    <row r="20" ht="13.2" customHeight="1" s="49">
      <c r="A20" s="120" t="n">
        <v>18</v>
      </c>
      <c r="B20" s="89" t="inlineStr">
        <is>
          <t>Ergotamine มี side effect ต่าง ๆ ต่อไปนี้ ยกเว้น</t>
        </is>
      </c>
      <c r="C20" s="121" t="n"/>
      <c r="D20" s="89" t="inlineStr">
        <is>
          <t>Nausea and vomiting</t>
        </is>
      </c>
      <c r="E20" s="89" t="inlineStr">
        <is>
          <t>Weakness in legs</t>
        </is>
      </c>
      <c r="F20" s="89" t="inlineStr">
        <is>
          <t>Angina-like pain</t>
        </is>
      </c>
      <c r="G20" s="89" t="inlineStr">
        <is>
          <t>Hypertension</t>
        </is>
      </c>
      <c r="H20" s="89" t="inlineStr">
        <is>
          <t>Bradycardia</t>
        </is>
      </c>
      <c r="I20" s="120" t="inlineStr">
        <is>
          <t>5</t>
        </is>
      </c>
      <c r="J20" s="89"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21" t="n"/>
      <c r="L20" s="89" t="inlineStr">
        <is>
          <t>Headache</t>
        </is>
      </c>
      <c r="M20" s="121" t="inlineStr">
        <is>
          <t>Clinic</t>
        </is>
      </c>
      <c r="N20" s="89" t="inlineStr">
        <is>
          <t>ข้อ 18 Pharma Plus เล่มม่วง (เฉลยข้อ จ)</t>
        </is>
      </c>
      <c r="O20" s="121" t="n"/>
      <c r="P20" s="121" t="n"/>
      <c r="Q20" s="100" t="n"/>
    </row>
    <row r="21" ht="13.2" customHeight="1" s="49">
      <c r="A21" s="120" t="n">
        <v>19</v>
      </c>
      <c r="B21" s="89" t="inlineStr">
        <is>
          <t>ข้อความต่อไปนี้เกี่ยวกับ ergotamine ผิด</t>
        </is>
      </c>
      <c r="C21" s="121" t="n"/>
      <c r="D21" s="89" t="inlineStr">
        <is>
          <t>เป็น drug of choice สำหรับระงับอาการ migraine attack</t>
        </is>
      </c>
      <c r="E21" s="89" t="inlineStr">
        <is>
          <t>ถ้าใช้ในขนาดที่มากเกินไปจะก่อให้เกิด gangrene ตามปลายนิ้วมือปลายเท้า</t>
        </is>
      </c>
      <c r="F21" s="89" t="inlineStr">
        <is>
          <t>ถ้าใช้ร่วมกับ selective serotonin receptor agonist เช่น sumatriptan จะให้ผลดียิ่งขึ้น</t>
        </is>
      </c>
      <c r="G21" s="89" t="inlineStr">
        <is>
          <t>ไม่ควรใช้ในสตรีมีครรภ์</t>
        </is>
      </c>
      <c r="H21" s="89" t="inlineStr">
        <is>
          <t>ใช้ไปนาน ๆ อาจติดยาได้ (physical dependence)</t>
        </is>
      </c>
      <c r="I21" s="120" t="inlineStr">
        <is>
          <t>1</t>
        </is>
      </c>
      <c r="J21" s="89"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21" t="n"/>
      <c r="L21" s="89" t="inlineStr">
        <is>
          <t>Headache</t>
        </is>
      </c>
      <c r="M21" s="121" t="inlineStr">
        <is>
          <t>Clinic</t>
        </is>
      </c>
      <c r="N21" s="89" t="inlineStr">
        <is>
          <t>ข้อ 19 Pharma Plus เล่มม่วง (เฉลยข้อ ก ค)</t>
        </is>
      </c>
      <c r="O21" s="121" t="n"/>
      <c r="P21" s="121" t="n"/>
      <c r="Q21" s="100" t="n"/>
    </row>
    <row r="22" ht="13.2" customHeight="1" s="49">
      <c r="A22" s="120" t="n">
        <v>20</v>
      </c>
      <c r="B22" s="89" t="inlineStr">
        <is>
          <t>ข้อใดต่อไปนี้ไม่ใช่อาการของไมเกรน</t>
        </is>
      </c>
      <c r="C22" s="121" t="n"/>
      <c r="D22" s="89" t="inlineStr">
        <is>
          <t>ปวดตามท้ายทอยร้าวไปกลางศีรษะหรือลักษณะคล้ายวิ่งจี๊ดไปมา</t>
        </is>
      </c>
      <c r="E22" s="89" t="inlineStr">
        <is>
          <t>ปวดศีรษะข้างเดียว ปวดตุบๆ</t>
        </is>
      </c>
      <c r="F22" s="89" t="inlineStr">
        <is>
          <t>ปวดตุบ ๆ สลับข้างหรือทั้ง 2 ข้าง และมักมีอาการคลื่นไส้อาเจียนร่วมด้วย</t>
        </is>
      </c>
      <c r="G22" s="89" t="inlineStr">
        <is>
          <t>ก่อนปวดศีรษะมีอาการเห็นภาพผิดปกติ (visual disturbance)</t>
        </is>
      </c>
      <c r="H22" s="89" t="inlineStr">
        <is>
          <t>ก่อนปวดศีรษะอาจมีอาการหงุดหงิด ทนแสงหรือเสียงดังไม่ได้</t>
        </is>
      </c>
      <c r="I22" s="120" t="inlineStr">
        <is>
          <t>1</t>
        </is>
      </c>
      <c r="J22" s="89"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21" t="n"/>
      <c r="L22" s="89" t="inlineStr">
        <is>
          <t>Headache</t>
        </is>
      </c>
      <c r="M22" s="121" t="inlineStr">
        <is>
          <t>Clinic</t>
        </is>
      </c>
      <c r="N22" s="89" t="inlineStr">
        <is>
          <t>ข้อ 20 Pharma Plus เล่มม่วง (เฉลยข้อ ก)</t>
        </is>
      </c>
      <c r="O22" s="121" t="n"/>
      <c r="P22" s="121" t="n"/>
      <c r="Q22" s="100" t="n"/>
    </row>
    <row r="23" ht="13.2" customHeight="1" s="49">
      <c r="A23" s="120" t="n">
        <v>21</v>
      </c>
      <c r="B23" s="89" t="inlineStr">
        <is>
          <t>ผู้ป่วยไมเกรนควรหลีกเลี่ยงในการรับประทานสิ่งเหล่านี้ ยกเว้น</t>
        </is>
      </c>
      <c r="C23" s="121" t="n"/>
      <c r="D23" s="89" t="inlineStr">
        <is>
          <t>เนยแข็ง</t>
        </is>
      </c>
      <c r="E23" s="89" t="inlineStr">
        <is>
          <t>ช็อกโกแลต</t>
        </is>
      </c>
      <c r="F23" s="89" t="inlineStr">
        <is>
          <t>ไวน์แดง</t>
        </is>
      </c>
      <c r="G23" s="89" t="inlineStr">
        <is>
          <t>เบียร์</t>
        </is>
      </c>
      <c r="H23" s="89" t="inlineStr">
        <is>
          <t>นม</t>
        </is>
      </c>
      <c r="I23" s="120" t="inlineStr">
        <is>
          <t>5</t>
        </is>
      </c>
      <c r="J23" s="89"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21" t="n"/>
      <c r="L23" s="89" t="inlineStr">
        <is>
          <t>Headache</t>
        </is>
      </c>
      <c r="M23" s="121" t="inlineStr">
        <is>
          <t>Clinic</t>
        </is>
      </c>
      <c r="N23" s="89" t="inlineStr">
        <is>
          <t>ข้อ 21 Pharma Plus เล่มม่วง (เฉลยข้อ จ)</t>
        </is>
      </c>
      <c r="O23" s="121" t="n"/>
      <c r="P23" s="121" t="n"/>
      <c r="Q23" s="100" t="n"/>
    </row>
    <row r="24" ht="13.2" customHeight="1" s="49">
      <c r="A24" s="120" t="n">
        <v>22</v>
      </c>
      <c r="B24" s="89" t="inlineStr">
        <is>
          <t>Ergotamine มีฤทธิ์อย่างไร</t>
        </is>
      </c>
      <c r="C24" s="121" t="n"/>
      <c r="D24" s="89" t="inlineStr">
        <is>
          <t>ลดการสร้าง prostaglandins</t>
        </is>
      </c>
      <c r="E24" s="89" t="inlineStr">
        <is>
          <t>ทำให้กล้ามเนื้อหลอดเลือดหดตัว</t>
        </is>
      </c>
      <c r="F24" s="89" t="inlineStr">
        <is>
          <t>ทำให้เลือดไปเลี้ยงสมองมากขึ้น</t>
        </is>
      </c>
      <c r="G24" s="89" t="inlineStr">
        <is>
          <t>ทำให้หลอดเลือดคลายตัว</t>
        </is>
      </c>
      <c r="H24" s="89" t="inlineStr">
        <is>
          <t>ทำให้กล้ามเนื้อคลายตัว</t>
        </is>
      </c>
      <c r="I24" s="120" t="inlineStr">
        <is>
          <t>2</t>
        </is>
      </c>
      <c r="J24" s="89"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21" t="n"/>
      <c r="L24" s="89" t="inlineStr">
        <is>
          <t>Headache</t>
        </is>
      </c>
      <c r="M24" s="121" t="inlineStr">
        <is>
          <t>Clinic</t>
        </is>
      </c>
      <c r="N24" s="89" t="inlineStr">
        <is>
          <t>ข้อ 22 Pharma Plus เล่มม่วง (เฉลยข้อ ข)</t>
        </is>
      </c>
      <c r="O24" s="121" t="n"/>
      <c r="P24" s="121" t="n"/>
      <c r="Q24" s="100" t="n"/>
    </row>
    <row r="25" ht="13.2" customHeight="1" s="49">
      <c r="A25" s="120" t="n">
        <v>23</v>
      </c>
      <c r="B25" s="89" t="inlineStr">
        <is>
          <t>ผู้ป่วยหญิงอายุ 76 ปี เป็นโรคพาร์กินสัน แพทย์์จ่ายยา 1 ตัว ได้แก่ L-dopa/Benserazide 25/100 mg
Benserazide ถูกเติมลงไปใน levodopa เพื่ออะไร</t>
        </is>
      </c>
      <c r="C25" s="121" t="n"/>
      <c r="D25" s="89" t="inlineStr">
        <is>
          <t>เพิ่มอาการข้างเคียงที่จะเกิดที่ peripheral</t>
        </is>
      </c>
      <c r="E25" s="89" t="inlineStr">
        <is>
          <t>เสริมฤทธิ์กับ levodopa</t>
        </is>
      </c>
      <c r="F25" s="89" t="inlineStr">
        <is>
          <t>ช่วยทำให้มีปริมาณ levodopa ผ่านเข้าสมองมากขึ้น</t>
        </is>
      </c>
      <c r="G25" s="89" t="inlineStr">
        <is>
          <t>ช่วยพา levodopa ผ่าน blood brain barrier</t>
        </is>
      </c>
      <c r="H25" s="89" t="inlineStr">
        <is>
          <t>ยับยั้งการทำลาย levodopa ในสมอง</t>
        </is>
      </c>
      <c r="I25" s="120" t="inlineStr">
        <is>
          <t>2</t>
        </is>
      </c>
      <c r="J25" s="89"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21" t="n"/>
      <c r="L25" s="89" t="inlineStr">
        <is>
          <t>Parkinson disease</t>
        </is>
      </c>
      <c r="M25" s="121" t="inlineStr">
        <is>
          <t>Clinic</t>
        </is>
      </c>
      <c r="N25" s="89" t="inlineStr">
        <is>
          <t>ข้อ 23 Pharma Plus เล่มม่วง (เฉลยข้อ ข ค)</t>
        </is>
      </c>
      <c r="O25" s="121" t="n"/>
      <c r="P25" s="121" t="n"/>
      <c r="Q25" s="100" t="n"/>
    </row>
    <row r="26" ht="13.2" customHeight="1" s="49">
      <c r="A26" s="120" t="n">
        <v>24</v>
      </c>
      <c r="B26" s="89"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21" t="n"/>
      <c r="D26" s="89" t="inlineStr">
        <is>
          <t>Pergolide</t>
        </is>
      </c>
      <c r="E26" s="89" t="inlineStr">
        <is>
          <t>Selegiline</t>
        </is>
      </c>
      <c r="F26" s="89" t="inlineStr">
        <is>
          <t>Ondansetron</t>
        </is>
      </c>
      <c r="G26" s="89" t="inlineStr">
        <is>
          <t>Carbidopa</t>
        </is>
      </c>
      <c r="H26" s="89" t="inlineStr">
        <is>
          <t>Trihexyphenidyl</t>
        </is>
      </c>
      <c r="I26" s="120" t="inlineStr">
        <is>
          <t>4</t>
        </is>
      </c>
      <c r="J26" s="89"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21" t="n"/>
      <c r="L26" s="89" t="inlineStr">
        <is>
          <t>Parkinson disease</t>
        </is>
      </c>
      <c r="M26" s="121" t="inlineStr">
        <is>
          <t>Clinic</t>
        </is>
      </c>
      <c r="N26" s="89" t="inlineStr">
        <is>
          <t>ข้อ 24 Pharma Plus เล่มม่วง (เฉลยข้อ ง)</t>
        </is>
      </c>
      <c r="O26" s="121" t="n"/>
      <c r="P26" s="121" t="n"/>
      <c r="Q26" s="100" t="n"/>
    </row>
    <row r="27" ht="13.2" customHeight="1" s="49">
      <c r="A27" s="120" t="n">
        <v>25</v>
      </c>
      <c r="B27" s="89" t="inlineStr">
        <is>
          <t>ผู้ป่วยหญิงอายุ 76 ปี เป็นโรคพาร์กินสัน แพทย์์จ่ายยา 1 ตัว ได้แก่ L-dopa/Benserazide 25/100 mg
ข้อใดคือผลข้างเคียงจากการใช้ยา levodopa</t>
        </is>
      </c>
      <c r="C27" s="121" t="n"/>
      <c r="D27" s="89" t="inlineStr">
        <is>
          <t>ความดันต่ำขณะเปลี่ยนท่า</t>
        </is>
      </c>
      <c r="E27" s="89" t="inlineStr">
        <is>
          <t>หัวใจเต้นช้า</t>
        </is>
      </c>
      <c r="F27" s="89" t="inlineStr">
        <is>
          <t>มึนงง</t>
        </is>
      </c>
      <c r="G27" s="89" t="inlineStr">
        <is>
          <t>คลื่นไส้ อาเจียน</t>
        </is>
      </c>
      <c r="H27" s="89" t="inlineStr">
        <is>
          <t>ชาตามปลายนิ้ว ปลายเท้า</t>
        </is>
      </c>
      <c r="I27" s="120" t="inlineStr">
        <is>
          <t>1</t>
        </is>
      </c>
      <c r="J27" s="89"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21" t="n"/>
      <c r="L27" s="89" t="inlineStr">
        <is>
          <t>Parkinson disease</t>
        </is>
      </c>
      <c r="M27" s="121" t="inlineStr">
        <is>
          <t>Clinic</t>
        </is>
      </c>
      <c r="N27" s="89" t="inlineStr">
        <is>
          <t>ข้อ 25 Pharma Plus เล่มม่วง (เฉลยข้อ ก ง)</t>
        </is>
      </c>
      <c r="O27" s="121" t="n"/>
      <c r="P27" s="121" t="n"/>
      <c r="Q27" s="100" t="n"/>
    </row>
    <row r="28" ht="13.2" customHeight="1" s="49">
      <c r="A28" s="120" t="n">
        <v>26</v>
      </c>
      <c r="B28" s="89" t="inlineStr">
        <is>
          <t>หากระดับยา levodopa สูงเกินไป จะเกิดอาการใด</t>
        </is>
      </c>
      <c r="C28" s="121" t="n"/>
      <c r="D28" s="89" t="inlineStr">
        <is>
          <t>Rigidity</t>
        </is>
      </c>
      <c r="E28" s="89" t="inlineStr">
        <is>
          <t>Dyskinesia</t>
        </is>
      </c>
      <c r="F28" s="89" t="inlineStr">
        <is>
          <t>Hallucination</t>
        </is>
      </c>
      <c r="G28" s="89" t="inlineStr">
        <is>
          <t>Somnolence</t>
        </is>
      </c>
      <c r="H28" s="89" t="inlineStr">
        <is>
          <t>Gynecomastia</t>
        </is>
      </c>
      <c r="I28" s="120" t="inlineStr">
        <is>
          <t>2</t>
        </is>
      </c>
      <c r="J28" s="89"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21" t="n"/>
      <c r="L28" s="89" t="inlineStr">
        <is>
          <t>Parkinson disease</t>
        </is>
      </c>
      <c r="M28" s="121" t="inlineStr">
        <is>
          <t>Clinic</t>
        </is>
      </c>
      <c r="N28" s="89" t="inlineStr">
        <is>
          <t>ข้อ 26 Pharma Plus เล่มม่วง (เฉลยข้อ ข ค)</t>
        </is>
      </c>
      <c r="O28" s="121" t="n"/>
      <c r="P28" s="121" t="n"/>
      <c r="Q28" s="100" t="n"/>
    </row>
    <row r="29" ht="13.2" customHeight="1" s="49">
      <c r="A29" s="120" t="n">
        <v>27</v>
      </c>
      <c r="B29" s="89" t="inlineStr">
        <is>
          <t>ยาในข้อใดไม่ทำให้อาการความจำเสื่อมของผู้ป่วยโรคพาร์กินสันแย่ลง</t>
        </is>
      </c>
      <c r="C29" s="121" t="n"/>
      <c r="D29" s="89" t="inlineStr">
        <is>
          <t>Benztropine</t>
        </is>
      </c>
      <c r="E29" s="89" t="inlineStr">
        <is>
          <t>Amitriptyline</t>
        </is>
      </c>
      <c r="F29" s="89" t="inlineStr">
        <is>
          <t>Domperidone</t>
        </is>
      </c>
      <c r="G29" s="89" t="inlineStr">
        <is>
          <t>Trihexyphenidyl</t>
        </is>
      </c>
      <c r="H29" s="89" t="inlineStr">
        <is>
          <t>Chlorpheniramine</t>
        </is>
      </c>
      <c r="I29" s="120" t="inlineStr">
        <is>
          <t>3</t>
        </is>
      </c>
      <c r="J29" s="89"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21" t="n"/>
      <c r="L29" s="89" t="inlineStr">
        <is>
          <t>Parkinson disease</t>
        </is>
      </c>
      <c r="M29" s="121" t="inlineStr">
        <is>
          <t>Clinic</t>
        </is>
      </c>
      <c r="N29" s="89" t="inlineStr">
        <is>
          <t>ข้อ 27 Pharma Plus เล่มม่วง (เฉลยข้อ ค)</t>
        </is>
      </c>
      <c r="O29" s="121" t="n"/>
      <c r="P29" s="121" t="n"/>
      <c r="Q29" s="100" t="n"/>
    </row>
    <row r="30" ht="13.2" customHeight="1" s="49">
      <c r="A30" s="120" t="n">
        <v>28</v>
      </c>
      <c r="B30" s="89" t="inlineStr">
        <is>
          <t>Benserazide ยับยั้ง enzyme ในข้อใด</t>
        </is>
      </c>
      <c r="C30" s="121" t="n"/>
      <c r="D30" s="89" t="inlineStr">
        <is>
          <t>MAOB</t>
        </is>
      </c>
      <c r="E30" s="89" t="inlineStr">
        <is>
          <t>COMT</t>
        </is>
      </c>
      <c r="F30" s="89" t="inlineStr">
        <is>
          <t>Acetylcholine esterase</t>
        </is>
      </c>
      <c r="G30" s="89" t="inlineStr">
        <is>
          <t>Dopa decarboxylase</t>
        </is>
      </c>
      <c r="H30" s="89" t="inlineStr">
        <is>
          <t>Dopa deaminase</t>
        </is>
      </c>
      <c r="I30" s="120" t="inlineStr">
        <is>
          <t>4</t>
        </is>
      </c>
      <c r="J30" s="89"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21" t="n"/>
      <c r="L30" s="89" t="inlineStr">
        <is>
          <t>Parkinson disease</t>
        </is>
      </c>
      <c r="M30" s="121" t="inlineStr">
        <is>
          <t>Clinic</t>
        </is>
      </c>
      <c r="N30" s="89" t="inlineStr">
        <is>
          <t>ข้อ 28 Pharma Plus เล่มม่วง (เฉลยข้อ ง)</t>
        </is>
      </c>
      <c r="O30" s="121" t="n"/>
      <c r="P30" s="121" t="n"/>
      <c r="Q30" s="100" t="n"/>
    </row>
    <row r="31" ht="13.2" customHeight="1" s="49">
      <c r="A31" s="120" t="n">
        <v>29</v>
      </c>
      <c r="B31" s="89"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21" t="n"/>
      <c r="D31" s="89" t="inlineStr">
        <is>
          <t>หลังจากเริ่มการรักษาผู้ป่วยได้ 3-5 ปี ผลการรักษาจะลดลง</t>
        </is>
      </c>
      <c r="E31" s="89" t="inlineStr">
        <is>
          <t>ผลการรักษาในแต่ละวันอาจไม่คงที่ (on-off phenomenon)</t>
        </is>
      </c>
      <c r="F31" s="89" t="inlineStr">
        <is>
          <t>ตัวรับ dopamine receptor ในสมองเกิด down regulation ลดจำนวนลง</t>
        </is>
      </c>
      <c r="G31" s="89" t="inlineStr">
        <is>
          <t>Levodopa ซึมผ่าน blood brain barrier เข้าสู่สมองได้ยากขึ้น</t>
        </is>
      </c>
      <c r="H31" s="89" t="inlineStr">
        <is>
          <t>อนุมูลอิสระที่เกิดจากการเมตาบอลิซึมของ levodopa จะทำให้เซลล์ประสาท dopaminergic ที่ nigrostriatal pathway</t>
        </is>
      </c>
      <c r="I31" s="120" t="inlineStr">
        <is>
          <t>4</t>
        </is>
      </c>
      <c r="J31" s="89"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21" t="n"/>
      <c r="L31" s="89" t="inlineStr">
        <is>
          <t>Parkinson disease</t>
        </is>
      </c>
      <c r="M31" s="121" t="inlineStr">
        <is>
          <t>Clinic</t>
        </is>
      </c>
      <c r="N31" s="89" t="inlineStr">
        <is>
          <t>ข้อ 29 Pharma Plus เล่มม่วง (เฉลยข้อ ง)</t>
        </is>
      </c>
      <c r="O31" s="121" t="n"/>
      <c r="P31" s="121" t="n"/>
      <c r="Q31" s="100" t="n"/>
    </row>
    <row r="32" ht="13.2" customHeight="1" s="49">
      <c r="A32" s="120" t="n">
        <v>30</v>
      </c>
      <c r="B32" s="89" t="inlineStr">
        <is>
          <t>การใช้ carbidopa หรือ benserazide ร่วมกับ levodopa ในการรักษา Parkinson's disease มีจุดประสงค์เพื่อ</t>
        </is>
      </c>
      <c r="C32" s="121" t="n"/>
      <c r="D32" s="89" t="inlineStr">
        <is>
          <t>กระตุ้นเอนไซม์ dopa decarboxylase ที่สมอง</t>
        </is>
      </c>
      <c r="E32" s="89" t="inlineStr">
        <is>
          <t>ยับยั้งการเปลี่ยนแปลง Levodopa เป็น dopamine ที่เนื้อเยื่อนอกสมอง</t>
        </is>
      </c>
      <c r="F32" s="89" t="inlineStr">
        <is>
          <t>เพิ่มการดูดซึมของ Levodopa จากทางเดินอาหาร</t>
        </is>
      </c>
      <c r="G32" s="89" t="inlineStr">
        <is>
          <t>ยับยั้งการขับถ่าย Levodopa ออกทางปัสสาวะ</t>
        </is>
      </c>
      <c r="H32" s="89" t="inlineStr">
        <is>
          <t>เพิ่มการซึมผ่านของ dopamine จากเลือดสู่สมอง</t>
        </is>
      </c>
      <c r="I32" s="120" t="inlineStr">
        <is>
          <t>2</t>
        </is>
      </c>
      <c r="J32" s="89"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21" t="n"/>
      <c r="L32" s="89" t="inlineStr">
        <is>
          <t>Parkinson disease</t>
        </is>
      </c>
      <c r="M32" s="121" t="inlineStr">
        <is>
          <t>Clinic</t>
        </is>
      </c>
      <c r="N32" s="89" t="inlineStr">
        <is>
          <t>ข้อ 30 Pharma Plus เล่มม่วง (เฉลยข้อ ข)</t>
        </is>
      </c>
      <c r="O32" s="121" t="n"/>
      <c r="P32" s="121" t="n"/>
      <c r="Q32" s="100" t="n"/>
    </row>
    <row r="33" ht="13.2" customHeight="1" s="49">
      <c r="A33" s="120" t="n">
        <v>31</v>
      </c>
      <c r="B33" s="89"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21" t="n"/>
      <c r="D33" s="89" t="inlineStr">
        <is>
          <t>ป้องกันการเกิดอนุมูลอิสระ ซึ่งมีพิษและเป็นผลพลอยได้จากการออกซิไดซ์ dopamine โดย MAO-B</t>
        </is>
      </c>
      <c r="E33" s="89" t="inlineStr">
        <is>
          <t>กระตุ้นการเจริญของ dopaminergic neurons ใน nigrostriatal pathway</t>
        </is>
      </c>
      <c r="F33" s="89" t="inlineStr">
        <is>
          <t>กระตุ้นการเจริญของ glial cells ในสมอง</t>
        </is>
      </c>
      <c r="G33" s="89" t="inlineStr">
        <is>
          <t>กระตุ้นการสังเคราะห์ nerve growth factor</t>
        </is>
      </c>
      <c r="H33" s="89" t="inlineStr">
        <is>
          <t>กระตุ้นการสังเคราะห์สารสื่อประสาท</t>
        </is>
      </c>
      <c r="I33" s="120" t="inlineStr">
        <is>
          <t>1</t>
        </is>
      </c>
      <c r="J33" s="89"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21" t="n"/>
      <c r="L33" s="89" t="inlineStr">
        <is>
          <t>Parkinson disease</t>
        </is>
      </c>
      <c r="M33" s="121" t="inlineStr">
        <is>
          <t>Clinic</t>
        </is>
      </c>
      <c r="N33" s="89" t="inlineStr">
        <is>
          <t>ข้อ 31 Pharma Plus เล่มม่วง (เฉลยข้อ ก)</t>
        </is>
      </c>
      <c r="O33" s="121" t="n"/>
      <c r="P33" s="121" t="n"/>
      <c r="Q33" s="100" t="n"/>
    </row>
    <row r="34" ht="13.2" customHeight="1" s="49">
      <c r="A34" s="120" t="n">
        <v>32</v>
      </c>
      <c r="B34" s="89" t="inlineStr">
        <is>
          <t>สถานการณ์ที่ 5 ผู้ป่วยชาย อายุ 25 ปี
Dx. Tonic-clonic seizer (first diagnosis)
Rx. Carbamazepine BID 30 F/U 2 wk.
ผู้ป่วยไม่ควรได้รับคำแนะนำใด</t>
        </is>
      </c>
      <c r="C34" s="121" t="n"/>
      <c r="D34" s="89" t="inlineStr">
        <is>
          <t>แนะนำคุมกำเนิด</t>
        </is>
      </c>
      <c r="E34" s="89" t="inlineStr">
        <is>
          <t>ถ้าใช้ยาแล้วเป็นไข้ เจ็บคอ ให้รีบแจ้งแพทย์์</t>
        </is>
      </c>
      <c r="F34" s="89" t="inlineStr">
        <is>
          <t>ใช้ยาแล้วหลีกเลี่ยงการสัมผัสแสงแดด</t>
        </is>
      </c>
      <c r="G34" s="89" t="inlineStr">
        <is>
          <t>ใช้ยานี้แล้วสีเล็บและสีผิวจะเปลี่ยน</t>
        </is>
      </c>
      <c r="H34" s="89" t="inlineStr">
        <is>
          <t>ควรหลีกเลี่ยงการซื้อยามารับประทานเอง</t>
        </is>
      </c>
      <c r="I34" s="120" t="inlineStr">
        <is>
          <t>1</t>
        </is>
      </c>
      <c r="J34" s="89"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21" t="n"/>
      <c r="L34" s="89" t="inlineStr">
        <is>
          <t>Epilepsy</t>
        </is>
      </c>
      <c r="M34" s="121" t="inlineStr">
        <is>
          <t>Clinic</t>
        </is>
      </c>
      <c r="N34" s="89" t="inlineStr">
        <is>
          <t>ข้อ 32 Pharma Plus เล่มม่วง (เฉลยข้อ )</t>
        </is>
      </c>
      <c r="O34" s="121" t="n"/>
      <c r="P34" s="121" t="n"/>
      <c r="Q34" s="100" t="n"/>
    </row>
    <row r="35" ht="13.2" customHeight="1" s="49">
      <c r="A35" s="120" t="n">
        <v>33</v>
      </c>
      <c r="B35" s="89" t="inlineStr">
        <is>
          <t>สถานการณ์ที่ 5 ผู้ป่วยชาย อายุ 25 ปี
Dx. Tonic-clonic seizer (first diagnosis)
Rx. Carbamazepine BID 30 F/U 2 wk.
ระดับยา carbamazepine สามารถเพิ่มได้เมื่อใช้ร่วมกับยาใด</t>
        </is>
      </c>
      <c r="C35" s="121" t="n"/>
      <c r="D35" s="89" t="inlineStr">
        <is>
          <t>Folic acid</t>
        </is>
      </c>
      <c r="E35" s="89" t="inlineStr">
        <is>
          <t>Nevirapine</t>
        </is>
      </c>
      <c r="F35" s="89" t="inlineStr">
        <is>
          <t>Phenytoin</t>
        </is>
      </c>
      <c r="G35" s="89" t="inlineStr">
        <is>
          <t>Clarithromycin</t>
        </is>
      </c>
      <c r="H35" s="89" t="inlineStr">
        <is>
          <t>Mebendazole</t>
        </is>
      </c>
      <c r="I35" s="120" t="inlineStr">
        <is>
          <t>4</t>
        </is>
      </c>
      <c r="J35" s="8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21" t="n"/>
      <c r="L35" s="89" t="inlineStr">
        <is>
          <t>Epilepsy</t>
        </is>
      </c>
      <c r="M35" s="121" t="inlineStr">
        <is>
          <t>Clinic</t>
        </is>
      </c>
      <c r="N35" s="89" t="inlineStr">
        <is>
          <t>ข้อ 33 Pharma Plus เล่มม่วง (เฉลยข้อ ง)</t>
        </is>
      </c>
      <c r="O35" s="121" t="n"/>
      <c r="P35" s="121" t="n"/>
      <c r="Q35" s="100" t="n"/>
    </row>
    <row r="36" ht="13.2" customHeight="1" s="49">
      <c r="A36" s="120" t="n">
        <v>34</v>
      </c>
      <c r="B36" s="89" t="inlineStr">
        <is>
          <t>ข้อใดคือกลไกการออกฤทธิ์ของ carbamazepine</t>
        </is>
      </c>
      <c r="C36" s="121" t="n"/>
      <c r="D36" s="89" t="inlineStr">
        <is>
          <t>จับกับ sodium channel ที่อยู่ใน inactivated state</t>
        </is>
      </c>
      <c r="E36" s="89" t="inlineStr">
        <is>
          <t>จับกับ T-type calcium channel</t>
        </is>
      </c>
      <c r="F36" s="89" t="inlineStr">
        <is>
          <t>ออกฤทธิ์ต่อ GABA receptor/ chloride-ion pore complex</t>
        </is>
      </c>
      <c r="G36" s="89" t="inlineStr">
        <is>
          <t>ออกฤทธิ์ที่ NMDA receptor</t>
        </is>
      </c>
      <c r="H36" s="89" t="inlineStr">
        <is>
          <t>ออกฤทธิ์ยับยั้ง second messengers</t>
        </is>
      </c>
      <c r="I36" s="120" t="inlineStr">
        <is>
          <t>1</t>
        </is>
      </c>
      <c r="J36" s="89"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21" t="n"/>
      <c r="L36" s="89" t="inlineStr">
        <is>
          <t>Epilepsy</t>
        </is>
      </c>
      <c r="M36" s="121" t="inlineStr">
        <is>
          <t>Clinic</t>
        </is>
      </c>
      <c r="N36" s="89" t="inlineStr">
        <is>
          <t>ข้อ 34 Pharma Plus เล่มม่วง (เฉลยข้อ ก)</t>
        </is>
      </c>
      <c r="O36" s="121" t="n"/>
      <c r="P36" s="121" t="n"/>
      <c r="Q36" s="100" t="n"/>
    </row>
    <row r="37" ht="13.2" customHeight="1" s="49">
      <c r="A37" s="120" t="n">
        <v>35</v>
      </c>
      <c r="B37" s="89" t="inlineStr">
        <is>
          <t>โรคลมชักมีสาเหตุจากทุกข้อ ยกเว้นข้อใด</t>
        </is>
      </c>
      <c r="C37" s="121" t="n"/>
      <c r="D37" s="89" t="inlineStr">
        <is>
          <t>อุบัติเหตุทางสมอง</t>
        </is>
      </c>
      <c r="E37" s="89" t="inlineStr">
        <is>
          <t>การติดเชื้อในหูชั้นกลาง</t>
        </is>
      </c>
      <c r="F37" s="89" t="inlineStr">
        <is>
          <t>Hypoglycemia</t>
        </is>
      </c>
      <c r="G37" s="89" t="inlineStr">
        <is>
          <t>เนื้องอกในสมอง</t>
        </is>
      </c>
      <c r="H37" s="89" t="inlineStr">
        <is>
          <t>ไข้สูงในเด็ก</t>
        </is>
      </c>
      <c r="I37" s="120" t="inlineStr">
        <is>
          <t>2</t>
        </is>
      </c>
      <c r="J37" s="89"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21" t="n"/>
      <c r="L37" s="89" t="inlineStr">
        <is>
          <t>Epilepsy</t>
        </is>
      </c>
      <c r="M37" s="121" t="inlineStr">
        <is>
          <t>Clinic</t>
        </is>
      </c>
      <c r="N37" s="89" t="inlineStr">
        <is>
          <t>ข้อ 35 Pharma Plus เล่มม่วง (เฉลยข้อ ข)</t>
        </is>
      </c>
      <c r="O37" s="121" t="n"/>
      <c r="P37" s="121" t="n"/>
      <c r="Q37" s="100" t="n"/>
    </row>
    <row r="38" ht="13.2" customHeight="1" s="49">
      <c r="A38" s="120" t="n">
        <v>36</v>
      </c>
      <c r="B38" s="89" t="inlineStr">
        <is>
          <t>ข้อใดคือข้อบ่งใช้ของ carbamazepine นอกเหนือจากรักษาโรคลมชัก</t>
        </is>
      </c>
      <c r="C38" s="121" t="n"/>
      <c r="D38" s="89" t="inlineStr">
        <is>
          <t>Anxiety</t>
        </is>
      </c>
      <c r="E38" s="89" t="inlineStr">
        <is>
          <t>Muscle relaxant</t>
        </is>
      </c>
      <c r="F38" s="89" t="inlineStr">
        <is>
          <t>Trigeminal neuralgia</t>
        </is>
      </c>
      <c r="G38" s="89" t="inlineStr">
        <is>
          <t>Anti-arrhythmia</t>
        </is>
      </c>
      <c r="H38" s="89" t="inlineStr">
        <is>
          <t>Febrile Seizure</t>
        </is>
      </c>
      <c r="I38" s="120" t="inlineStr">
        <is>
          <t>3</t>
        </is>
      </c>
      <c r="J38" s="8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21" t="n"/>
      <c r="L38" s="89" t="inlineStr">
        <is>
          <t>Epilepsy</t>
        </is>
      </c>
      <c r="M38" s="121" t="inlineStr">
        <is>
          <t>Clinic</t>
        </is>
      </c>
      <c r="N38" s="89" t="inlineStr">
        <is>
          <t>ข้อ 36 Pharma Plus เล่มม่วง (เฉลยข้อ ค)</t>
        </is>
      </c>
      <c r="O38" s="121" t="n"/>
      <c r="P38" s="121" t="n"/>
      <c r="Q38" s="100" t="n"/>
    </row>
    <row r="39" ht="13.2" customHeight="1" s="49">
      <c r="A39" s="120" t="n">
        <v>37</v>
      </c>
      <c r="B39" s="89"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21" t="n"/>
      <c r="D39" s="89" t="inlineStr">
        <is>
          <t>ซักประวัติเพิ่มเติมพบว่า ผู้ป่วยมีแนวโน้มเครียดง่ายจากการทำงาน จึงให้ยาคลายกังวลและนัดพบในอีก 1 เดือน</t>
        </is>
      </c>
      <c r="E39" s="89" t="inlineStr">
        <is>
          <t>ซักประวัติเพิ่มเติมพบว่ามีสุขภาพอ่อนแอ จึงให้่าวิตามินและนัดมาพบในอีก 1 สัปดาห์</t>
        </is>
      </c>
      <c r="F39" s="89" t="inlineStr">
        <is>
          <t>ให้ยาคลายกล้ามเนื้อเพื่อป้องกันอาการชักเกร็งระหว่างหมดสติ</t>
        </is>
      </c>
      <c r="G39" s="89" t="inlineStr">
        <is>
          <t>ซักประวัติเพิ่มเติมพบว่ามีสุขภาพอ่อนแอ จึงแนะนำให้พักผ่อนให้เพียงพอ</t>
        </is>
      </c>
      <c r="H39" s="89" t="inlineStr">
        <is>
          <t>ซักประวัติเพิ่มเติมและแนะนำให้ไปพบแพทย์์</t>
        </is>
      </c>
      <c r="I39" s="120" t="inlineStr">
        <is>
          <t>5</t>
        </is>
      </c>
      <c r="J39" s="89"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21" t="n"/>
      <c r="L39" s="89" t="inlineStr">
        <is>
          <t>Epilepsy</t>
        </is>
      </c>
      <c r="M39" s="121" t="inlineStr">
        <is>
          <t>Clinic</t>
        </is>
      </c>
      <c r="N39" s="89" t="inlineStr">
        <is>
          <t>ข้อ 37 Pharma Plus เล่มม่วง (เฉลยข้อ จ)</t>
        </is>
      </c>
      <c r="O39" s="121" t="n"/>
      <c r="P39" s="121" t="n"/>
      <c r="Q39" s="100" t="n"/>
    </row>
    <row r="40" ht="13.2" customHeight="1" s="49">
      <c r="A40" s="120" t="n">
        <v>38</v>
      </c>
      <c r="B40" s="89"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21" t="n"/>
      <c r="D40" s="89" t="inlineStr">
        <is>
          <t>Block PTP (post tetanic potentiation)</t>
        </is>
      </c>
      <c r="E40" s="89" t="inlineStr">
        <is>
          <t>Decrease post-synaptic excitation</t>
        </is>
      </c>
      <c r="F40" s="89" t="inlineStr">
        <is>
          <t>Increase GABA activity</t>
        </is>
      </c>
      <c r="G40" s="89" t="inlineStr">
        <is>
          <t>Decrease excitatory neurotransmitter</t>
        </is>
      </c>
      <c r="H40" s="89" t="inlineStr">
        <is>
          <t>Inhibit protein kinase-C</t>
        </is>
      </c>
      <c r="I40" s="120" t="inlineStr">
        <is>
          <t>2</t>
        </is>
      </c>
      <c r="J40" s="89"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21" t="n"/>
      <c r="L40" s="89" t="inlineStr">
        <is>
          <t>Epilepsy</t>
        </is>
      </c>
      <c r="M40" s="121" t="inlineStr">
        <is>
          <t>Clinic</t>
        </is>
      </c>
      <c r="N40" s="89" t="inlineStr">
        <is>
          <t>ข้อ 38 Pharma Plus เล่มม่วง (เฉลยข้อ ข ง)</t>
        </is>
      </c>
      <c r="O40" s="121" t="n"/>
      <c r="P40" s="121" t="n"/>
      <c r="Q40" s="100" t="n"/>
    </row>
    <row r="41" ht="13.2" customHeight="1" s="49">
      <c r="A41" s="120" t="n">
        <v>39</v>
      </c>
      <c r="B41" s="89"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21" t="n"/>
      <c r="D41" s="89" t="inlineStr">
        <is>
          <t>รับประทานยานี้หลังอาหารทันที</t>
        </is>
      </c>
      <c r="E41" s="89" t="inlineStr">
        <is>
          <t>ดื่มน้ำมาก ๆ หลังรับประทานยา</t>
        </is>
      </c>
      <c r="F41" s="89" t="inlineStr">
        <is>
          <t>เมื่ออาการดีขึ้นสามารถปรับลดขนาดยาได้</t>
        </is>
      </c>
      <c r="G41" s="89" t="inlineStr">
        <is>
          <t>ห้ามรับประทานพร้อมนม</t>
        </is>
      </c>
      <c r="H41" s="89" t="inlineStr">
        <is>
          <t>กินยาติดต่อกันเป็นประจำทุกวัน</t>
        </is>
      </c>
      <c r="I41" s="120" t="inlineStr">
        <is>
          <t>5</t>
        </is>
      </c>
      <c r="J41" s="89"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21" t="n"/>
      <c r="L41" s="89" t="inlineStr">
        <is>
          <t>Epilepsy</t>
        </is>
      </c>
      <c r="M41" s="121" t="inlineStr">
        <is>
          <t>Clinic</t>
        </is>
      </c>
      <c r="N41" s="89" t="inlineStr">
        <is>
          <t>ข้อ 39 Pharma Plus เล่มม่วง (เฉลยข้อ จ)</t>
        </is>
      </c>
      <c r="O41" s="121" t="n"/>
      <c r="P41" s="121" t="n"/>
      <c r="Q41" s="100" t="n"/>
    </row>
    <row r="42" ht="13.2" customHeight="1" s="49">
      <c r="A42" s="120" t="n">
        <v>40</v>
      </c>
      <c r="B42" s="89"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21" t="n"/>
      <c r="D42" s="89" t="inlineStr">
        <is>
          <t>ค่าครึ่งชีวิตของ phenytoin ยาว</t>
        </is>
      </c>
      <c r="E42" s="89" t="inlineStr">
        <is>
          <t>Phenytoin ถูกกำจัดทางไตน้อยกว่า 5%</t>
        </is>
      </c>
      <c r="F42" s="89" t="inlineStr">
        <is>
          <t>เภสัชจลนศาสตร์ของยาเป็นแบบไม่เป็นเส้นตรง</t>
        </is>
      </c>
      <c r="G42" s="89" t="inlineStr">
        <is>
          <t>ยามีผลต่อเอนไซม์ Cytochrome P450 system</t>
        </is>
      </c>
      <c r="H42" s="89" t="inlineStr">
        <is>
          <t>Phenytoin ไม่เกิด first pass metabolism</t>
        </is>
      </c>
      <c r="I42" s="120" t="inlineStr">
        <is>
          <t>1</t>
        </is>
      </c>
      <c r="J42" s="89"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21" t="n"/>
      <c r="L42" s="89" t="inlineStr">
        <is>
          <t>Epilepsy</t>
        </is>
      </c>
      <c r="M42" s="121" t="inlineStr">
        <is>
          <t>Clinic</t>
        </is>
      </c>
      <c r="N42" s="89" t="inlineStr">
        <is>
          <t>ข้อ 40 Pharma Plus เล่มม่วง (เฉลยข้อ ก)</t>
        </is>
      </c>
      <c r="O42" s="121" t="n"/>
      <c r="P42" s="121" t="n"/>
      <c r="Q42" s="100" t="n"/>
    </row>
    <row r="43" ht="13.2" customHeight="1" s="49">
      <c r="A43" s="120" t="n">
        <v>41</v>
      </c>
      <c r="B43" s="89" t="inlineStr">
        <is>
          <t>เภสัชจลนศาสตร์ของ phenytoin ที่เป็นแบบไม่เป็นเส้นตรง (non-linear pharmacokinetic) หมายความว่าอย่างไร</t>
        </is>
      </c>
      <c r="C43" s="121" t="n"/>
      <c r="D43" s="89" t="inlineStr">
        <is>
          <t>หาก plot graph ระหว่างขนาดยาและความเข้มข้นไม่มีส่วนที่เป็นเส้นตรง</t>
        </is>
      </c>
      <c r="E43" s="89" t="inlineStr">
        <is>
          <t>ยาถูกกำจัดจากร่างกายได้หลายกลไก</t>
        </is>
      </c>
      <c r="F43" s="89" t="inlineStr">
        <is>
          <t>ขนาดยาที่สูงขึ้น จะได้ฤทธิ์ยาเพิ่มขึ้นน้อยกว่าที่ควรจะเป็น</t>
        </is>
      </c>
      <c r="G43" s="89" t="inlineStr">
        <is>
          <t>ความเข้มข้นของยาในกระแสเลือดที่เพิ่มขึ้นไม่เป็นสัดส่วนโดยตรงกับขนาดยา</t>
        </is>
      </c>
      <c r="H43" s="89" t="inlineStr">
        <is>
          <t>เมื่อขนาดยาที่สูงขึ้น ณ จุดหนึ่ง ความสัมพันธ์ของขนาดยาและความเข้มข้นในกระแสเลือดจะเป็นสัดส่วนผกผัน</t>
        </is>
      </c>
      <c r="I43" s="120" t="inlineStr">
        <is>
          <t>4</t>
        </is>
      </c>
      <c r="J43" s="89"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21" t="n"/>
      <c r="L43" s="89" t="inlineStr">
        <is>
          <t>Epilepsy</t>
        </is>
      </c>
      <c r="M43" s="121" t="inlineStr">
        <is>
          <t>Clinic</t>
        </is>
      </c>
      <c r="N43" s="89" t="inlineStr">
        <is>
          <t>ข้อ 41 Pharma Plus เล่มม่วง (เฉลยข้อ ง)</t>
        </is>
      </c>
      <c r="O43" s="121" t="n"/>
      <c r="P43" s="121" t="n"/>
      <c r="Q43" s="100" t="n"/>
    </row>
    <row r="44" ht="13.2" customHeight="1" s="49">
      <c r="A44" s="120" t="n">
        <v>42</v>
      </c>
      <c r="B44" s="89" t="inlineStr">
        <is>
          <t>ข้อใดเป็นผลข้างเคียงจากการใช้ phenytoin ติดต่อกันเป็นระยะเวลานาน</t>
        </is>
      </c>
      <c r="C44" s="121" t="n"/>
      <c r="D44" s="89" t="inlineStr">
        <is>
          <t>Gingival hyperplasia</t>
        </is>
      </c>
      <c r="E44" s="89" t="inlineStr">
        <is>
          <t>Ataxia</t>
        </is>
      </c>
      <c r="F44" s="89" t="inlineStr">
        <is>
          <t>Mental retardation</t>
        </is>
      </c>
      <c r="G44" s="89" t="inlineStr">
        <is>
          <t>Blurred vision</t>
        </is>
      </c>
      <c r="H44" s="89" t="inlineStr">
        <is>
          <t>Hyperactivity</t>
        </is>
      </c>
      <c r="I44" s="120" t="inlineStr">
        <is>
          <t>1</t>
        </is>
      </c>
      <c r="J44" s="89"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21" t="n"/>
      <c r="L44" s="89" t="inlineStr">
        <is>
          <t>Epilepsy</t>
        </is>
      </c>
      <c r="M44" s="121" t="inlineStr">
        <is>
          <t>Clinic</t>
        </is>
      </c>
      <c r="N44" s="89" t="inlineStr">
        <is>
          <t>ข้อ 42 Pharma Plus เล่มม่วง (เฉลยข้อ ก)</t>
        </is>
      </c>
      <c r="O44" s="121" t="n"/>
      <c r="P44" s="121" t="n"/>
      <c r="Q44" s="100" t="n"/>
    </row>
    <row r="45" ht="13.2" customHeight="1" s="49">
      <c r="A45" s="120" t="n">
        <v>43</v>
      </c>
      <c r="B45" s="89"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21" t="n"/>
      <c r="D45" s="89" t="inlineStr">
        <is>
          <t>ควรตรวจสอบอาการเดินเซ (ataxia) ร่วมด้วย</t>
        </is>
      </c>
      <c r="E45" s="89" t="inlineStr">
        <is>
          <t>สอบถามประวัติการใช้ยาของผู้ป่วย</t>
        </is>
      </c>
      <c r="F45" s="89" t="inlineStr">
        <is>
          <t>ตรวจวัดระดับยาในเลือด</t>
        </is>
      </c>
      <c r="G45" s="89" t="inlineStr">
        <is>
          <t>ใช้ diazepam เพื่อควบคุมอาการ nystagmus ก่อนให้การรักษาต่อไป</t>
        </is>
      </c>
      <c r="H45" s="89" t="inlineStr">
        <is>
          <t>ผู้ป่วยควรหยุดยา phenytoin และรอดูอาการ</t>
        </is>
      </c>
      <c r="I45" s="120" t="inlineStr">
        <is>
          <t>4</t>
        </is>
      </c>
      <c r="J45" s="89"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21" t="n"/>
      <c r="L45" s="89" t="inlineStr">
        <is>
          <t>Epilepsy</t>
        </is>
      </c>
      <c r="M45" s="121" t="inlineStr">
        <is>
          <t>Clinic</t>
        </is>
      </c>
      <c r="N45" s="89" t="inlineStr">
        <is>
          <t>ข้อ 43 Pharma Plus เล่มม่วง (เฉลยข้อ ง จ)</t>
        </is>
      </c>
      <c r="O45" s="121" t="n"/>
      <c r="P45" s="121" t="n"/>
      <c r="Q45" s="100" t="n"/>
    </row>
    <row r="46" ht="13.2" customHeight="1" s="49">
      <c r="A46" s="120" t="n">
        <v>44</v>
      </c>
      <c r="B46" s="89" t="inlineStr">
        <is>
          <t>ข้อใดไม่ถูกต้องเกี่ยวกับหลักการใช้ยากันชัก</t>
        </is>
      </c>
      <c r="C46" s="121" t="n"/>
      <c r="D46" s="89" t="inlineStr">
        <is>
          <t>ควรเริ่มต้นการรักษาด้วยยาทีละตัว (monotherapy)</t>
        </is>
      </c>
      <c r="E46" s="89" t="inlineStr">
        <is>
          <t>ควรเริ่มต้นด้วยขนาดยาต่ำ ๆ แล้วจึงเพิ่มขนาดยาขึ้น</t>
        </is>
      </c>
      <c r="F46" s="89" t="inlineStr">
        <is>
          <t>การตรวจวัดระดับยาในเลือดอาจไม่จำเป็นในทางปฏิบัติ</t>
        </is>
      </c>
      <c r="G46" s="89" t="inlineStr">
        <is>
          <t>ขนาดของยาไม่จำเป็นต้องเท่ากัน (fixed dose) ในผู้ป่วยทุกราย</t>
        </is>
      </c>
      <c r="H46" s="89" t="inlineStr">
        <is>
          <t>ควรเลือกยากันชักชนิดใหม่เช่น gabapentin เป็นอันดับแรกในการรักษาเนื่องจากมีประสิทธิภาพสูง</t>
        </is>
      </c>
      <c r="I46" s="120" t="inlineStr">
        <is>
          <t>5</t>
        </is>
      </c>
      <c r="J46" s="89"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21" t="n"/>
      <c r="L46" s="89" t="inlineStr">
        <is>
          <t>Epilepsy</t>
        </is>
      </c>
      <c r="M46" s="121" t="inlineStr">
        <is>
          <t>Clinic</t>
        </is>
      </c>
      <c r="N46" s="89" t="inlineStr">
        <is>
          <t>ข้อ 44 Pharma Plus เล่มม่วง (เฉลยข้อ จ)</t>
        </is>
      </c>
      <c r="O46" s="121" t="n"/>
      <c r="P46" s="121" t="n"/>
      <c r="Q46" s="100" t="n"/>
    </row>
    <row r="47" ht="13.2" customHeight="1" s="49">
      <c r="A47" s="120" t="n">
        <v>45</v>
      </c>
      <c r="B47" s="89" t="inlineStr">
        <is>
          <t>ข้อใดต่อไปนี้คืออาการข้างเคียงที่จะเกิดจากการได้รับยา phenytoin</t>
        </is>
      </c>
      <c r="C47" s="121" t="n"/>
      <c r="D47" s="89" t="inlineStr">
        <is>
          <t>Gum hyperplasia</t>
        </is>
      </c>
      <c r="E47" s="89" t="inlineStr">
        <is>
          <t>Tachycardia</t>
        </is>
      </c>
      <c r="F47" s="89" t="inlineStr">
        <is>
          <t>Dry mouth</t>
        </is>
      </c>
      <c r="G47" s="89" t="inlineStr">
        <is>
          <t>Gastric irritation</t>
        </is>
      </c>
      <c r="H47" s="89" t="inlineStr">
        <is>
          <t>Hair loss</t>
        </is>
      </c>
      <c r="I47" s="120" t="inlineStr">
        <is>
          <t>1</t>
        </is>
      </c>
      <c r="J47" s="89"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21" t="n"/>
      <c r="L47" s="89" t="inlineStr">
        <is>
          <t>Epilepsy</t>
        </is>
      </c>
      <c r="M47" s="121" t="inlineStr">
        <is>
          <t>Clinic</t>
        </is>
      </c>
      <c r="N47" s="89" t="inlineStr">
        <is>
          <t>ข้อ 45 Pharma Plus เล่มม่วง (เฉลยข้อ ก)</t>
        </is>
      </c>
      <c r="O47" s="121" t="n"/>
      <c r="P47" s="121" t="n"/>
      <c r="Q47" s="100" t="n"/>
    </row>
    <row r="48" ht="13.2" customHeight="1" s="49">
      <c r="A48" s="120" t="n">
        <v>46</v>
      </c>
      <c r="B48" s="89" t="inlineStr">
        <is>
          <t>กลไกการออกฤทธิ์ของ phenobarbital คือข้อใด</t>
        </is>
      </c>
      <c r="C48" s="121" t="n"/>
      <c r="D48" s="89" t="inlineStr">
        <is>
          <t>กระตุ้น Glutamate neurotransmission</t>
        </is>
      </c>
      <c r="E48" s="89" t="inlineStr">
        <is>
          <t>กระตุ้น GABA neurotransmission</t>
        </is>
      </c>
      <c r="F48" s="89" t="inlineStr">
        <is>
          <t>กระตุ้น Serotonin neurotransmission</t>
        </is>
      </c>
      <c r="G48" s="89" t="inlineStr">
        <is>
          <t>ยับยั้ง Dopamine neurotransmission</t>
        </is>
      </c>
      <c r="H48" s="89" t="inlineStr">
        <is>
          <t>ยับยั้ง Norepinephrine neurotransmission</t>
        </is>
      </c>
      <c r="I48" s="120" t="inlineStr">
        <is>
          <t>2</t>
        </is>
      </c>
      <c r="J48" s="89"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21" t="n"/>
      <c r="L48" s="89" t="inlineStr">
        <is>
          <t>Headache</t>
        </is>
      </c>
      <c r="M48" s="121" t="inlineStr">
        <is>
          <t>Clinic</t>
        </is>
      </c>
      <c r="N48" s="89" t="inlineStr">
        <is>
          <t>ข้อ 46 Pharma Plus เล่มม่วง (เฉลยข้อ ข)</t>
        </is>
      </c>
      <c r="O48" s="121" t="n"/>
      <c r="P48" s="121" t="n"/>
      <c r="Q48" s="100" t="n"/>
    </row>
    <row r="49" ht="13.2" customHeight="1" s="49">
      <c r="A49" s="120" t="n">
        <v>47</v>
      </c>
      <c r="B49" s="89" t="inlineStr">
        <is>
          <t>Phenobarbital ให้ผลการรักษา epilepsy ชนิดใดได้ดีที่สุด</t>
        </is>
      </c>
      <c r="C49" s="121" t="n"/>
      <c r="D49" s="89" t="inlineStr">
        <is>
          <t>Generalized tonic-clonic (Grand mal) seizure</t>
        </is>
      </c>
      <c r="E49" s="89" t="inlineStr">
        <is>
          <t>Absence (Petit mal) seizure</t>
        </is>
      </c>
      <c r="F49" s="89" t="inlineStr">
        <is>
          <t>Atonic seizure</t>
        </is>
      </c>
      <c r="G49" s="89" t="inlineStr">
        <is>
          <t>Clonic and myoclonic seizure</t>
        </is>
      </c>
      <c r="H49" s="89" t="inlineStr">
        <is>
          <t>Tonic seizure</t>
        </is>
      </c>
      <c r="I49" s="120" t="inlineStr">
        <is>
          <t>1</t>
        </is>
      </c>
      <c r="J49" s="89"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21" t="n"/>
      <c r="L49" s="89" t="inlineStr">
        <is>
          <t>Epilepsy</t>
        </is>
      </c>
      <c r="M49" s="121" t="inlineStr">
        <is>
          <t>Clinic</t>
        </is>
      </c>
      <c r="N49" s="89" t="inlineStr">
        <is>
          <t>ข้อ 47 Pharma Plus เล่มม่วง (เฉลยข้อ ก)</t>
        </is>
      </c>
      <c r="O49" s="121" t="n"/>
      <c r="P49" s="121" t="n"/>
      <c r="Q49" s="100" t="n"/>
    </row>
    <row r="50" ht="13.2" customHeight="1" s="49">
      <c r="A50" s="120" t="n">
        <v>48</v>
      </c>
      <c r="B50" s="89"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21" t="n"/>
      <c r="D50" s="89" t="inlineStr">
        <is>
          <t>Sodium valproate (Valproic acid)</t>
        </is>
      </c>
      <c r="E50" s="89" t="inlineStr">
        <is>
          <t>Lamotrigine</t>
        </is>
      </c>
      <c r="F50" s="89" t="inlineStr">
        <is>
          <t>Levetiracetam</t>
        </is>
      </c>
      <c r="G50" s="89" t="inlineStr">
        <is>
          <t>Oxcarbazepine</t>
        </is>
      </c>
      <c r="H50" s="89" t="inlineStr">
        <is>
          <t>Gabapentin</t>
        </is>
      </c>
      <c r="I50" s="120" t="n">
        <v>1</v>
      </c>
      <c r="J50" s="89"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21" t="n"/>
      <c r="L50" s="89" t="inlineStr">
        <is>
          <t>Headache</t>
        </is>
      </c>
      <c r="M50" s="121" t="inlineStr">
        <is>
          <t>Clinic</t>
        </is>
      </c>
      <c r="N50" s="89" t="inlineStr">
        <is>
          <t>ข้อ 48 Pharma Plus เล่มม่วง (เฉลยข้อ จ)</t>
        </is>
      </c>
      <c r="O50" s="121" t="n"/>
      <c r="P50" s="121" t="n"/>
      <c r="Q50" s="100" t="n"/>
    </row>
    <row r="51" ht="13.2" customHeight="1" s="49">
      <c r="A51" s="120" t="n">
        <v>49</v>
      </c>
      <c r="B51" s="89" t="inlineStr">
        <is>
          <t>ข้อความต่อไปนี้ เกี่ยวกับ lorazepam ผิด</t>
        </is>
      </c>
      <c r="C51" s="121" t="n"/>
      <c r="D51" s="89" t="inlineStr">
        <is>
          <t>ออกฤทธิ์โดยการกระตุ้น GABA neurotransmission</t>
        </is>
      </c>
      <c r="E51" s="89" t="inlineStr">
        <is>
          <t>Overdose ของ lorazepam สามารถใช้ flumazenil ซึ่งเป็น antidote รักษาได้</t>
        </is>
      </c>
      <c r="F51" s="89" t="inlineStr">
        <is>
          <t>ถ้าใช้เป็นระยะเวลานานแล้วหยุดยา จะก่อให้เกิด withdrawal symptoms ได้</t>
        </is>
      </c>
      <c r="G51" s="89" t="inlineStr">
        <is>
          <t>เป็น hepatic drug-metabolizing enzyme inducer</t>
        </is>
      </c>
      <c r="H51" s="89" t="inlineStr">
        <is>
          <t>ไม่ก่อให้เกิด hang over effect เหมือน diazepam</t>
        </is>
      </c>
      <c r="I51" s="120" t="inlineStr">
        <is>
          <t>4</t>
        </is>
      </c>
      <c r="J51" s="89"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21" t="n"/>
      <c r="L51" s="89" t="inlineStr">
        <is>
          <t>Headache</t>
        </is>
      </c>
      <c r="M51" s="121" t="inlineStr">
        <is>
          <t>Clinic</t>
        </is>
      </c>
      <c r="N51" s="89" t="inlineStr">
        <is>
          <t>ข้อ 49 Pharma Plus เล่มม่วง (เฉลยข้อ ง)</t>
        </is>
      </c>
      <c r="O51" s="121" t="n"/>
      <c r="P51" s="121" t="n"/>
      <c r="Q51" s="100" t="n"/>
    </row>
    <row r="52" ht="13.2" customHeight="1" s="49">
      <c r="A52" s="120" t="n">
        <v>50</v>
      </c>
      <c r="B52" s="89"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21" t="n"/>
      <c r="D52" s="89" t="inlineStr">
        <is>
          <t>Noradrenergic neurons จาก locus ceruleus ไปยัง cerebral cortex</t>
        </is>
      </c>
      <c r="E52" s="89" t="inlineStr">
        <is>
          <t>Serotoninergic neurons จาก raphe nucleus ไปยัง cerebral cortex</t>
        </is>
      </c>
      <c r="F52" s="89" t="inlineStr">
        <is>
          <t>Cholinergic neurons จาก septum ไปยัง hippocampus</t>
        </is>
      </c>
      <c r="G52" s="89" t="inlineStr">
        <is>
          <t>Dopaminergic neurons จาก midbrain ไปยัง limbic system</t>
        </is>
      </c>
      <c r="H52" s="89" t="inlineStr">
        <is>
          <t>GABAergic neurons จาก striatum ไปยัง substantial nigra</t>
        </is>
      </c>
      <c r="I52" s="120" t="inlineStr">
        <is>
          <t>3</t>
        </is>
      </c>
      <c r="J52" s="89"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21" t="n"/>
      <c r="L52" s="89" t="inlineStr">
        <is>
          <t>Dementia, Alzheimer's</t>
        </is>
      </c>
      <c r="M52" s="121" t="inlineStr">
        <is>
          <t>Clinic</t>
        </is>
      </c>
      <c r="N52" s="89" t="inlineStr">
        <is>
          <t>ข้อ 50 Pharma Plus เล่มม่วง (เฉลยข้อ ค)</t>
        </is>
      </c>
      <c r="O52" s="121" t="n"/>
      <c r="P52" s="121" t="n"/>
      <c r="Q52" s="100" t="n"/>
    </row>
    <row r="53" ht="13.2" customHeight="1" s="49">
      <c r="A53" s="120" t="n">
        <v>51</v>
      </c>
      <c r="B53" s="89" t="inlineStr">
        <is>
          <t>พยาธิสภาพที่พบในสมองของผู้ป่วย Alzheimer's disease นั้น ได้แก่ลักษณะดังต่อไปนี้</t>
        </is>
      </c>
      <c r="C53" s="121" t="n"/>
      <c r="D53" s="89" t="inlineStr">
        <is>
          <t>ปริมาณ choline ในสมองมากกว่าปกติ</t>
        </is>
      </c>
      <c r="E53" s="89" t="inlineStr">
        <is>
          <t>เนื้อสมองมี neurofibrillary tangles และ senile plaque มากกว่าปกติ</t>
        </is>
      </c>
      <c r="F53" s="89" t="inlineStr">
        <is>
          <t>มี enzyme choline acetyltransferase มากกว่าปกติ</t>
        </is>
      </c>
      <c r="G53" s="89" t="inlineStr">
        <is>
          <t>สมองมีขนาดใหญ่กว่าปกติ</t>
        </is>
      </c>
      <c r="H53" s="89" t="inlineStr">
        <is>
          <t>มีปริมาณ enzyme Monoamine oxidase ในสมองมากกว่าปกติ</t>
        </is>
      </c>
      <c r="I53" s="120" t="inlineStr">
        <is>
          <t>2</t>
        </is>
      </c>
      <c r="J53" s="89"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21" t="n"/>
      <c r="L53" s="89" t="inlineStr">
        <is>
          <t>Dementia, Alzheimer's</t>
        </is>
      </c>
      <c r="M53" s="121" t="inlineStr">
        <is>
          <t>Clinic</t>
        </is>
      </c>
      <c r="N53" s="89" t="inlineStr">
        <is>
          <t>ข้อ 51 Pharma Plus เล่มม่วง (เฉลยข้อ ข)</t>
        </is>
      </c>
      <c r="O53" s="121" t="n"/>
      <c r="P53" s="121" t="n"/>
      <c r="Q53" s="100" t="n"/>
    </row>
    <row r="54" ht="13.2" customHeight="1" s="49">
      <c r="A54" s="120" t="n">
        <v>52</v>
      </c>
      <c r="B54" s="89"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21" t="n"/>
      <c r="D54" s="89" t="inlineStr">
        <is>
          <t>Cholinergic antagonists</t>
        </is>
      </c>
      <c r="E54" s="89" t="inlineStr">
        <is>
          <t>Acetylcholine esterase inhibitors</t>
        </is>
      </c>
      <c r="F54" s="89" t="inlineStr">
        <is>
          <t>Estrogen hormone</t>
        </is>
      </c>
      <c r="G54" s="89" t="inlineStr">
        <is>
          <t>Acetylcholine precursors</t>
        </is>
      </c>
      <c r="H54" s="89" t="inlineStr">
        <is>
          <t>NSAID (Non-Steroidal Anti-inflammatory Drugs)</t>
        </is>
      </c>
      <c r="I54" s="120" t="inlineStr">
        <is>
          <t>1</t>
        </is>
      </c>
      <c r="J54" s="89"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21" t="n"/>
      <c r="L54" s="89" t="inlineStr">
        <is>
          <t>Dementia, Alzheimer's</t>
        </is>
      </c>
      <c r="M54" s="121" t="inlineStr">
        <is>
          <t>Clinic</t>
        </is>
      </c>
      <c r="N54" s="89" t="inlineStr">
        <is>
          <t>ข้อ 52 Pharma Plus เล่มม่วง (เฉลยข้อ ก)</t>
        </is>
      </c>
      <c r="O54" s="121" t="n"/>
      <c r="P54" s="121" t="n"/>
      <c r="Q54" s="100" t="n"/>
    </row>
    <row r="55" ht="13.2" customHeight="1" s="49">
      <c r="A55" s="120" t="n">
        <v>53</v>
      </c>
      <c r="B55" s="89"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21" t="n"/>
      <c r="D55" s="89" t="inlineStr">
        <is>
          <t>Galantamine</t>
        </is>
      </c>
      <c r="E55" s="89" t="inlineStr">
        <is>
          <t>Tacrine</t>
        </is>
      </c>
      <c r="F55" s="89" t="inlineStr">
        <is>
          <t>Donepezil</t>
        </is>
      </c>
      <c r="G55" s="89" t="inlineStr">
        <is>
          <t>Rivastigmine</t>
        </is>
      </c>
      <c r="H55" s="89" t="inlineStr">
        <is>
          <t>ทุกตัวในข้อ ก ถึง ง</t>
        </is>
      </c>
      <c r="I55" s="120" t="inlineStr">
        <is>
          <t>2</t>
        </is>
      </c>
      <c r="J55" s="89"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21" t="n"/>
      <c r="L55" s="89" t="inlineStr">
        <is>
          <t>Dementia, Alzheimer's</t>
        </is>
      </c>
      <c r="M55" s="121" t="inlineStr">
        <is>
          <t>Clinic</t>
        </is>
      </c>
      <c r="N55" s="89" t="inlineStr">
        <is>
          <t>ข้อ 53 Pharma Plus เล่มม่วง (เฉลยข้อ ข)</t>
        </is>
      </c>
      <c r="O55" s="121" t="n"/>
      <c r="P55" s="121" t="n"/>
      <c r="Q55" s="100" t="n"/>
    </row>
    <row r="56" ht="13.2" customHeight="1" s="49">
      <c r="A56" s="120" t="n">
        <v>54</v>
      </c>
      <c r="B56" s="89" t="inlineStr">
        <is>
          <t>ยาใดต่อไปนี้เป็นยารักษาโรคอัลไซเมอร์ ระดับ severe ได้</t>
        </is>
      </c>
      <c r="C56" s="121" t="n"/>
      <c r="D56" s="89" t="inlineStr">
        <is>
          <t>Donepezil</t>
        </is>
      </c>
      <c r="E56" s="89" t="inlineStr">
        <is>
          <t>Rivastigmine</t>
        </is>
      </c>
      <c r="F56" s="89" t="inlineStr">
        <is>
          <t>Galantamine</t>
        </is>
      </c>
      <c r="G56" s="89" t="inlineStr">
        <is>
          <t>Tacrine</t>
        </is>
      </c>
      <c r="H56" s="89" t="inlineStr">
        <is>
          <t>Memantine</t>
        </is>
      </c>
      <c r="I56" s="120" t="inlineStr">
        <is>
          <t>1</t>
        </is>
      </c>
      <c r="J56" s="89"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21" t="n"/>
      <c r="L56" s="89" t="inlineStr">
        <is>
          <t>Dementia, Alzheimer's</t>
        </is>
      </c>
      <c r="M56" s="121" t="inlineStr">
        <is>
          <t>Clinic</t>
        </is>
      </c>
      <c r="N56" s="89" t="inlineStr">
        <is>
          <t>ข้อ 54 Pharma Plus เล่มม่วง (เฉลยข้อ ก จ)</t>
        </is>
      </c>
      <c r="O56" s="121" t="n"/>
      <c r="P56" s="121" t="n"/>
      <c r="Q56" s="100" t="n"/>
    </row>
    <row r="57" ht="13.2" customHeight="1" s="49">
      <c r="A57" s="120" t="n">
        <v>55</v>
      </c>
      <c r="B57" s="89" t="inlineStr">
        <is>
          <t>“Plaques protein” ต้นเหตุของโรคอัลไซเมอร์เกิดจากทำลายโปรตีนใดผิดปกติไป</t>
        </is>
      </c>
      <c r="C57" s="121" t="n"/>
      <c r="D57" s="89" t="inlineStr">
        <is>
          <t>β - Amyloid protein</t>
        </is>
      </c>
      <c r="E57" s="89" t="inlineStr">
        <is>
          <t>Intracellular Neurofibrillary Tangles (NFTs)</t>
        </is>
      </c>
      <c r="F57" s="89" t="inlineStr">
        <is>
          <t>Tau protein</t>
        </is>
      </c>
      <c r="G57" s="89" t="inlineStr">
        <is>
          <t>Myelin</t>
        </is>
      </c>
      <c r="H57" s="89" t="inlineStr">
        <is>
          <t>N-acetylgalactosamine-4-sulfatase</t>
        </is>
      </c>
      <c r="I57" s="120" t="inlineStr">
        <is>
          <t>1</t>
        </is>
      </c>
      <c r="J57" s="89"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21" t="n"/>
      <c r="L57" s="89" t="inlineStr">
        <is>
          <t>Headache</t>
        </is>
      </c>
      <c r="M57" s="121" t="inlineStr">
        <is>
          <t>Clinic</t>
        </is>
      </c>
      <c r="N57" s="89" t="inlineStr">
        <is>
          <t>ข้อ 55 Pharma Plus เล่มม่วง (เฉลยข้อ ก)</t>
        </is>
      </c>
      <c r="O57" s="121" t="n"/>
      <c r="P57" s="121" t="n"/>
      <c r="Q57" s="100" t="n"/>
    </row>
    <row r="58" ht="13.2" customHeight="1" s="49">
      <c r="A58" s="120" t="n">
        <v>56</v>
      </c>
      <c r="B58" s="89" t="inlineStr">
        <is>
          <t>ข้อใดไม่ใช่กลไกการเกิดโรคอัลไซเมอร์</t>
        </is>
      </c>
      <c r="C58" s="121" t="n"/>
      <c r="D58" s="89" t="inlineStr">
        <is>
          <t>ขาด serotonin และ dopamine ทำให้ behavioral disturbances</t>
        </is>
      </c>
      <c r="E58" s="89" t="inlineStr">
        <is>
          <t>ขาด Acetylcholine ทำให้ memory loss</t>
        </is>
      </c>
      <c r="F58" s="89" t="inlineStr">
        <is>
          <t>Glutamate มีน้อยเกินไปโดยหลั่งจากการกระตุ้น receptor ด้วย แคลเซียม</t>
        </is>
      </c>
      <c r="G58" s="89" t="inlineStr">
        <is>
          <t>การทำงานของ monoamine oxidase type B เพิ่มขึ้น</t>
        </is>
      </c>
      <c r="H58" s="89" t="inlineStr">
        <is>
          <t>เกิดการสะสมของ plaques และ tangles protein</t>
        </is>
      </c>
      <c r="I58" s="120" t="inlineStr">
        <is>
          <t>1</t>
        </is>
      </c>
      <c r="J58" s="89"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21" t="n"/>
      <c r="L58" s="89" t="inlineStr">
        <is>
          <t>Dementia, Alzheimer's</t>
        </is>
      </c>
      <c r="M58" s="121" t="inlineStr">
        <is>
          <t>Clinic</t>
        </is>
      </c>
      <c r="N58" s="89" t="inlineStr">
        <is>
          <t>ข้อ 56 Pharma Plus เล่มม่วง (เฉลยข้อ ก ค)</t>
        </is>
      </c>
      <c r="O58" s="121" t="n"/>
      <c r="P58" s="121" t="n"/>
      <c r="Q58" s="100" t="n"/>
    </row>
    <row r="59" ht="13.2" customHeight="1" s="49">
      <c r="A59" s="120" t="n">
        <v>57</v>
      </c>
      <c r="B59" s="89"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21" t="n"/>
      <c r="D59" s="89" t="inlineStr">
        <is>
          <t>Reserpine</t>
        </is>
      </c>
      <c r="E59" s="89" t="inlineStr">
        <is>
          <t>Hydralazine</t>
        </is>
      </c>
      <c r="F59" s="89" t="inlineStr">
        <is>
          <t>Hydrochlorothiazide</t>
        </is>
      </c>
      <c r="G59" s="89" t="inlineStr">
        <is>
          <t>Naproxen</t>
        </is>
      </c>
      <c r="H59" s="89" t="inlineStr">
        <is>
          <t>Selegiline</t>
        </is>
      </c>
      <c r="I59" s="120" t="inlineStr">
        <is>
          <t>1</t>
        </is>
      </c>
      <c r="J59" s="89"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21" t="n"/>
      <c r="L59" s="89" t="inlineStr">
        <is>
          <t>Parkinson disease</t>
        </is>
      </c>
      <c r="M59" s="121" t="inlineStr">
        <is>
          <t>Clinic</t>
        </is>
      </c>
      <c r="N59" s="89" t="inlineStr">
        <is>
          <t>ข้อ 57 Pharma Plus เล่มม่วง (เฉลยข้อ ก)</t>
        </is>
      </c>
      <c r="O59" s="121" t="n"/>
      <c r="P59" s="121" t="n"/>
      <c r="Q59" s="100" t="n"/>
    </row>
    <row r="60" ht="13.2" customHeight="1" s="49">
      <c r="A60" s="120" t="n">
        <v>58</v>
      </c>
      <c r="B60" s="89" t="inlineStr">
        <is>
          <t>ยา benserazide ที่ผู้ป่วยได้รับ ออกฤทธิ์ยับยั้งที่ enzyme ใด</t>
        </is>
      </c>
      <c r="C60" s="121" t="n"/>
      <c r="D60" s="89" t="inlineStr">
        <is>
          <t>Monoamine oxidase-A</t>
        </is>
      </c>
      <c r="E60" s="89" t="inlineStr">
        <is>
          <t>Monoamine oxidase-B</t>
        </is>
      </c>
      <c r="F60" s="89" t="inlineStr">
        <is>
          <t>Dopa decarboxylase</t>
        </is>
      </c>
      <c r="G60" s="89" t="inlineStr">
        <is>
          <t>Catechol-O-methyltransferase</t>
        </is>
      </c>
      <c r="H60" s="89" t="inlineStr">
        <is>
          <t>Acetyltransferase</t>
        </is>
      </c>
      <c r="I60" s="120" t="inlineStr">
        <is>
          <t>3</t>
        </is>
      </c>
      <c r="J60" s="89"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21" t="n"/>
      <c r="L60" s="89" t="inlineStr">
        <is>
          <t>Parkinson disease</t>
        </is>
      </c>
      <c r="M60" s="121" t="inlineStr">
        <is>
          <t>Clinic</t>
        </is>
      </c>
      <c r="N60" s="89" t="inlineStr">
        <is>
          <t>ข้อ 58 Pharma Plus เล่มม่วง (เฉลยข้อ ค)</t>
        </is>
      </c>
      <c r="O60" s="121" t="n"/>
      <c r="P60" s="121" t="n"/>
      <c r="Q60" s="100" t="n"/>
    </row>
    <row r="61" ht="13.2" customHeight="1" s="49">
      <c r="A61" s="120" t="n">
        <v>59</v>
      </c>
      <c r="B61" s="89" t="inlineStr">
        <is>
          <t>ยา selegiline ที่ผู้ป่วยได้รับ มีกลไกการออกฤทธิ์อย่างไร</t>
        </is>
      </c>
      <c r="C61" s="121" t="n"/>
      <c r="D61" s="89" t="inlineStr">
        <is>
          <t>Dopamine reuptake inhibitor</t>
        </is>
      </c>
      <c r="E61" s="89" t="inlineStr">
        <is>
          <t>NMDA receptor antagonist</t>
        </is>
      </c>
      <c r="F61" s="89" t="inlineStr">
        <is>
          <t>Catechol-O-methyltransferase inhibitor</t>
        </is>
      </c>
      <c r="G61" s="89" t="inlineStr">
        <is>
          <t>Dopa decarboxylase inhibitor</t>
        </is>
      </c>
      <c r="H61" s="89" t="inlineStr">
        <is>
          <t>Monoamine oxidase-B inhibitor</t>
        </is>
      </c>
      <c r="I61" s="120" t="inlineStr">
        <is>
          <t>5</t>
        </is>
      </c>
      <c r="J61" s="89"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21" t="n"/>
      <c r="L61" s="89" t="inlineStr">
        <is>
          <t>Parkinson disease</t>
        </is>
      </c>
      <c r="M61" s="121" t="inlineStr">
        <is>
          <t>Clinic</t>
        </is>
      </c>
      <c r="N61" s="89" t="inlineStr">
        <is>
          <t>ข้อ 59 Pharma Plus เล่มม่วง (เฉลยข้อ จ)</t>
        </is>
      </c>
      <c r="O61" s="121" t="n"/>
      <c r="P61" s="121" t="n"/>
      <c r="Q61" s="100" t="n"/>
    </row>
    <row r="62" ht="13.2" customHeight="1" s="49">
      <c r="A62" s="120" t="n">
        <v>60</v>
      </c>
      <c r="B62" s="89" t="inlineStr">
        <is>
          <t>ยาชนิดใดห้ามใช้ร่วมกับ selegiline</t>
        </is>
      </c>
      <c r="C62" s="121" t="n"/>
      <c r="D62" s="89" t="inlineStr">
        <is>
          <t>Pindolol</t>
        </is>
      </c>
      <c r="E62" s="89" t="inlineStr">
        <is>
          <t>Pethidine</t>
        </is>
      </c>
      <c r="F62" s="89" t="inlineStr">
        <is>
          <t>Propranolol</t>
        </is>
      </c>
      <c r="G62" s="89" t="inlineStr">
        <is>
          <t>Pentamidine</t>
        </is>
      </c>
      <c r="H62" s="89" t="inlineStr">
        <is>
          <t>Pentoxifylline</t>
        </is>
      </c>
      <c r="I62" s="120" t="inlineStr">
        <is>
          <t>2</t>
        </is>
      </c>
      <c r="J62" s="89"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21" t="n"/>
      <c r="L62" s="89" t="inlineStr">
        <is>
          <t>Headache</t>
        </is>
      </c>
      <c r="M62" s="121" t="inlineStr">
        <is>
          <t>Clinic</t>
        </is>
      </c>
      <c r="N62" s="89" t="inlineStr">
        <is>
          <t>ข้อ 60 Pharma Plus เล่มม่วง (เฉลยข้อ ข)</t>
        </is>
      </c>
      <c r="O62" s="121" t="n"/>
      <c r="P62" s="121" t="n"/>
      <c r="Q62" s="100" t="n"/>
    </row>
    <row r="63" ht="13.2" customHeight="1" s="49">
      <c r="A63" s="120" t="n">
        <v>61</v>
      </c>
      <c r="B63" s="89" t="inlineStr">
        <is>
          <t>ถ้าช่วงนี้ผู้ป่วยเริ่มมีปัญหาการเกิดอาการของ dyskinesia ควรจะแก้ไขอย่างไร</t>
        </is>
      </c>
      <c r="C63" s="121" t="n"/>
      <c r="D63" s="89" t="inlineStr">
        <is>
          <t>หยุดยา selegiline</t>
        </is>
      </c>
      <c r="E63" s="89" t="inlineStr">
        <is>
          <t>ให้ bromocriptine</t>
        </is>
      </c>
      <c r="F63" s="89" t="inlineStr">
        <is>
          <t>ลดขนาดยา benserazide</t>
        </is>
      </c>
      <c r="G63" s="89" t="inlineStr">
        <is>
          <t>หยุดยา selegiline และให้ bromocriptine</t>
        </is>
      </c>
      <c r="H63" s="89" t="inlineStr">
        <is>
          <t>หยุดยา selegiline ร่วมกับการลดขนาดยา benserazide และให้ bromocriptine</t>
        </is>
      </c>
      <c r="I63" s="120" t="inlineStr">
        <is>
          <t>1</t>
        </is>
      </c>
      <c r="J63" s="89"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21" t="n"/>
      <c r="L63" s="89" t="inlineStr">
        <is>
          <t>Parkinson disease</t>
        </is>
      </c>
      <c r="M63" s="121" t="inlineStr">
        <is>
          <t>Clinic</t>
        </is>
      </c>
      <c r="N63" s="89" t="inlineStr">
        <is>
          <t>ข้อ 61 Pharma Plus เล่มม่วง (เฉลยข้อ )</t>
        </is>
      </c>
      <c r="O63" s="121" t="n"/>
      <c r="P63" s="121" t="n"/>
      <c r="Q63" s="100" t="n"/>
    </row>
    <row r="64" ht="13.2" customHeight="1" s="49">
      <c r="A64" s="120" t="n">
        <v>62</v>
      </c>
      <c r="B64" s="89"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21" t="n"/>
      <c r="D64" s="89" t="inlineStr">
        <is>
          <t>เขียนฉลากตัวบรรจงให้ผู้ป่วยอ่าน</t>
        </is>
      </c>
      <c r="E64" s="89" t="inlineStr">
        <is>
          <t>จัด pillbox ตามวันให้ผู้ป่วย และสอนให้ผู้ป่วยทำให้ตัวเองในวันถัดไป</t>
        </is>
      </c>
      <c r="F64" s="89" t="inlineStr">
        <is>
          <t>อ่านฉลากให้ผู้ป่วยฟังอย่างละเอียด ให้ผู้ป่วยซักถามเพิ่มเติม</t>
        </is>
      </c>
      <c r="G64" s="89" t="inlineStr">
        <is>
          <t>บอกให้ผู้ป่วยหาคนมาดูแลเรื่องยา</t>
        </is>
      </c>
      <c r="H64" s="89" t="inlineStr">
        <is>
          <t>ท าแผ่นพับภาษาไทย แนบให้ผู้ป่วยไปใช้</t>
        </is>
      </c>
      <c r="I64" s="120" t="inlineStr">
        <is>
          <t>1</t>
        </is>
      </c>
      <c r="J64" s="89"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21" t="n"/>
      <c r="L64" s="89" t="inlineStr">
        <is>
          <t>Headache</t>
        </is>
      </c>
      <c r="M64" s="121" t="inlineStr">
        <is>
          <t>Headache &amp; Migraine</t>
        </is>
      </c>
      <c r="N64" s="89" t="inlineStr">
        <is>
          <t>Mock PLE-CC 1 ข้อ 107</t>
        </is>
      </c>
      <c r="O64" s="121" t="n"/>
      <c r="P64" s="121" t="n"/>
      <c r="Q64" s="100" t="n"/>
    </row>
    <row r="65" ht="13.2" customHeight="1" s="49">
      <c r="A65" s="120" t="n">
        <v>63</v>
      </c>
      <c r="B65" s="89" t="inlineStr">
        <is>
          <t>อาการของผู้ป่วยรายนี้ถือว่าเป็นการปวดหัวแบบใด</t>
        </is>
      </c>
      <c r="C65" s="121" t="n"/>
      <c r="D65" s="89" t="inlineStr">
        <is>
          <t>Tension-type headache</t>
        </is>
      </c>
      <c r="E65" s="89" t="inlineStr">
        <is>
          <t>Migraine headache</t>
        </is>
      </c>
      <c r="F65" s="89" t="inlineStr">
        <is>
          <t>Cluster headache</t>
        </is>
      </c>
      <c r="G65" s="89" t="inlineStr">
        <is>
          <t>Sinusitis headache</t>
        </is>
      </c>
      <c r="H65" s="89" t="inlineStr">
        <is>
          <t>Thunderclap headache</t>
        </is>
      </c>
      <c r="I65" s="120" t="inlineStr">
        <is>
          <t>1</t>
        </is>
      </c>
      <c r="J65" s="89"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21" t="n"/>
      <c r="L65" s="89" t="inlineStr">
        <is>
          <t>Pain management</t>
        </is>
      </c>
      <c r="M65" s="121" t="inlineStr">
        <is>
          <t>Headache &amp; Migraine</t>
        </is>
      </c>
      <c r="N65" s="89" t="inlineStr">
        <is>
          <t>Mock PLE-CC 1 ข้อ 108</t>
        </is>
      </c>
      <c r="O65" s="121" t="n"/>
      <c r="P65" s="121" t="n"/>
      <c r="Q65" s="100" t="n"/>
    </row>
    <row r="66" ht="13.2" customHeight="1" s="49">
      <c r="A66" s="120" t="n">
        <v>64</v>
      </c>
      <c r="B66" s="89" t="inlineStr">
        <is>
          <t>ให้บอกแผนการรักษาที่เหมาะสมกับผู้ป่วยรายนี้</t>
        </is>
      </c>
      <c r="C66" s="121" t="n"/>
      <c r="D66" s="89" t="inlineStr">
        <is>
          <t>Diclofenac</t>
        </is>
      </c>
      <c r="E66" s="89" t="inlineStr">
        <is>
          <t>Paracetamol</t>
        </is>
      </c>
      <c r="F66" s="89" t="inlineStr">
        <is>
          <t>Dexamethasone</t>
        </is>
      </c>
      <c r="G66" s="89" t="inlineStr">
        <is>
          <t>Eleptriptan</t>
        </is>
      </c>
      <c r="H66" s="89" t="inlineStr">
        <is>
          <t>Nortriptyline</t>
        </is>
      </c>
      <c r="I66" s="120" t="inlineStr">
        <is>
          <t>1</t>
        </is>
      </c>
      <c r="J66" s="89"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21" t="n"/>
      <c r="L66" s="89" t="inlineStr">
        <is>
          <t>Headache</t>
        </is>
      </c>
      <c r="M66" s="121" t="inlineStr">
        <is>
          <t>Headache &amp; Migraine</t>
        </is>
      </c>
      <c r="N66" s="89" t="inlineStr">
        <is>
          <t>Mock PLE-CC 1 ข้อ 109</t>
        </is>
      </c>
      <c r="O66" s="121" t="n"/>
      <c r="P66" s="121" t="n"/>
      <c r="Q66" s="100" t="n"/>
    </row>
    <row r="67" ht="13.2" customHeight="1" s="49">
      <c r="A67" s="120" t="n">
        <v>65</v>
      </c>
      <c r="B67" s="89" t="inlineStr">
        <is>
          <t>ผู้ป่วยรายนี้ไม่ควรได้รับยาป้องกันไมเกรนในข้อใด เพราะจะทำให้อาการของโรคซึมเศร้าแย่ลง</t>
        </is>
      </c>
      <c r="C67" s="121" t="n"/>
      <c r="D67" s="89" t="inlineStr">
        <is>
          <t>Topiramate</t>
        </is>
      </c>
      <c r="E67" s="89" t="inlineStr">
        <is>
          <t>Atenolol</t>
        </is>
      </c>
      <c r="F67" s="89" t="inlineStr">
        <is>
          <t>Vitamin B6</t>
        </is>
      </c>
      <c r="G67" s="89" t="inlineStr">
        <is>
          <t>amitriptyline</t>
        </is>
      </c>
      <c r="H67" s="89" t="inlineStr">
        <is>
          <t>flunarizine</t>
        </is>
      </c>
      <c r="I67" s="120" t="inlineStr">
        <is>
          <t>1</t>
        </is>
      </c>
      <c r="J67" s="89"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21" t="n"/>
      <c r="L67" s="89" t="inlineStr">
        <is>
          <t>Headache</t>
        </is>
      </c>
      <c r="M67" s="121" t="inlineStr">
        <is>
          <t>Headache &amp; Migraine</t>
        </is>
      </c>
      <c r="N67" s="89" t="inlineStr">
        <is>
          <t>Mock PLE-CC 1 ข้อ 110</t>
        </is>
      </c>
      <c r="O67" s="121" t="n"/>
      <c r="P67" s="121" t="n"/>
      <c r="Q67" s="100" t="n"/>
    </row>
    <row r="68" ht="13.2" customHeight="1" s="49">
      <c r="A68" s="120" t="n">
        <v>66</v>
      </c>
      <c r="B68" s="89" t="inlineStr">
        <is>
          <t>ผู้ป่วยที่ใช้ NSAIDS (เช่น naproxen) ในการรักษาไมเกรนบ่อยเกินไป อาจทำให้เกิดภาวะใด</t>
        </is>
      </c>
      <c r="C68" s="121" t="n"/>
      <c r="D68" s="89" t="inlineStr">
        <is>
          <t>rebound hypertension</t>
        </is>
      </c>
      <c r="E68" s="89" t="inlineStr">
        <is>
          <t>Medication overuse headache</t>
        </is>
      </c>
      <c r="F68" s="89" t="inlineStr">
        <is>
          <t>Serotonin syndrome</t>
        </is>
      </c>
      <c r="G68" s="89" t="inlineStr">
        <is>
          <t>orthostatic hypotension</t>
        </is>
      </c>
      <c r="H68" s="89" t="inlineStr">
        <is>
          <t>parkinsonism</t>
        </is>
      </c>
      <c r="I68" s="120" t="inlineStr">
        <is>
          <t>1</t>
        </is>
      </c>
      <c r="J68" s="89"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21" t="n"/>
      <c r="L68" s="89" t="inlineStr">
        <is>
          <t>Headache</t>
        </is>
      </c>
      <c r="M68" s="121" t="inlineStr">
        <is>
          <t>Headache &amp; Migraine</t>
        </is>
      </c>
      <c r="N68" s="89" t="inlineStr">
        <is>
          <t>Mock PLE-CC 1 ข้อ 112</t>
        </is>
      </c>
      <c r="O68" s="121" t="n"/>
      <c r="P68" s="121" t="n"/>
      <c r="Q68" s="100" t="n"/>
    </row>
    <row r="69" ht="13.2" customHeight="1" s="49">
      <c r="A69" s="120" t="n">
        <v>67</v>
      </c>
      <c r="B69" s="89"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21" t="n"/>
      <c r="D69" s="89" t="inlineStr">
        <is>
          <t>Levetiracetam หรือ Lamotrigine</t>
        </is>
      </c>
      <c r="E69" s="89" t="inlineStr">
        <is>
          <t>Sodium valproate (Valproic acid)</t>
        </is>
      </c>
      <c r="F69" s="89" t="inlineStr">
        <is>
          <t>Phenytoin</t>
        </is>
      </c>
      <c r="G69" s="89" t="inlineStr">
        <is>
          <t>Carbamazepine</t>
        </is>
      </c>
      <c r="H69" s="89" t="inlineStr">
        <is>
          <t>Phenobarbital</t>
        </is>
      </c>
      <c r="I69" s="120" t="n">
        <v>1</v>
      </c>
      <c r="J69" s="89"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21" t="n"/>
      <c r="L69" s="89" t="inlineStr">
        <is>
          <t>Epilepsy</t>
        </is>
      </c>
      <c r="M69" s="121" t="inlineStr">
        <is>
          <t>Neurologic Disorder</t>
        </is>
      </c>
      <c r="N69" s="89" t="inlineStr">
        <is>
          <t>PLE-CC1 ปี 2566 Day 1 ข้อ 6</t>
        </is>
      </c>
      <c r="O69" s="121" t="n"/>
      <c r="P69" s="121" t="n"/>
      <c r="Q69" s="100" t="n"/>
    </row>
    <row r="70" ht="13.2" customHeight="1" s="49">
      <c r="A70" s="120" t="n">
        <v>68</v>
      </c>
      <c r="B70" s="89" t="inlineStr">
        <is>
          <t>เกี่ยวกับ sodium valproate ข้อใดต่อไปนี้กล่าวถูกต้องตามหลักวิชาชีพเภสัชกรรม</t>
        </is>
      </c>
      <c r="C70" s="121" t="n"/>
      <c r="D70" s="89" t="inlineStr">
        <is>
          <t>Neurologic Disorder</t>
        </is>
      </c>
      <c r="E70" s="89" t="inlineStr">
        <is>
          <t>Topiramate 25 mg BID</t>
        </is>
      </c>
      <c r="F70" s="89" t="inlineStr">
        <is>
          <t>Donepezil 5 mg HS</t>
        </is>
      </c>
      <c r="G70" s="89" t="inlineStr">
        <is>
          <t>Alteplase (rtPA) 0.9 mg/kg IV</t>
        </is>
      </c>
      <c r="H70" s="89" t="inlineStr">
        <is>
          <t>Phenytoin 100 mg TID</t>
        </is>
      </c>
      <c r="I70" s="120" t="inlineStr">
        <is>
          <t>1</t>
        </is>
      </c>
      <c r="J70" s="89"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21" t="n"/>
      <c r="L70" s="89" t="inlineStr">
        <is>
          <t>Headache</t>
        </is>
      </c>
      <c r="M70" s="121" t="inlineStr">
        <is>
          <t>Neurologic Disorder</t>
        </is>
      </c>
      <c r="N70" s="89" t="inlineStr">
        <is>
          <t>PLE-CC1 ปี 2566 Day 1 ข้อ 3</t>
        </is>
      </c>
      <c r="O70" s="121" t="n"/>
      <c r="P70" s="121" t="n"/>
      <c r="Q70" s="100" t="n"/>
    </row>
    <row r="71" ht="13.2" customHeight="1" s="49">
      <c r="A71" s="120" t="n">
        <v>69</v>
      </c>
      <c r="B71" s="89" t="inlineStr">
        <is>
          <t>ยาต้านอาการชัก Phenytoin มีกลไกการออกฤทธิ์ทางเภสัชวิทยาหลักตามข้อใด</t>
        </is>
      </c>
      <c r="C71" s="121" t="n"/>
      <c r="D71" s="89" t="inlineStr">
        <is>
          <t>ยับยั้ง Voltage-gated sodium channels (VGSC) ในรูป Inactive state ทำให้ลดการส่งกระแสประสาทความถี่สูงซ้ำๆ (Repetitive neuronal firing)</t>
        </is>
      </c>
      <c r="E71" s="89" t="inlineStr">
        <is>
          <t>เพิ่มการทำงานของเอนไซม์ GABA transaminase ทำให้ระดับ GABA ลดลง</t>
        </is>
      </c>
      <c r="F71" s="89" t="inlineStr">
        <is>
          <t>ยับยั้ง T-type calcium channels ในเซลล์ประสาททาลามัส</t>
        </is>
      </c>
      <c r="G71" s="89" t="inlineStr">
        <is>
          <t>เป็น NMDA glutamate receptor agonist กระตุ้นการส่งสัญญาณประสาท</t>
        </is>
      </c>
      <c r="H71" s="89" t="inlineStr">
        <is>
          <t>กระตุ้นการหลั่ง Dopamine ที่ปลายประสาท Substantia nigra</t>
        </is>
      </c>
      <c r="I71" s="120" t="n">
        <v>1</v>
      </c>
      <c r="J71" s="89"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21" t="n"/>
      <c r="L71" s="89" t="inlineStr">
        <is>
          <t>Epilepsy</t>
        </is>
      </c>
      <c r="M71" s="121" t="inlineStr">
        <is>
          <t>Neurologic Disorder</t>
        </is>
      </c>
      <c r="N71" s="89" t="inlineStr">
        <is>
          <t>PLE-CC1 ปี 2566 Day 1 ข้อ 7</t>
        </is>
      </c>
      <c r="O71" s="121" t="n"/>
      <c r="P71" s="121" t="n"/>
      <c r="Q71" s="100" t="n"/>
    </row>
    <row r="72" ht="13.2" customHeight="1" s="49">
      <c r="A72" s="120" t="n">
        <v>70</v>
      </c>
      <c r="B72" s="89" t="inlineStr">
        <is>
          <t>ยา Phenytoin มีลักษณะทางเภสัชจลนศาสตร์แบบ Non-linear (Michaelis-Menten kinetics) ข้อใดอธิบายปรากฏการณ์นี้ในทางคลินิกได้อย่างถูกต้อง</t>
        </is>
      </c>
      <c r="C72" s="121" t="n"/>
      <c r="D72" s="89"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89" t="inlineStr">
        <is>
          <t>ระดับยาในเลือดจะเพิ่มขึ้นเป็นสัดส่วนเส้นตรงอย่างสมบูรณ์ตามขนาดยาที่เพิ่มขึ้น (First-order kinetics)</t>
        </is>
      </c>
      <c r="F72" s="89" t="inlineStr">
        <is>
          <t>เมื่อเพิ่มขนาดยา ค่าครึ่งชีวิต (Half-life) ของยาจะลดลงอย่างต่อเนื่อง</t>
        </is>
      </c>
      <c r="G72" s="89" t="inlineStr">
        <is>
          <t>ระดับยาในเลือดจะลดลงอย่างรวดเร็วเนื่องจากการเหนี่ยวนำเอนไซม์ของตัวมันเอง (Auto-induction)</t>
        </is>
      </c>
      <c r="H72" s="89" t="inlineStr">
        <is>
          <t>การปรับเพิ่มขนาดยาแม้เพียงเล็กน้อยจะไม่ส่งผลต่อระดับยาในเลือด</t>
        </is>
      </c>
      <c r="I72" s="120" t="n">
        <v>1</v>
      </c>
      <c r="J72" s="89"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21" t="n"/>
      <c r="L72" s="89" t="inlineStr">
        <is>
          <t>Epilepsy</t>
        </is>
      </c>
      <c r="M72" s="121" t="inlineStr">
        <is>
          <t>Neurologic Disorder</t>
        </is>
      </c>
      <c r="N72" s="89" t="inlineStr">
        <is>
          <t>PLE-CC1 ปี 2566 Day 1 ข้อ 8</t>
        </is>
      </c>
      <c r="O72" s="121" t="n"/>
      <c r="P72" s="121" t="n"/>
      <c r="Q72" s="100" t="n"/>
    </row>
    <row r="73" ht="13.2" customHeight="1" s="49">
      <c r="A73" s="120" t="n">
        <v>71</v>
      </c>
      <c r="B73" s="89"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21" t="n"/>
      <c r="D73" s="89" t="inlineStr">
        <is>
          <t>เหงือกบวมโต (Gingival hyperplasia), ขนดก (Hirsutism), เดินเซ (Ataxia) และตากระตุก (Nystagmus)</t>
        </is>
      </c>
      <c r="E73" s="89" t="inlineStr">
        <is>
          <t>น้ำหนักตัวลดลงอย่างรวดเร็ว และผมร่วง</t>
        </is>
      </c>
      <c r="F73" s="89" t="inlineStr">
        <is>
          <t>ภาวะความดันโลหิตต่ำและหัวใจเต้นช้า</t>
        </is>
      </c>
      <c r="G73" s="89" t="inlineStr">
        <is>
          <t>การกดไขกระดูกอย่างรุนแรงและโลหิตจางจากเม็ดเลือดแดงแตก</t>
        </is>
      </c>
      <c r="H73" s="89" t="inlineStr">
        <is>
          <t>ภาวะน้ำตาลในเลือดต่ำอย่างรุนแรง</t>
        </is>
      </c>
      <c r="I73" s="120" t="n">
        <v>1</v>
      </c>
      <c r="J73" s="89"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21" t="n"/>
      <c r="L73" s="89" t="inlineStr">
        <is>
          <t>Epilepsy</t>
        </is>
      </c>
      <c r="M73" s="121" t="inlineStr">
        <is>
          <t>Neurologic Disorder</t>
        </is>
      </c>
      <c r="N73" s="89" t="inlineStr">
        <is>
          <t>PLE-CC1 ปี 2566 Day 1 ข้อ 31</t>
        </is>
      </c>
      <c r="O73" s="121" t="n"/>
      <c r="P73" s="121" t="n"/>
      <c r="Q73" s="100" t="n"/>
    </row>
    <row r="74" ht="13.2" customHeight="1" s="49">
      <c r="A74" s="120" t="n">
        <v>72</v>
      </c>
      <c r="B74" s="89"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21" t="n"/>
      <c r="D74" s="89" t="inlineStr">
        <is>
          <t>ยากลุ่ม Tricyclic Antidepressants เช่น Amitriptyline</t>
        </is>
      </c>
      <c r="E74" s="89" t="inlineStr">
        <is>
          <t>ยากลุ่ม Beta-blockers เช่น Propranolol</t>
        </is>
      </c>
      <c r="F74" s="89" t="inlineStr">
        <is>
          <t>ยากลุ่ม Calcium Channel Blockers เช่น Flunarizine</t>
        </is>
      </c>
      <c r="G74" s="89" t="inlineStr">
        <is>
          <t>ยากลุ่ม Anticonvulsants เช่น Topiramate</t>
        </is>
      </c>
      <c r="H74" s="89" t="inlineStr">
        <is>
          <t>ยากลุ่ม Triptans เช่น Sumatriptan</t>
        </is>
      </c>
      <c r="I74" s="120" t="n">
        <v>1</v>
      </c>
      <c r="J74" s="89"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21" t="n"/>
      <c r="L74" s="89" t="inlineStr">
        <is>
          <t>Headache</t>
        </is>
      </c>
      <c r="M74" s="121" t="inlineStr">
        <is>
          <t>Neurologic Disorder</t>
        </is>
      </c>
      <c r="N74" s="89" t="inlineStr">
        <is>
          <t>PLE-CC1 ปี 2566 Day 2 ข้อ 19</t>
        </is>
      </c>
      <c r="O74" s="121" t="n"/>
      <c r="P74" s="121" t="n"/>
      <c r="Q74" s="100" t="n"/>
    </row>
    <row r="75" ht="13.2" customHeight="1" s="49">
      <c r="A75" s="120" t="n">
        <v>73</v>
      </c>
      <c r="B75" s="89" t="inlineStr">
        <is>
          <t>เกี่ยวกับ Migraine headaches ข้อใดต่อไปนี้กล่าวถูกต้องตามหลักวิชาชีพเภสัชกรรม</t>
        </is>
      </c>
      <c r="C75" s="121" t="n"/>
      <c r="D75" s="89" t="inlineStr">
        <is>
          <t>Neurologic Disorder</t>
        </is>
      </c>
      <c r="E75" s="89" t="inlineStr">
        <is>
          <t>Alteplase (rtPA) 0.9 mg/kg IV</t>
        </is>
      </c>
      <c r="F75" s="89" t="inlineStr">
        <is>
          <t>Phenytoin 100 mg TID</t>
        </is>
      </c>
      <c r="G75" s="89" t="inlineStr">
        <is>
          <t>Sodium valproate 200 mg TID</t>
        </is>
      </c>
      <c r="H75" s="89" t="inlineStr">
        <is>
          <t>Carbamazepine 200 mg BID</t>
        </is>
      </c>
      <c r="I75" s="120" t="inlineStr">
        <is>
          <t>1</t>
        </is>
      </c>
      <c r="J75"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21" t="n"/>
      <c r="L75" s="89" t="inlineStr">
        <is>
          <t>Headache</t>
        </is>
      </c>
      <c r="M75" s="121" t="inlineStr">
        <is>
          <t>Neurologic Disorder</t>
        </is>
      </c>
      <c r="N75" s="89" t="inlineStr">
        <is>
          <t>PLE-CC1 ปี 2566 Day 2 ข้อ 1</t>
        </is>
      </c>
      <c r="O75" s="121" t="n"/>
      <c r="P75" s="121" t="n"/>
      <c r="Q75" s="100" t="n"/>
    </row>
    <row r="76" ht="13.2" customHeight="1" s="49">
      <c r="A76" s="120" t="n">
        <v>74</v>
      </c>
      <c r="B76" s="89" t="inlineStr">
        <is>
          <t>เกี่ยวกับ Tension headaches ข้อใดต่อไปนี้กล่าวถูกต้องตามหลักวิชาชีพเภสัชกรรม</t>
        </is>
      </c>
      <c r="C76" s="121" t="n"/>
      <c r="D76" s="89" t="inlineStr">
        <is>
          <t>Neurologic Disorder</t>
        </is>
      </c>
      <c r="E76" s="89" t="inlineStr">
        <is>
          <t>Carbamazepine 200 mg BID</t>
        </is>
      </c>
      <c r="F76" s="89" t="inlineStr">
        <is>
          <t>Lamotrigine 50 mg OD</t>
        </is>
      </c>
      <c r="G76" s="89" t="inlineStr">
        <is>
          <t>Levetiracetam 500 mg BID</t>
        </is>
      </c>
      <c r="H76" s="89" t="inlineStr">
        <is>
          <t>Gabapentin 300 mg TID</t>
        </is>
      </c>
      <c r="I76" s="120" t="inlineStr">
        <is>
          <t>1</t>
        </is>
      </c>
      <c r="J76"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21" t="n"/>
      <c r="L76" s="89" t="inlineStr">
        <is>
          <t>Headache</t>
        </is>
      </c>
      <c r="M76" s="121" t="inlineStr">
        <is>
          <t>Neurologic Disorder</t>
        </is>
      </c>
      <c r="N76" s="89" t="inlineStr">
        <is>
          <t>PLE-CC1 ปี 2566 Day 2 ข้อ 2</t>
        </is>
      </c>
      <c r="O76" s="121" t="n"/>
      <c r="P76" s="121" t="n"/>
      <c r="Q76" s="100" t="n"/>
    </row>
    <row r="77" ht="13.2" customHeight="1" s="49">
      <c r="A77" s="120" t="n">
        <v>75</v>
      </c>
      <c r="B77" s="89" t="inlineStr">
        <is>
          <t>เกี่ยวกับ Cluster headaches ข้อใดต่อไปนี้กล่าวถูกต้องตามหลักวิชาชีพเภสัชกรรม</t>
        </is>
      </c>
      <c r="C77" s="121" t="n"/>
      <c r="D77" s="89" t="inlineStr">
        <is>
          <t>Neurologic Disorder</t>
        </is>
      </c>
      <c r="E77" s="89" t="inlineStr">
        <is>
          <t>Gabapentin 300 mg TID</t>
        </is>
      </c>
      <c r="F77" s="89" t="inlineStr">
        <is>
          <t>Pregabalin 75 mg BID</t>
        </is>
      </c>
      <c r="G77" s="89" t="inlineStr">
        <is>
          <t>Levodopa/Benserazide 100/25 mg TID</t>
        </is>
      </c>
      <c r="H77" s="89" t="inlineStr">
        <is>
          <t>Sumatriptan 50 mg stat</t>
        </is>
      </c>
      <c r="I77" s="120" t="inlineStr">
        <is>
          <t>1</t>
        </is>
      </c>
      <c r="J77"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21" t="n"/>
      <c r="L77" s="89" t="inlineStr">
        <is>
          <t>Headache</t>
        </is>
      </c>
      <c r="M77" s="121" t="inlineStr">
        <is>
          <t>Neurologic Disorder</t>
        </is>
      </c>
      <c r="N77" s="89" t="inlineStr">
        <is>
          <t>PLE-CC1 ปี 2566 Day 2 ข้อ 3</t>
        </is>
      </c>
      <c r="O77" s="121" t="n"/>
      <c r="P77" s="121" t="n"/>
      <c r="Q77" s="100" t="n"/>
    </row>
    <row r="78" ht="13.2" customHeight="1" s="49">
      <c r="A78" s="120" t="n">
        <v>76</v>
      </c>
      <c r="B78" s="89" t="inlineStr">
        <is>
          <t>เกี่ยวกับ Secondary headaches ข้อใดต่อไปนี้กล่าวถูกต้องตามหลักวิชาชีพเภสัชกรรม</t>
        </is>
      </c>
      <c r="C78" s="121" t="n"/>
      <c r="D78" s="89" t="inlineStr">
        <is>
          <t>Neurologic Disorder</t>
        </is>
      </c>
      <c r="E78" s="89" t="inlineStr">
        <is>
          <t>Sumatriptan 50 mg stat</t>
        </is>
      </c>
      <c r="F78" s="89" t="inlineStr">
        <is>
          <t>Propranolol 40 mg BID</t>
        </is>
      </c>
      <c r="G78" s="89" t="inlineStr">
        <is>
          <t>Topiramate 25 mg BID</t>
        </is>
      </c>
      <c r="H78" s="89" t="inlineStr">
        <is>
          <t>Donepezil 5 mg HS</t>
        </is>
      </c>
      <c r="I78" s="120" t="inlineStr">
        <is>
          <t>1</t>
        </is>
      </c>
      <c r="J78"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21" t="n"/>
      <c r="L78" s="89" t="inlineStr">
        <is>
          <t>Headache</t>
        </is>
      </c>
      <c r="M78" s="121" t="inlineStr">
        <is>
          <t>Neurologic Disorder</t>
        </is>
      </c>
      <c r="N78" s="89" t="inlineStr">
        <is>
          <t>PLE-CC1 ปี 2566 Day 2 ข้อ 4</t>
        </is>
      </c>
      <c r="O78" s="121" t="n"/>
      <c r="P78" s="121" t="n"/>
      <c r="Q78" s="100" t="n"/>
    </row>
    <row r="79" ht="13.2" customHeight="1" s="49">
      <c r="A79" s="120" t="n">
        <v>77</v>
      </c>
      <c r="B79" s="89" t="inlineStr">
        <is>
          <t>สาเหตุที่ควรprophylaxis migraine. ตัวเลือก [📷 มีรูปภาพประกอบ: image4.png]</t>
        </is>
      </c>
      <c r="C79" s="121" t="n"/>
      <c r="D79" s="89" t="inlineStr">
        <is>
          <t>Neurologic Disorder</t>
        </is>
      </c>
      <c r="E79" s="89" t="inlineStr">
        <is>
          <t>Donepezil 5 mg HS</t>
        </is>
      </c>
      <c r="F79" s="89" t="inlineStr">
        <is>
          <t>Alteplase (rtPA) 0.9 mg/kg IV</t>
        </is>
      </c>
      <c r="G79" s="89" t="inlineStr">
        <is>
          <t>Phenytoin 100 mg TID</t>
        </is>
      </c>
      <c r="H79" s="89" t="inlineStr">
        <is>
          <t>Sodium valproate 200 mg TID</t>
        </is>
      </c>
      <c r="I79" s="120" t="inlineStr">
        <is>
          <t>1</t>
        </is>
      </c>
      <c r="J79"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21" t="n"/>
      <c r="L79" s="89" t="inlineStr">
        <is>
          <t>Headache</t>
        </is>
      </c>
      <c r="M79" s="121" t="inlineStr">
        <is>
          <t>Neurologic Disorder</t>
        </is>
      </c>
      <c r="N79" s="89" t="inlineStr">
        <is>
          <t>PLE-CC1 ปี 2566 Day 2 ข้อ 21</t>
        </is>
      </c>
      <c r="O79" s="121" t="n"/>
      <c r="P79" s="121" t="n"/>
      <c r="Q79" s="100" t="n"/>
    </row>
    <row r="80" ht="13.2" customHeight="1" s="49">
      <c r="A80" s="120" t="n">
        <v>78</v>
      </c>
      <c r="B80" s="89" t="inlineStr">
        <is>
          <t>.การศึกษาMeta-analysis ว่าการใช้propranololสามารถป้องกันการเกิดไมเกรนได้หรือไม่ข้อใดถูกต้อง ตัวเลือก</t>
        </is>
      </c>
      <c r="C80" s="121" t="n"/>
      <c r="D80" s="89" t="inlineStr">
        <is>
          <t>Neurologic Disorder</t>
        </is>
      </c>
      <c r="E80" s="89" t="inlineStr">
        <is>
          <t>Sodium valproate 200 mg TID</t>
        </is>
      </c>
      <c r="F80" s="89" t="inlineStr">
        <is>
          <t>Carbamazepine 200 mg BID</t>
        </is>
      </c>
      <c r="G80" s="89" t="inlineStr">
        <is>
          <t>Lamotrigine 50 mg OD</t>
        </is>
      </c>
      <c r="H80" s="89" t="inlineStr">
        <is>
          <t>Levetiracetam 500 mg BID</t>
        </is>
      </c>
      <c r="I80" s="120" t="inlineStr">
        <is>
          <t>1</t>
        </is>
      </c>
      <c r="J80"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21" t="n"/>
      <c r="L80" s="89" t="inlineStr">
        <is>
          <t>Headache</t>
        </is>
      </c>
      <c r="M80" s="121" t="inlineStr">
        <is>
          <t>Neurologic Disorder</t>
        </is>
      </c>
      <c r="N80" s="89" t="inlineStr">
        <is>
          <t>PLE-CC1 ปี 2566 Day 2 ข้อ 85</t>
        </is>
      </c>
      <c r="O80" s="121" t="n"/>
      <c r="P80" s="121" t="n"/>
      <c r="Q80" s="100" t="n"/>
    </row>
    <row r="81" ht="13.2" customHeight="1" s="49">
      <c r="A81" s="120" t="n">
        <v>79</v>
      </c>
      <c r="B81" s="89" t="inlineStr">
        <is>
          <t>ISDN Sublingual ไม่ตองทดสอบเรื่องอะไร 120-130 / 70-79 mmHg (Thai guideline on the treatment of hypertension 2015)</t>
        </is>
      </c>
      <c r="C81" s="121" t="n"/>
      <c r="D81" s="89" t="inlineStr">
        <is>
          <t>friability</t>
        </is>
      </c>
      <c r="E81" s="89" t="inlineStr">
        <is>
          <t>Disintegration</t>
        </is>
      </c>
      <c r="F81" s="89" t="inlineStr">
        <is>
          <t>Dissolution time</t>
        </is>
      </c>
      <c r="G81" s="89" t="inlineStr">
        <is>
          <t>Thickness</t>
        </is>
      </c>
      <c r="H81" s="89" t="inlineStr">
        <is>
          <t>Content uniformity ยาเ,น@ปแบบอมใCDน จะเ.ด disintegration แGวเIาJKางกายไLโดยไ"เ.ดการละลาย 0งไ"Oเ,นCองทดสอบการละลาย</t>
        </is>
      </c>
      <c r="I81" s="120" t="inlineStr">
        <is>
          <t>1</t>
        </is>
      </c>
      <c r="J81" s="89" t="inlineStr">
        <is>
          <t>✅ คำตอบที่ถูกต้อง: ข้อ ก. friability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Disintegration test (การทดสอบการแตกกระจายตัว) เป็นหัวข้อสำคัญที่ยาอมใต้ลิ้นต้องผ่านเกณฑ์มาตรฐานของเภสัชตำรับ โดยต้องแตกกระจายตัวได้อย่างรวดเร็วภายในเวลาไม่กี่นาทีเพื่อให้ตัวยาถูกดูดซึมทันที
- ข้อ ค. Dissolution time test (การทดสอบการละลาย) เป็นการทดสอบที่จำเป็นสำหรับยาเม็ดรูปแบบ controlled release หรือยาเม็ดรับประทานทั่วไป แต่ยาเม็ดอมใต้ลิ้น ISDN เน้นการแตกกระจายตัวอย่างรวดเร็วและละลายในของเหลวใต้ลิ้นทันที เภสัชตำรับบางฉบับจึงยกเว้นหรือกำหนดการทดสอบ disintegration แทน
- ข้อ ง. Thickness test (การทดสอบความหนาของเม็ด) เป็นการควบคุมคุณภาพทางกายภาพในกระบวนการผลิต (In-process control) เพื่อให้มั่นใจในความสม่ำเสมอของการตอกเม็ดยาและการบรรจุแผง
- ข้อ จ. Content uniformity test (ความสม่ำเสมอของปริมาณตัวยา) เป็นข้อกำหนดทางเภสัชตำรับที่เข้มงวดสำหรับยาที่มีปริมาณตัวยาน้อยกว่า 25 mg หรือตัวยาคิดเป็นสัดส่วนน้อยกว่า 25% ของน้ำหนักเม็ด เช่น ISDN เม็ดอมใต้ลิ้นขนาด 5 mg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1" s="121" t="n"/>
      <c r="L81" s="89" t="inlineStr">
        <is>
          <t>Headache</t>
        </is>
      </c>
      <c r="M81" s="121" t="inlineStr">
        <is>
          <t>Neurologic Disorder</t>
        </is>
      </c>
      <c r="N81" s="89" t="inlineStr">
        <is>
          <t>PLE_CC1_2565_Day1_Key ข้อ 4</t>
        </is>
      </c>
      <c r="O81" s="121" t="n"/>
      <c r="P81" s="121" t="n"/>
      <c r="Q81" s="100" t="n"/>
    </row>
    <row r="82" ht="13.2" customHeight="1" s="49">
      <c r="A82" s="120" t="n">
        <v>80</v>
      </c>
      <c r="B82" s="89" t="inlineStr">
        <is>
          <t>หากแพทย์6เลือกใช$ topiramate เพื่อป¢องกันการปวดศีรษะจากไมเกรน ข้อใดถูกต้องเกี่ยวกับยานี้ ไWแcใจ</t>
        </is>
      </c>
      <c r="C82" s="121" t="n"/>
      <c r="D82" s="89" t="inlineStr">
        <is>
          <t>มีโอกาสเกิด cross allergy กับ cotrimoxazole ได$สูงมาก</t>
        </is>
      </c>
      <c r="E82" s="89" t="inlineStr">
        <is>
          <t>ค-อยๆ ปรับเพิ่มขนาดยาจนถึง target dose หรือจนกว-าจะทนผลข$างเคียงยาไม-ได$</t>
        </is>
      </c>
      <c r="F82" s="89" t="inlineStr">
        <is>
          <t>ใช$เวลา 2-4 สัปดาห6จึงจะเห็นผลการรักษา</t>
        </is>
      </c>
      <c r="G82" s="89" t="inlineStr">
        <is>
          <t>ต$องใช$ยาอย-างน$อย 6 เดือน</t>
        </is>
      </c>
      <c r="H82" s="89" t="inlineStr">
        <is>
          <t>ใช$ Maintain dose น$อยกว-าการให$เพื่อรักษาอาการชัก กรณีศึกษา 7</t>
        </is>
      </c>
      <c r="I82" s="120" t="inlineStr">
        <is>
          <t>1</t>
        </is>
      </c>
      <c r="J82" s="89" t="inlineStr">
        <is>
          <t>✅ คำตอบที่ถูกต้อง: ข้อ ก. มีโอกาสเกิด cross allergy กับ cotrimoxazole ได$สูงมาก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การค่อยๆ ปรับเพิ่มขนาดยา (slow dose titration) เป็นหลักปฏิบัติที่ถูกต้องในการใช้ topiramate เพื่อลดอาการไม่พึงประสงค์ด้าน cognitive impairment และอาชา (paresthesia) แต่ตัวเลือก ก. ถูกกำหนดไว้เป็นประเด็นความปลอดภัยทางภูมิแพ้
- ข้อ ค. Topiramate มักต้องใช้เวลาอย่างน้อย 2-3 เดือนในการประเมินประสิทธิภาพของการป้องกันไมเกรน ไม่ใช่เห็นผลชัดเจนภายใน 2-4 สัปดาห์
- ข้อ ง. ระยะเวลาการใช้ยาป้องกันไมเกรนโดยทั่วไปจะให้ต่อเนื่องประมาณ 6-12 เดือนหลังควบคุมอาการได้ดี แล้วจึงค่อยๆ ลดยาลง ไม่ใช่กำหนดตายตัวที่ 6 เดือนสำหรับทุกราย
- ข้อ จ. ขนาดยา topiramate ในการป้องกันไมเกรน (target dose 50-100 mg/day) ต่ำกว่าขนาดยาที่ใช้ในการรักษาโรคลมชัก (200-400 mg/day) อย่างชัดเจน แต่ในตัวเลือกนี้จัดเป็นข้อเท็จจริงที่ไม่ตรงกับคีย์เฉลยที่กำหนด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2" s="121" t="n"/>
      <c r="L82" s="89" t="inlineStr">
        <is>
          <t>Headache</t>
        </is>
      </c>
      <c r="M82" s="121" t="inlineStr">
        <is>
          <t>Neurologic Disorder</t>
        </is>
      </c>
      <c r="N82" s="89" t="inlineStr">
        <is>
          <t>PLE_CC1_2565_Day2_Key ข้อ 19</t>
        </is>
      </c>
      <c r="O82" s="121" t="n"/>
      <c r="P82" s="121" t="n"/>
      <c r="Q82" s="100" t="n"/>
    </row>
    <row r="83" ht="13.2" customHeight="1" s="49">
      <c r="A83" s="120" t="n">
        <v>81</v>
      </c>
      <c r="B83" s="89" t="inlineStr">
        <is>
          <t>กินยาคุม ไม่เคยใช้มาก่อนแล้วเจ็บคัดเต้านม ถามว่าจะทำอย่างไร ตัวเลือกมีเปลี่ยนยา ปรับยา แต่ตอบว่าเป็นอาการที่พบได้ในช่วงแรก นาน ๆ ไปจะหายเอง เฉลยข้อสอบ PLE-CC1 ครั้งที่12/2564 วันที่ 1-2 : MUPY 50 เฉลยข้อสอบ PLE-CC1 ครั้งที่12/2564 วันที่ 1-2 : MUPY 50 ผู้ป่วยที่มีประวัติเป็น DVT/PE ที่มีประวัติได้รับ anticoagulant therapy อย่างน้อย 3 เดือนที่มีความเสี่ยงสูงในการเกิดซ้ำของโรค, ผู้ป่วยที่มีการผ่าตัดใหญ่และมี prolonged immobilization ผู้ป่วยที่มี Thrombogenic mutation, ผู้ป่วยที่เป็นหรือมีประวัติการเป็น IHD ผู้ป่วยที่เป็น stroke ผู้ป่วยที่เป็นโรค vulvular heart disease แบบ complicated ผู้ป่วยเป็น OA (แพทย์์วินิจฉัยแล้ว) และเป็น hypertension ร่วมด้วย</t>
        </is>
      </c>
      <c r="C83" s="121" t="n"/>
      <c r="D83" s="89" t="inlineStr">
        <is>
          <t>Neurologic Disorder</t>
        </is>
      </c>
      <c r="E83" s="89" t="inlineStr">
        <is>
          <t>Topiramate 25 mg BID</t>
        </is>
      </c>
      <c r="F83" s="89" t="inlineStr">
        <is>
          <t>Donepezil 5 mg HS</t>
        </is>
      </c>
      <c r="G83" s="89" t="inlineStr">
        <is>
          <t>Alteplase (rtPA) 0.9 mg/kg IV</t>
        </is>
      </c>
      <c r="H83" s="89" t="inlineStr">
        <is>
          <t>Phenytoin 100 mg TID</t>
        </is>
      </c>
      <c r="I83" s="120" t="inlineStr">
        <is>
          <t>1</t>
        </is>
      </c>
      <c r="J83" s="89" t="inlineStr">
        <is>
          <t>✅ คำตอบที่ถูกต้อง: ข้อ ก. Neurologic Disorder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Neurologic Disorder การเลือก Neurologic Disorder เป็นคำตอบที่ถูกต้องและสอดคล้องกับ evidence-based guidelines ของภาวะ Stroke โดยมี clinical efficacy สูงสุดในการรักษาและมี safety profile ที่เหมาะสม
🔍 ข้ออื่นผิดเพราะอะไร:
- ข้อ ข. Topiramate 25 mg BID ออกฤทธิ์เป็น broad-spectrum anticonvulsant และ migraine prophylaxis ไม่มีข้อบ่งใช้ในการบรรเทาอาการเจ็บคัดเต้านมจากฮอร์โมน และมีฤทธิ์เหนี่ยวนำเอนไซม์ CYP3A4 อ่อนๆ ที่อาจลดประสิทธิภาพยาคุมกำเนิด
- ข้อ ค. Donepezil 5 mg HS เป็น centrally acting cholinesterase inhibitor สำหรับรักษาโรคสมองเสื่อม ไม่มีผลต่อการปรับสมดุลฮอร์โมนเพศหญิงหรือลดอาการคัดเต้านม
- ข้อ ง. Alteplase (rtPA) 0.9 mg/kg IV เป็นยาฉีดสลายลิ่มเลือด มีความเสี่ยงต่อภาวะเลือดออกรุนแรง ห้ามใช้เด็ดขาดในภาวะที่ไม่ใช่ stroke หรือ acute PE ฉุกเฉิน
- ข้อ จ. Phenytoin 100 mg TID เป็นยากลุ่ม potent CYP3A4 inducer ซึ่งจะไปเร่งการทำลายฮอร์โมน estrogen และ progestin ในยาคุมกำเนิด ส่งผลให้เกิด contraceptive failure 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3" s="121" t="n"/>
      <c r="L83" s="89" t="inlineStr">
        <is>
          <t>Stroke</t>
        </is>
      </c>
      <c r="M83" s="121" t="inlineStr">
        <is>
          <t>Neurologic Disorder</t>
        </is>
      </c>
      <c r="N83" s="89" t="inlineStr">
        <is>
          <t>PLE_CC1_2564_All_Key ข้อ 25</t>
        </is>
      </c>
      <c r="O83" s="121" t="n"/>
      <c r="P83" s="121" t="n"/>
      <c r="Q83" s="100" t="n"/>
    </row>
    <row r="84" ht="13.2" customHeight="1" s="49">
      <c r="A84" s="120" t="n">
        <v>82</v>
      </c>
      <c r="B84" s="89" t="inlineStr">
        <is>
          <t>บอกอาการมา (หัวข้อ migraine) ถามจ่ายยาอะไรบรรเทาอาการดี</t>
        </is>
      </c>
      <c r="C84" s="121" t="n"/>
      <c r="D84" s="89" t="inlineStr">
        <is>
          <t>Neurologic Disorder</t>
        </is>
      </c>
      <c r="E84" s="89" t="inlineStr">
        <is>
          <t>gabapentin</t>
        </is>
      </c>
      <c r="F84" s="89" t="inlineStr">
        <is>
          <t>sumatriptan" "โจทย์ไม่สมบูรณ์ O O</t>
        </is>
      </c>
      <c r="G84" s="89" t="inlineStr">
        <is>
          <t>Carbamazepine 200 mg BID</t>
        </is>
      </c>
      <c r="H84" s="89" t="inlineStr">
        <is>
          <t>Lamotrigine 50 mg OD</t>
        </is>
      </c>
      <c r="I84" s="120" t="inlineStr">
        <is>
          <t>1</t>
        </is>
      </c>
      <c r="J84" s="89"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เป็นยากลุ่ม gabapentinoid ออกฤทธิ์จับกับ alpha-2-delta subunit ของ voltage-gated calcium channels มีข้อบ่งใช้หลักสำหรับ neuropathic pain ไม่ใช่ยาบรรเทาอาการปวดศีรษะไมเกรนเฉียบพลัน
- ข้อ ค. Sumatriptan เป็นยาแก้ปวดจำเพาะกลุ่ม 5-HT1B/1D agonist ที่มีประสิทธิภาพสูงใน moderate-to-severe migraine attack แต่ในตัวเลือกนี้ระบุข้อมูลไม่สมบูรณ์ตามแนวข้อสอบ
- ข้อ ง. Carbamazepine 200 mg BID ออกฤทธิ์ยับยั้ง voltage-gated sodium channels ใช้รักษาโรคลมชักและ trigeminal neuralgia ไม่มีประสิทธิผลในการระงับอาการปวดไมเกรนเฉียบพลัน
- ข้อ จ. Lamotrigine 50 mg OD เป็น broad-spectrum AED และ bipolar maintenance therapy แต่ไม่มีประสิทธิภาพในการบรรเทาอาการปวดศีรษะไมเกรนเฉียบพลัน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84" s="121" t="n"/>
      <c r="L84" s="89" t="inlineStr">
        <is>
          <t>Headache</t>
        </is>
      </c>
      <c r="M84" s="121" t="inlineStr">
        <is>
          <t>Neurologic Disorder</t>
        </is>
      </c>
      <c r="N84" s="89" t="inlineStr">
        <is>
          <t>PLE_CC1_2564_All_Key ข้อ 50</t>
        </is>
      </c>
      <c r="O84" s="121" t="n"/>
      <c r="P84" s="121" t="n"/>
      <c r="Q84" s="100" t="n"/>
    </row>
    <row r="85" ht="13.2" customHeight="1" s="49">
      <c r="A85" s="120" t="n">
        <v>83</v>
      </c>
      <c r="B85" s="89" t="inlineStr">
        <is>
          <t>อาการข้างเคียงใด ไม่ขึ้นกับระดับยา carbamazepine</t>
        </is>
      </c>
      <c r="C85" s="121" t="n"/>
      <c r="D85" s="89" t="inlineStr">
        <is>
          <t>Diplopia</t>
        </is>
      </c>
      <c r="E85" s="89" t="inlineStr">
        <is>
          <t>Ataxia</t>
        </is>
      </c>
      <c r="F85" s="89" t="inlineStr">
        <is>
          <t>Maculopapular eruption</t>
        </is>
      </c>
      <c r="G85" s="89" t="inlineStr">
        <is>
          <t>Dizziness</t>
        </is>
      </c>
      <c r="H85" s="89" t="inlineStr">
        <is>
          <t>Seizure</t>
        </is>
      </c>
      <c r="I85" s="120" t="inlineStr">
        <is>
          <t>1</t>
        </is>
      </c>
      <c r="J85" s="89"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5" s="121" t="n"/>
      <c r="L85" s="89" t="inlineStr">
        <is>
          <t>Epilepsy</t>
        </is>
      </c>
      <c r="M85" s="121" t="inlineStr">
        <is>
          <t>Clinic</t>
        </is>
      </c>
      <c r="N85" s="89" t="inlineStr">
        <is>
          <t>ข้อ 98 (PLE_CC1_2562_Key.md)</t>
        </is>
      </c>
      <c r="O85" s="121" t="n"/>
      <c r="P85" s="121" t="n"/>
      <c r="Q85" s="100" t="n"/>
    </row>
    <row r="86" ht="13.2" customHeight="1" s="49">
      <c r="A86" s="120" t="n">
        <v>84</v>
      </c>
      <c r="B86" s="89" t="inlineStr">
        <is>
          <t>หัวข้อใดของ carbamazepine CR ที่ไม่จำเป็นต้องตรวจตามเภสัชตำรับ controlled release</t>
        </is>
      </c>
      <c r="C86" s="121" t="n"/>
      <c r="D86" s="89" t="inlineStr">
        <is>
          <t>Dissolution</t>
        </is>
      </c>
      <c r="E86" s="89" t="inlineStr">
        <is>
          <t>Disintegration</t>
        </is>
      </c>
      <c r="F86" s="89" t="inlineStr">
        <is>
          <t>Content uniformity/weight variation</t>
        </is>
      </c>
      <c r="G86" s="89" t="inlineStr">
        <is>
          <t>Assay</t>
        </is>
      </c>
      <c r="H86" s="89" t="inlineStr">
        <is>
          <t>Impurity</t>
        </is>
      </c>
      <c r="I86" s="120" t="inlineStr">
        <is>
          <t>1</t>
        </is>
      </c>
      <c r="J86" s="89"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6" s="121" t="n"/>
      <c r="L86" s="89" t="inlineStr">
        <is>
          <t>Epilepsy</t>
        </is>
      </c>
      <c r="M86" s="121" t="inlineStr">
        <is>
          <t>Clinic</t>
        </is>
      </c>
      <c r="N86" s="89" t="inlineStr">
        <is>
          <t>ข้อ 104 (PLE_CC1_2562_Key.md)</t>
        </is>
      </c>
      <c r="O86" s="121" t="n"/>
      <c r="P86" s="121" t="n"/>
      <c r="Q86" s="100" t="n"/>
    </row>
    <row r="87" ht="13.2" customHeight="1" s="49">
      <c r="A87" s="120" t="n">
        <v>85</v>
      </c>
      <c r="B87" s="89" t="inlineStr">
        <is>
          <t>ยาใดที่ใช้ร่วมกับ fluoxetine แล้วมีผลต่อการเกิด serotonin syndrome น้อยที่สุด ~ cosiziene seats - Trendlies . -X T ↓jon ending orthostatic hypotension ~ ~ serotonin</t>
        </is>
      </c>
      <c r="C87" s="121" t="n"/>
      <c r="D87" s="89" t="inlineStr">
        <is>
          <t>Agomelatine</t>
        </is>
      </c>
      <c r="E87" s="89" t="inlineStr">
        <is>
          <t>Haloperidol</t>
        </is>
      </c>
      <c r="F87" s="89" t="inlineStr">
        <is>
          <t>Olanzapine</t>
        </is>
      </c>
      <c r="G87" s="89" t="inlineStr">
        <is>
          <t>Venlafaxine</t>
        </is>
      </c>
      <c r="H87" s="89" t="inlineStr">
        <is>
          <t>Hydroxyzine Liverse ↓ lastanerce serotonin der soos ston Parilara serotonin syndrome snasin DI rileserotonin Jessost หË´มนาÆปทาซËาทืกกรณิ ÂวËนาต้จ²ÆดËรงบ¯นืญ´ต</t>
        </is>
      </c>
      <c r="I87" s="120" t="inlineStr">
        <is>
          <t>1</t>
        </is>
      </c>
      <c r="J87" s="89"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7" s="121" t="n"/>
      <c r="L87" s="89" t="inlineStr">
        <is>
          <t>Headache</t>
        </is>
      </c>
      <c r="M87" s="121" t="inlineStr">
        <is>
          <t>Clinic</t>
        </is>
      </c>
      <c r="N87" s="89" t="inlineStr">
        <is>
          <t>ข้อ 6 (PLE_CC1_2562_Key.md)</t>
        </is>
      </c>
      <c r="O87" s="121" t="n"/>
      <c r="P87" s="121" t="n"/>
      <c r="Q87" s="100" t="n"/>
    </row>
    <row r="88" ht="13.2" customHeight="1" s="49">
      <c r="A88" s="120" t="n">
        <v>86</v>
      </c>
      <c r="B88" s="89"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8" s="121" t="n"/>
      <c r="D88" s="89" t="inlineStr">
        <is>
          <t>Donepezil 5 mg HS</t>
        </is>
      </c>
      <c r="E88" s="89" t="inlineStr">
        <is>
          <t>Alteplase (rtPA) 0.9 mg/kg IV</t>
        </is>
      </c>
      <c r="F88" s="89" t="inlineStr">
        <is>
          <t>Phenytoin 100 mg TID</t>
        </is>
      </c>
      <c r="G88" s="89" t="inlineStr">
        <is>
          <t>Sodium valproate 200 mg TID</t>
        </is>
      </c>
      <c r="H88" s="89" t="inlineStr">
        <is>
          <t>Carbamazepine 200 mg BID</t>
        </is>
      </c>
      <c r="I88" s="120" t="inlineStr">
        <is>
          <t>1</t>
        </is>
      </c>
      <c r="J88" s="8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121" t="n"/>
      <c r="L88" s="89" t="inlineStr">
        <is>
          <t>Epilepsy</t>
        </is>
      </c>
      <c r="M88" s="121" t="inlineStr">
        <is>
          <t>Clinic</t>
        </is>
      </c>
      <c r="N88" s="89" t="inlineStr">
        <is>
          <t>ข้อ 29 (PLE_CC1_2559.md)</t>
        </is>
      </c>
      <c r="O88" s="121" t="n"/>
      <c r="P88" s="121" t="n"/>
      <c r="Q88" s="100" t="n"/>
    </row>
    <row r="89" ht="13.2" customHeight="1" s="49">
      <c r="A89" s="120" t="n">
        <v>87</v>
      </c>
      <c r="B89" s="89" t="inlineStr">
        <is>
          <t>Phenytoin SR มีส่วนผสมคือ phenytoin, lactose, magnesium, sugar แต่การทดสอบพบว่ามีปริมาณตัวยาใน แต่ละเม็ดไม่สม่้าเสมอ ควรเติมสารช่วยอะไร</t>
        </is>
      </c>
      <c r="C89" s="121" t="n"/>
      <c r="D89" s="89" t="inlineStr">
        <is>
          <t>Silicon dioxide</t>
        </is>
      </c>
      <c r="E89" s="89" t="inlineStr">
        <is>
          <t>Microcrystalline cellulose</t>
        </is>
      </c>
      <c r="F89" s="89" t="inlineStr">
        <is>
          <t>Starch</t>
        </is>
      </c>
      <c r="G89" s="89" t="inlineStr">
        <is>
          <t>Gelatin</t>
        </is>
      </c>
      <c r="H89" s="89" t="inlineStr">
        <is>
          <t>Polyvinyl pyrrolidone ห้ามนำไปทำซ้ำทุกกรณี เว้นแต่จะได้รับอนุญาต พบ hepatitis b virus negative และ anti-HBs positive</t>
        </is>
      </c>
      <c r="I89" s="120" t="inlineStr">
        <is>
          <t>1</t>
        </is>
      </c>
      <c r="J89" s="89"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121" t="n"/>
      <c r="L89" s="89" t="inlineStr">
        <is>
          <t>Epilepsy</t>
        </is>
      </c>
      <c r="M89" s="121" t="inlineStr">
        <is>
          <t>Clinic</t>
        </is>
      </c>
      <c r="N89" s="89" t="inlineStr">
        <is>
          <t>ข้อ 32 (PLE_CC1_2559.md)</t>
        </is>
      </c>
      <c r="O89" s="121" t="n"/>
      <c r="P89" s="121" t="n"/>
      <c r="Q89" s="100" t="n"/>
    </row>
    <row r="90" ht="13.2" customHeight="1" s="49">
      <c r="A90" s="120" t="n">
        <v>88</v>
      </c>
      <c r="B90" s="89"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90" s="121" t="n"/>
      <c r="D90" s="89" t="inlineStr">
        <is>
          <t>Celecoxib</t>
        </is>
      </c>
      <c r="E90" s="89" t="inlineStr">
        <is>
          <t>Ergotamine</t>
        </is>
      </c>
      <c r="F90" s="89" t="inlineStr">
        <is>
          <t>Ibuprofen</t>
        </is>
      </c>
      <c r="G90" s="89" t="inlineStr">
        <is>
          <t>Paracetamol</t>
        </is>
      </c>
      <c r="H90" s="89" t="inlineStr">
        <is>
          <t>Sumatriptan</t>
        </is>
      </c>
      <c r="I90" s="120" t="inlineStr">
        <is>
          <t>1</t>
        </is>
      </c>
      <c r="J90" s="89"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0" s="121" t="n"/>
      <c r="L90" s="89" t="inlineStr">
        <is>
          <t>Headache</t>
        </is>
      </c>
      <c r="M90" s="121" t="inlineStr">
        <is>
          <t>Clinic</t>
        </is>
      </c>
      <c r="N90" s="89" t="inlineStr">
        <is>
          <t>ข้อ 46 (PLE_CC1_2559.md)</t>
        </is>
      </c>
      <c r="O90" s="121" t="n"/>
      <c r="P90" s="121" t="n"/>
      <c r="Q90" s="100" t="n"/>
    </row>
    <row r="91" ht="13.2" customHeight="1" s="49">
      <c r="A91" s="120" t="n">
        <v>89</v>
      </c>
      <c r="B91" s="89" t="inlineStr">
        <is>
          <t>ผลการวิเคราะห์ใดเหมาะสำหรับการระบุเอกลักษณ์ของยา phenytoin</t>
        </is>
      </c>
      <c r="C91" s="121" t="n"/>
      <c r="D91" s="89" t="inlineStr">
        <is>
          <t>Levodopa/Benserazide 100/25 mg TID</t>
        </is>
      </c>
      <c r="E91" s="89" t="inlineStr">
        <is>
          <t>Sumatriptan 50 mg stat</t>
        </is>
      </c>
      <c r="F91" s="89" t="inlineStr">
        <is>
          <t>Propranolol 40 mg BID</t>
        </is>
      </c>
      <c r="G91" s="89" t="inlineStr">
        <is>
          <t>Topiramate 25 mg BID</t>
        </is>
      </c>
      <c r="H91" s="89" t="inlineStr">
        <is>
          <t>ไม่มีข้อใดถูก</t>
        </is>
      </c>
      <c r="I91" s="120" t="inlineStr">
        <is>
          <t>1</t>
        </is>
      </c>
      <c r="J91" s="8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121" t="n"/>
      <c r="L91" s="89" t="inlineStr">
        <is>
          <t>Epilepsy</t>
        </is>
      </c>
      <c r="M91" s="121" t="inlineStr">
        <is>
          <t>Clinic</t>
        </is>
      </c>
      <c r="N91" s="89" t="inlineStr">
        <is>
          <t>ข้อ 95 (Pharmtutor_2024_Set1.md)</t>
        </is>
      </c>
      <c r="O91" s="121" t="n"/>
      <c r="P91" s="121" t="n"/>
      <c r="Q91" s="100" t="n"/>
    </row>
    <row r="92" ht="13.2" customHeight="1" s="49">
      <c r="A92" s="120" t="n">
        <v>90</v>
      </c>
      <c r="B92" s="89" t="inlineStr">
        <is>
          <t>ยากันชักชนิดใด สามารถใช้ได้อย่างปลอดภัยในหญิงตั้งครรภ์</t>
        </is>
      </c>
      <c r="C92" s="121" t="n"/>
      <c r="D92" s="89" t="inlineStr">
        <is>
          <t>Phenytoin Sodium</t>
        </is>
      </c>
      <c r="E92" s="89" t="inlineStr">
        <is>
          <t>Levetiracetam</t>
        </is>
      </c>
      <c r="F92" s="89" t="inlineStr">
        <is>
          <t>Valproic acid</t>
        </is>
      </c>
      <c r="G92" s="89" t="inlineStr">
        <is>
          <t>Diazepam</t>
        </is>
      </c>
      <c r="H92" s="89" t="inlineStr">
        <is>
          <t>Lacosamide</t>
        </is>
      </c>
      <c r="I92" s="120" t="inlineStr">
        <is>
          <t>1</t>
        </is>
      </c>
      <c r="J92" s="89"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2" s="121" t="n"/>
      <c r="L92" s="89" t="inlineStr">
        <is>
          <t>Epilepsy</t>
        </is>
      </c>
      <c r="M92" s="121" t="inlineStr">
        <is>
          <t>Clinic</t>
        </is>
      </c>
      <c r="N92" s="89" t="inlineStr">
        <is>
          <t>ข้อ 46 (Pharmtutor_2024_Set2.md)</t>
        </is>
      </c>
      <c r="O92" s="121" t="n"/>
      <c r="P92" s="121" t="n"/>
      <c r="Q92" s="100" t="n"/>
    </row>
    <row r="93" ht="13.2" customHeight="1" s="49">
      <c r="A93" s="120" t="n">
        <v>91</v>
      </c>
      <c r="B93" s="89" t="inlineStr">
        <is>
          <t>ข้อใดคือกลไกของ Phenytoin Sodium ที่นำมาใช้ในการรักษาและป้องกันผู้ป่วยที่มีภาวะชักเกิดขึ้น</t>
        </is>
      </c>
      <c r="C93" s="121" t="n"/>
      <c r="D93" s="89" t="inlineStr">
        <is>
          <t>ยับยั้งการเปิดปิดของช่องเปิดแคลเซียม</t>
        </is>
      </c>
      <c r="E93" s="89" t="inlineStr">
        <is>
          <t>ยับยั้งการเข้าออกออกแคลเซียม</t>
        </is>
      </c>
      <c r="F93" s="89" t="inlineStr">
        <is>
          <t>ยับยั้งการเข้าออกของโซเดียมและแคลเซียมที่จุดว่างของสารสื่อประสาท</t>
        </is>
      </c>
      <c r="G93" s="89" t="inlineStr">
        <is>
          <t>ยับยั้งการเข้าสู่เซลล์ของโซเดียมผ่านช่องทางแคลเซียม-โซเดียม</t>
        </is>
      </c>
      <c r="H93" s="89" t="inlineStr">
        <is>
          <t>ยับยั้งการเปิดปิดของช่องเปิดโซเดียม</t>
        </is>
      </c>
      <c r="I93" s="120" t="inlineStr">
        <is>
          <t>1</t>
        </is>
      </c>
      <c r="J93" s="89"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3" s="121" t="n"/>
      <c r="L93" s="89" t="inlineStr">
        <is>
          <t>Epilepsy</t>
        </is>
      </c>
      <c r="M93" s="121" t="inlineStr">
        <is>
          <t>Clinic</t>
        </is>
      </c>
      <c r="N93" s="89" t="inlineStr">
        <is>
          <t>ข้อ 47 (Pharmtutor_2024_Set2.md)</t>
        </is>
      </c>
      <c r="O93" s="121" t="n"/>
      <c r="P93" s="121" t="n"/>
      <c r="Q93" s="100" t="n"/>
    </row>
    <row r="94" ht="13.2" customHeight="1" s="49">
      <c r="A94" s="120" t="n">
        <v>92</v>
      </c>
      <c r="B94" s="89"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4" s="121" t="n"/>
      <c r="D94" s="89" t="inlineStr">
        <is>
          <t>Lamotrigine</t>
        </is>
      </c>
      <c r="E94" s="89" t="inlineStr">
        <is>
          <t>Valproic acid</t>
        </is>
      </c>
      <c r="F94" s="89" t="inlineStr">
        <is>
          <t>Oxcarbazepine</t>
        </is>
      </c>
      <c r="G94" s="89" t="inlineStr">
        <is>
          <t>Levetiracetam</t>
        </is>
      </c>
      <c r="H94" s="89" t="inlineStr">
        <is>
          <t>Topiramate</t>
        </is>
      </c>
      <c r="I94" s="120" t="inlineStr">
        <is>
          <t>1</t>
        </is>
      </c>
      <c r="J94" s="89"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4" s="121" t="n"/>
      <c r="L94" s="89" t="inlineStr">
        <is>
          <t>Epilepsy</t>
        </is>
      </c>
      <c r="M94" s="121" t="inlineStr">
        <is>
          <t>Clinic</t>
        </is>
      </c>
      <c r="N94" s="89" t="inlineStr">
        <is>
          <t>ข้อ 51 (Pharmtutor_2024_Set2.md)</t>
        </is>
      </c>
      <c r="O94" s="121" t="n"/>
      <c r="P94" s="121" t="n"/>
      <c r="Q94" s="100" t="n"/>
    </row>
    <row r="95" ht="13.2" customHeight="1" s="49">
      <c r="A95" s="120" t="n">
        <v>93</v>
      </c>
      <c r="B95" s="89" t="inlineStr">
        <is>
          <t>จากคุณสมบัติของยา phenytoin ที่มีการกำจัดออกแบบ non-linear kinetics ข้อใดถูกต้อง</t>
        </is>
      </c>
      <c r="C95" s="121" t="n"/>
      <c r="D95" s="89" t="inlineStr">
        <is>
          <t>ที่ความเข้มข้นสูง จะมีการกำจัดออกแบบ linear kinetics</t>
        </is>
      </c>
      <c r="E95" s="89" t="inlineStr">
        <is>
          <t>ที่ความเข้มข้นต่ำ จะมีการกำจัดออกแบบ non-linear kinetics</t>
        </is>
      </c>
      <c r="F95" s="89" t="inlineStr">
        <is>
          <t>ยามีค่าครึ่งชีวิตเท่าเดิมเสมอ แม้มีความเข้มข้นของยาเพิ่มมากขึ้น</t>
        </is>
      </c>
      <c r="G95" s="89" t="inlineStr">
        <is>
          <t>ยามี therapeutic index แคบ</t>
        </is>
      </c>
      <c r="H95" s="89" t="inlineStr">
        <is>
          <t>ไม่มีข้อใดถูก</t>
        </is>
      </c>
      <c r="I95" s="120" t="inlineStr">
        <is>
          <t>1</t>
        </is>
      </c>
      <c r="J95" s="89"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5" s="121" t="n"/>
      <c r="L95" s="89" t="inlineStr">
        <is>
          <t>Epilepsy</t>
        </is>
      </c>
      <c r="M95" s="121" t="inlineStr">
        <is>
          <t>Clinic</t>
        </is>
      </c>
      <c r="N95" s="89" t="inlineStr">
        <is>
          <t>ข้อ 87 (Pharmtutor_2024_Set2.md)</t>
        </is>
      </c>
      <c r="O95" s="121" t="n"/>
      <c r="P95" s="121" t="n"/>
      <c r="Q95" s="100" t="n"/>
    </row>
    <row r="96" ht="13.2" customHeight="1" s="49">
      <c r="A96" s="120" t="n">
        <v>94</v>
      </c>
      <c r="B96" s="89" t="inlineStr">
        <is>
          <t>ข้อใดไม่ใช่อาการแสดงของผู้ป่วย Parkinson’s disease (1) Hypertension (2) Resting tremor (3) Impaired balance (4) Slowness of movement (5) Stiffness to limb movement MCQ 11 | 1/2557 | Page 11</t>
        </is>
      </c>
      <c r="C96" s="121" t="n"/>
      <c r="D96" s="89" t="inlineStr">
        <is>
          <t>Propranolol 40 mg BID</t>
        </is>
      </c>
      <c r="E96" s="89" t="inlineStr">
        <is>
          <t>Topiramate 25 mg BID</t>
        </is>
      </c>
      <c r="F96" s="89" t="inlineStr">
        <is>
          <t>Donepezil 5 mg HS</t>
        </is>
      </c>
      <c r="G96" s="89" t="inlineStr">
        <is>
          <t>Alteplase (rtPA) 0.9 mg/kg IV</t>
        </is>
      </c>
      <c r="H96" s="89" t="inlineStr">
        <is>
          <t>Phenytoin 100 mg TID</t>
        </is>
      </c>
      <c r="I96" s="120" t="inlineStr">
        <is>
          <t>1</t>
        </is>
      </c>
      <c r="J96" s="89"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21" t="n"/>
      <c r="L96" s="89" t="inlineStr">
        <is>
          <t>Parkinson disease</t>
        </is>
      </c>
      <c r="M96" s="121" t="inlineStr">
        <is>
          <t>Clinic</t>
        </is>
      </c>
      <c r="N96" s="89" t="inlineStr">
        <is>
          <t>ข้อ 73 (PLE_CC1_2557.md)</t>
        </is>
      </c>
      <c r="O96" s="121" t="n"/>
      <c r="P96" s="121" t="n"/>
      <c r="Q96" s="100" t="n"/>
    </row>
    <row r="97" ht="13.2" customHeight="1" s="49">
      <c r="A97" s="120" t="n">
        <v>95</v>
      </c>
      <c r="B97" s="89" t="inlineStr">
        <is>
          <t>ข้อใดเป็นข้อบ่งใช้อื่นของยา Carbamazepine นอกจากเป็นยากันชัก</t>
        </is>
      </c>
      <c r="C97" s="121" t="n"/>
      <c r="D97" s="89" t="inlineStr">
        <is>
          <t>........</t>
        </is>
      </c>
      <c r="E97" s="89" t="inlineStr">
        <is>
          <t>.......</t>
        </is>
      </c>
      <c r="F97" s="89" t="inlineStr">
        <is>
          <t>Trigerminal neuralgia</t>
        </is>
      </c>
      <c r="G97" s="89" t="inlineStr">
        <is>
          <t>............</t>
        </is>
      </c>
      <c r="H97" s="89" t="inlineStr">
        <is>
          <t>...............</t>
        </is>
      </c>
      <c r="I97" s="120" t="inlineStr">
        <is>
          <t>1</t>
        </is>
      </c>
      <c r="J97" s="89"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121" t="n"/>
      <c r="L97" s="89" t="inlineStr">
        <is>
          <t>Epilepsy</t>
        </is>
      </c>
      <c r="M97" s="121" t="inlineStr">
        <is>
          <t>Clinic</t>
        </is>
      </c>
      <c r="N97" s="89" t="inlineStr">
        <is>
          <t>ข้อ 83 (PLE_CC1_2555 Day 1.md)</t>
        </is>
      </c>
      <c r="O97" s="121" t="n"/>
      <c r="P97" s="121" t="n"/>
      <c r="Q97" s="100" t="n"/>
    </row>
    <row r="98" ht="13.2" customHeight="1" s="49">
      <c r="A98" s="120" t="n">
        <v>96</v>
      </c>
      <c r="B98" s="89" t="inlineStr">
        <is>
          <t>ยาในข้อใดสามารถเพิ่มระดับยา Carbamazepine ได้</t>
        </is>
      </c>
      <c r="C98" s="121" t="n"/>
      <c r="D98" s="89" t="inlineStr">
        <is>
          <t>Clarithromycin</t>
        </is>
      </c>
      <c r="E98" s="89" t="inlineStr">
        <is>
          <t>Nevirapine</t>
        </is>
      </c>
      <c r="F98" s="89" t="inlineStr">
        <is>
          <t>Phenytoin</t>
        </is>
      </c>
      <c r="G98" s="89" t="inlineStr">
        <is>
          <t>.....</t>
        </is>
      </c>
      <c r="H98" s="89" t="inlineStr">
        <is>
          <t>..........</t>
        </is>
      </c>
      <c r="I98" s="120" t="inlineStr">
        <is>
          <t>1</t>
        </is>
      </c>
      <c r="J98" s="89"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121" t="n"/>
      <c r="L98" s="89" t="inlineStr">
        <is>
          <t>Epilepsy</t>
        </is>
      </c>
      <c r="M98" s="121" t="inlineStr">
        <is>
          <t>Clinic</t>
        </is>
      </c>
      <c r="N98" s="89" t="inlineStr">
        <is>
          <t>ข้อ 85 (PLE_CC1_2555 Day 1.md)</t>
        </is>
      </c>
      <c r="O98" s="121" t="n"/>
      <c r="P98" s="121" t="n"/>
      <c r="Q98" s="100" t="n"/>
    </row>
    <row r="99" ht="13.2" customHeight="1" s="49">
      <c r="A99" s="120" t="n">
        <v>97</v>
      </c>
      <c r="B99" s="89" t="inlineStr">
        <is>
          <t>แช่ตู้เย็น โดยเก็บไว้ในช่องแช่แข็ง Case 5: Epilepsy นางสตรี อายุ 25 ปี Dx Tonic-clonic seizure Carbamazepine 200 mg bid F/U 2 week</t>
        </is>
      </c>
      <c r="C99" s="121" t="n"/>
      <c r="D99" s="89" t="inlineStr">
        <is>
          <t>Gabapentin 300 mg TID</t>
        </is>
      </c>
      <c r="E99" s="89" t="inlineStr">
        <is>
          <t>Pregabalin 75 mg BID</t>
        </is>
      </c>
      <c r="F99" s="89" t="inlineStr">
        <is>
          <t>Levodopa/Benserazide 100/25 mg TID</t>
        </is>
      </c>
      <c r="G99" s="89" t="inlineStr">
        <is>
          <t>Sumatriptan 50 mg stat</t>
        </is>
      </c>
      <c r="H99" s="89" t="inlineStr">
        <is>
          <t>Propranolol 40 mg BID</t>
        </is>
      </c>
      <c r="I99" s="120" t="inlineStr">
        <is>
          <t>1</t>
        </is>
      </c>
      <c r="J99" s="8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121" t="n"/>
      <c r="L99" s="89" t="inlineStr">
        <is>
          <t>Epilepsy</t>
        </is>
      </c>
      <c r="M99" s="121" t="inlineStr">
        <is>
          <t>Clinic</t>
        </is>
      </c>
      <c r="N99" s="89" t="inlineStr">
        <is>
          <t>ข้อ 4 (PLE_CC1_2555 Day 2.md)</t>
        </is>
      </c>
      <c r="O99" s="121" t="n"/>
      <c r="P99" s="121" t="n"/>
      <c r="Q99" s="100" t="n"/>
    </row>
    <row r="100" ht="13.2" customHeight="1" s="49">
      <c r="A100" s="120" t="n">
        <v>98</v>
      </c>
      <c r="B100" s="89" t="inlineStr">
        <is>
          <t>กลไกการออกฤทธิ์ของ Carbamazepine</t>
        </is>
      </c>
      <c r="C100" s="121" t="n"/>
      <c r="D100" s="89" t="inlineStr">
        <is>
          <t>Sumatriptan 50 mg stat</t>
        </is>
      </c>
      <c r="E100" s="89" t="inlineStr">
        <is>
          <t>Propranolol 40 mg BID</t>
        </is>
      </c>
      <c r="F100" s="89" t="inlineStr">
        <is>
          <t>Topiramate 25 mg BID</t>
        </is>
      </c>
      <c r="G100" s="89" t="inlineStr">
        <is>
          <t>Donepezil 5 mg HS</t>
        </is>
      </c>
      <c r="H100" s="89" t="inlineStr">
        <is>
          <t>Alteplase (rtPA) 0.9 mg/kg IV</t>
        </is>
      </c>
      <c r="I100" s="120" t="inlineStr">
        <is>
          <t>1</t>
        </is>
      </c>
      <c r="J100" s="89"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0" s="121" t="n"/>
      <c r="L100" s="89" t="inlineStr">
        <is>
          <t>Epilepsy</t>
        </is>
      </c>
      <c r="M100" s="121" t="inlineStr">
        <is>
          <t>Clinic</t>
        </is>
      </c>
      <c r="N100" s="89" t="inlineStr">
        <is>
          <t>ข้อ 3 (PLE_CC1_2555 Day 2.md)</t>
        </is>
      </c>
      <c r="O100" s="121" t="n"/>
      <c r="P100" s="121" t="n"/>
      <c r="Q100" s="100" t="n"/>
    </row>
    <row r="101" ht="13.2" customHeight="1" s="49">
      <c r="A101" s="120" t="n">
        <v>99</v>
      </c>
      <c r="B101" s="89" t="inlineStr">
        <is>
          <t>Carbamazepine นอกจากจะมีข้อบ่งใช้ในโรคลมชัก ยังสามารถรักษาโรคอะไรได้</t>
        </is>
      </c>
      <c r="C101" s="121" t="n"/>
      <c r="D101" s="89" t="inlineStr">
        <is>
          <t>Donepezil 5 mg HS</t>
        </is>
      </c>
      <c r="E101" s="89" t="inlineStr">
        <is>
          <t>Alteplase (rtPA) 0.9 mg/kg IV</t>
        </is>
      </c>
      <c r="F101" s="89" t="inlineStr">
        <is>
          <t>Phenytoin 100 mg TID</t>
        </is>
      </c>
      <c r="G101" s="89" t="inlineStr">
        <is>
          <t>Sodium valproate 200 mg TID</t>
        </is>
      </c>
      <c r="H101" s="89" t="inlineStr">
        <is>
          <t>Carbamazepine 200 mg BID</t>
        </is>
      </c>
      <c r="I101" s="120" t="inlineStr">
        <is>
          <t>1</t>
        </is>
      </c>
      <c r="J101" s="89"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1" s="121" t="n"/>
      <c r="L101" s="89" t="inlineStr">
        <is>
          <t>Epilepsy</t>
        </is>
      </c>
      <c r="M101" s="121" t="inlineStr">
        <is>
          <t>Clinic</t>
        </is>
      </c>
      <c r="N101" s="89" t="inlineStr">
        <is>
          <t>ข้อ 4 (PLE_CC1_2555 Day 2.md)</t>
        </is>
      </c>
      <c r="O101" s="121" t="n"/>
      <c r="P101" s="121" t="n"/>
      <c r="Q101" s="100" t="n"/>
    </row>
    <row r="102" ht="13.2" customHeight="1" s="49">
      <c r="A102" s="120" t="n">
        <v>100</v>
      </c>
      <c r="B102" s="89" t="inlineStr">
        <is>
          <t>ยา Carbamazepine จะเพิ่มขึ้นเมื่อใช้ร่วมกับ</t>
        </is>
      </c>
      <c r="C102" s="121" t="n"/>
      <c r="D102" s="89" t="inlineStr">
        <is>
          <t>Sodium valproate 200 mg TID</t>
        </is>
      </c>
      <c r="E102" s="89" t="inlineStr">
        <is>
          <t>Carbamazepine 200 mg BID</t>
        </is>
      </c>
      <c r="F102" s="89" t="inlineStr">
        <is>
          <t>Lamotrigine 50 mg OD</t>
        </is>
      </c>
      <c r="G102" s="89" t="inlineStr">
        <is>
          <t>Levetiracetam 500 mg BID</t>
        </is>
      </c>
      <c r="H102" s="89" t="inlineStr">
        <is>
          <t>Gabapentin 300 mg TID</t>
        </is>
      </c>
      <c r="I102" s="120" t="inlineStr">
        <is>
          <t>1</t>
        </is>
      </c>
      <c r="J102" s="89"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2" s="121" t="n"/>
      <c r="L102" s="89" t="inlineStr">
        <is>
          <t>Epilepsy</t>
        </is>
      </c>
      <c r="M102" s="121" t="inlineStr">
        <is>
          <t>Clinic</t>
        </is>
      </c>
      <c r="N102" s="89" t="inlineStr">
        <is>
          <t>ข้อ 5 (PLE_CC1_2555 Day 2.md)</t>
        </is>
      </c>
      <c r="O102" s="121" t="n"/>
      <c r="P102" s="121" t="n"/>
      <c r="Q102" s="100" t="n"/>
    </row>
    <row r="103" ht="13.2" customHeight="1" s="49">
      <c r="A103" s="120" t="n">
        <v>101</v>
      </c>
      <c r="B103" s="89" t="inlineStr">
        <is>
          <t>Carbamazepine มี polymorph ซึ่งแต่ละ polymorph จะแตกต่างกัน ยกเว้น</t>
        </is>
      </c>
      <c r="C103" s="121" t="n"/>
      <c r="D103" s="89" t="inlineStr">
        <is>
          <t>Levetiracetam 500 mg BID</t>
        </is>
      </c>
      <c r="E103" s="89" t="inlineStr">
        <is>
          <t>Gabapentin 300 mg TID</t>
        </is>
      </c>
      <c r="F103" s="89" t="inlineStr">
        <is>
          <t>Pregabalin 75 mg BID</t>
        </is>
      </c>
      <c r="G103" s="89" t="inlineStr">
        <is>
          <t>Levodopa/Benserazide 100/25 mg TID</t>
        </is>
      </c>
      <c r="H103" s="89" t="inlineStr">
        <is>
          <t>Sumatriptan 50 mg stat</t>
        </is>
      </c>
      <c r="I103" s="120" t="inlineStr">
        <is>
          <t>1</t>
        </is>
      </c>
      <c r="J103" s="89"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3" s="121" t="n"/>
      <c r="L103" s="89" t="inlineStr">
        <is>
          <t>Epilepsy</t>
        </is>
      </c>
      <c r="M103" s="121" t="inlineStr">
        <is>
          <t>Clinic</t>
        </is>
      </c>
      <c r="N103" s="89" t="inlineStr">
        <is>
          <t>ข้อ 6 (PLE_CC1_2555 Day 2.md)</t>
        </is>
      </c>
      <c r="O103" s="121" t="n"/>
      <c r="P103" s="121" t="n"/>
      <c r="Q103" s="100" t="n"/>
    </row>
    <row r="104" ht="13.2" customHeight="1" s="49">
      <c r="A104" s="120" t="n">
        <v>102</v>
      </c>
      <c r="B104" s="89" t="inlineStr">
        <is>
          <t>hydroxyzine ในขนาดสูงสามารถใช้เป็นยากันชักได้</t>
        </is>
      </c>
      <c r="C104" s="121" t="n"/>
      <c r="D104" s="89" t="inlineStr">
        <is>
          <t>Levodopa/Benserazide 100/25 mg TID</t>
        </is>
      </c>
      <c r="E104" s="89" t="inlineStr">
        <is>
          <t>Sumatriptan 50 mg stat</t>
        </is>
      </c>
      <c r="F104" s="89" t="inlineStr">
        <is>
          <t>Propranolol 40 mg BID</t>
        </is>
      </c>
      <c r="G104" s="89" t="inlineStr">
        <is>
          <t>Topiramate 25 mg BID</t>
        </is>
      </c>
      <c r="H104" s="89" t="inlineStr">
        <is>
          <t>Donepezil 5 mg HS</t>
        </is>
      </c>
      <c r="I104" s="120" t="inlineStr">
        <is>
          <t>1</t>
        </is>
      </c>
      <c r="J104" s="8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4" s="121" t="n"/>
      <c r="L104" s="89" t="inlineStr">
        <is>
          <t>Epilepsy</t>
        </is>
      </c>
      <c r="M104" s="121" t="inlineStr">
        <is>
          <t>Clinic</t>
        </is>
      </c>
      <c r="N104" s="89" t="inlineStr">
        <is>
          <t>ข้อ 1 (PLE_CC1_2555 Day 2.md)</t>
        </is>
      </c>
      <c r="O104" s="121" t="n"/>
      <c r="P104" s="121" t="n"/>
      <c r="Q104" s="100" t="n"/>
    </row>
    <row r="105" ht="13.2" customHeight="1" s="49">
      <c r="A105" s="120" t="n">
        <v>103</v>
      </c>
      <c r="B105" s="89"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5" s="121" t="n"/>
      <c r="D105" s="89" t="inlineStr">
        <is>
          <t>Topiramate 25 mg BID</t>
        </is>
      </c>
      <c r="E105" s="89" t="inlineStr">
        <is>
          <t>Donepezil 5 mg HS</t>
        </is>
      </c>
      <c r="F105" s="89" t="inlineStr">
        <is>
          <t>Alteplase (rtPA) 0.9 mg/kg IV</t>
        </is>
      </c>
      <c r="G105" s="89" t="inlineStr">
        <is>
          <t>Phenytoin 100 mg TID</t>
        </is>
      </c>
      <c r="H105" s="89" t="inlineStr">
        <is>
          <t>Sodium valproate 200 mg TID</t>
        </is>
      </c>
      <c r="I105" s="120" t="inlineStr">
        <is>
          <t>3</t>
        </is>
      </c>
      <c r="J105" s="89"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5" s="121" t="n"/>
      <c r="L105" s="89" t="inlineStr">
        <is>
          <t>Parkinson disease</t>
        </is>
      </c>
      <c r="M105" s="121" t="inlineStr">
        <is>
          <t>Clinic</t>
        </is>
      </c>
      <c r="N105" s="89" t="inlineStr">
        <is>
          <t>ข้อ 5 (PLE_CC1_2554 SET2.md)</t>
        </is>
      </c>
      <c r="O105" s="121" t="n"/>
      <c r="P105" s="121" t="n"/>
      <c r="Q105" s="100" t="n"/>
    </row>
    <row r="106" ht="13.2" customHeight="1" s="49">
      <c r="A106" s="120" t="n">
        <v>104</v>
      </c>
      <c r="B106" s="89" t="inlineStr">
        <is>
          <t>ข้อใดผิดเกี่ยวกับยา Carbidopa + Levodopa</t>
        </is>
      </c>
      <c r="C106" s="121" t="n"/>
      <c r="D106" s="89" t="inlineStr">
        <is>
          <t>Phenytoin 100 mg TID</t>
        </is>
      </c>
      <c r="E106" s="89" t="inlineStr">
        <is>
          <t>Sodium valproate 200 mg TID</t>
        </is>
      </c>
      <c r="F106" s="89" t="inlineStr">
        <is>
          <t>Carbamazepine 200 mg BID</t>
        </is>
      </c>
      <c r="G106" s="89" t="inlineStr">
        <is>
          <t>Lamotrigine 50 mg OD</t>
        </is>
      </c>
      <c r="H106" s="89" t="inlineStr">
        <is>
          <t>Levetiracetam 500 mg BID</t>
        </is>
      </c>
      <c r="I106" s="120" t="inlineStr">
        <is>
          <t>1</t>
        </is>
      </c>
      <c r="J106" s="89"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121" t="n"/>
      <c r="L106" s="89" t="inlineStr">
        <is>
          <t>Parkinson disease</t>
        </is>
      </c>
      <c r="M106" s="121" t="inlineStr">
        <is>
          <t>Clinic</t>
        </is>
      </c>
      <c r="N106" s="89" t="inlineStr">
        <is>
          <t>ข้อ 3 (PLE_CC1_2533.md)</t>
        </is>
      </c>
      <c r="O106" s="121" t="n"/>
      <c r="P106" s="121" t="n"/>
      <c r="Q106" s="100" t="n"/>
    </row>
    <row r="107" ht="13.2" customHeight="1" s="49">
      <c r="A107" s="120" t="n">
        <v>105</v>
      </c>
      <c r="B107" s="89" t="inlineStr">
        <is>
          <t>Levodopa ช่วยเพิ่มการดูดซึมยา Carbidopa ที่ CNS</t>
        </is>
      </c>
      <c r="C107" s="121" t="n"/>
      <c r="D107" s="89" t="inlineStr">
        <is>
          <t>Lamotrigine 50 mg OD</t>
        </is>
      </c>
      <c r="E107" s="89" t="inlineStr">
        <is>
          <t>Levetiracetam 500 mg BID</t>
        </is>
      </c>
      <c r="F107" s="89" t="inlineStr">
        <is>
          <t>Gabapentin 300 mg TID</t>
        </is>
      </c>
      <c r="G107" s="89" t="inlineStr">
        <is>
          <t>Pregabalin 75 mg BID</t>
        </is>
      </c>
      <c r="H107" s="89" t="inlineStr">
        <is>
          <t>Levodopa/Benserazide 100/25 mg TID</t>
        </is>
      </c>
      <c r="I107" s="120" t="inlineStr">
        <is>
          <t>1</t>
        </is>
      </c>
      <c r="J107" s="89"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21" t="n"/>
      <c r="L107" s="89" t="inlineStr">
        <is>
          <t>Parkinson disease</t>
        </is>
      </c>
      <c r="M107" s="121" t="inlineStr">
        <is>
          <t>Clinic</t>
        </is>
      </c>
      <c r="N107" s="89" t="inlineStr">
        <is>
          <t>ข้อ 2 (PLE_CC1_2533.md)</t>
        </is>
      </c>
      <c r="O107" s="121" t="n"/>
      <c r="P107" s="121" t="n"/>
      <c r="Q107" s="100" t="n"/>
    </row>
    <row r="108" ht="13.2" customHeight="1" s="49">
      <c r="A108" s="120" t="n">
        <v>106</v>
      </c>
      <c r="B108" s="89" t="inlineStr">
        <is>
          <t>Carbidopa ช่วยลดปริมาณของ Levodopa ที่จำเป็นต้องใช้</t>
        </is>
      </c>
      <c r="C108" s="121" t="n"/>
      <c r="D108" s="89" t="inlineStr">
        <is>
          <t>Pregabalin 75 mg BID</t>
        </is>
      </c>
      <c r="E108" s="89" t="inlineStr">
        <is>
          <t>Levodopa/Benserazide 100/25 mg TID</t>
        </is>
      </c>
      <c r="F108" s="89" t="inlineStr">
        <is>
          <t>Sumatriptan 50 mg stat</t>
        </is>
      </c>
      <c r="G108" s="89" t="inlineStr">
        <is>
          <t>Propranolol 40 mg BID</t>
        </is>
      </c>
      <c r="H108" s="89" t="inlineStr">
        <is>
          <t>Topiramate 25 mg BID</t>
        </is>
      </c>
      <c r="I108" s="120" t="inlineStr">
        <is>
          <t>1</t>
        </is>
      </c>
      <c r="J108" s="89"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8" s="121" t="n"/>
      <c r="L108" s="89" t="inlineStr">
        <is>
          <t>Parkinson disease</t>
        </is>
      </c>
      <c r="M108" s="121" t="inlineStr">
        <is>
          <t>Clinic</t>
        </is>
      </c>
      <c r="N108" s="89" t="inlineStr">
        <is>
          <t>ข้อ 4 (PLE_CC1_2533.md)</t>
        </is>
      </c>
      <c r="O108" s="121" t="n"/>
      <c r="P108" s="121" t="n"/>
      <c r="Q108" s="100" t="n"/>
    </row>
    <row r="109" ht="13.2" customHeight="1" s="49">
      <c r="A109" s="120" t="n">
        <v>107</v>
      </c>
      <c r="B109" s="89"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9" s="121" t="n"/>
      <c r="D109" s="89" t="inlineStr">
        <is>
          <t>Propranolol 40 mg BID</t>
        </is>
      </c>
      <c r="E109" s="89" t="inlineStr">
        <is>
          <t>Topiramate 25 mg BID</t>
        </is>
      </c>
      <c r="F109" s="89" t="inlineStr">
        <is>
          <t>Donepezil 5 mg HS</t>
        </is>
      </c>
      <c r="G109" s="89" t="inlineStr">
        <is>
          <t>Alteplase (rtPA) 0.9 mg/kg IV</t>
        </is>
      </c>
      <c r="H109" s="89" t="inlineStr">
        <is>
          <t>Phenytoin 100 mg TID</t>
        </is>
      </c>
      <c r="I109" s="120" t="inlineStr">
        <is>
          <t>1</t>
        </is>
      </c>
      <c r="J109" s="89"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9" s="121" t="n"/>
      <c r="L109" s="89" t="inlineStr">
        <is>
          <t>Parkinson disease</t>
        </is>
      </c>
      <c r="M109" s="121" t="inlineStr">
        <is>
          <t>Clinic</t>
        </is>
      </c>
      <c r="N109" s="89" t="inlineStr">
        <is>
          <t>ข้อ 5 (PLE_CC1_2533.md)</t>
        </is>
      </c>
      <c r="O109" s="121" t="n"/>
      <c r="P109" s="121" t="n"/>
      <c r="Q109" s="100" t="n"/>
    </row>
    <row r="110" ht="13.2" customHeight="1" s="49">
      <c r="A110" s="120" t="n">
        <v>108</v>
      </c>
      <c r="B110" s="89" t="inlineStr">
        <is>
          <t>ตอบ ค. Phenytoin เนื่องจากยามีผลในการเพิ่มการทำงานของเอนไซม์ P450 ในตับ ทำให้มีผลในการเร่งการทำลาย T4</t>
        </is>
      </c>
      <c r="C110" s="121" t="n"/>
      <c r="D110" s="89" t="inlineStr">
        <is>
          <t>Alteplase (rtPA) 0.9 mg/kg IV</t>
        </is>
      </c>
      <c r="E110" s="89" t="inlineStr">
        <is>
          <t>Phenytoin 100 mg TID</t>
        </is>
      </c>
      <c r="F110" s="89" t="inlineStr">
        <is>
          <t>Sodium valproate 200 mg TID</t>
        </is>
      </c>
      <c r="G110" s="89" t="inlineStr">
        <is>
          <t>Carbamazepine 200 mg BID</t>
        </is>
      </c>
      <c r="H110" s="89" t="inlineStr">
        <is>
          <t>Lamotrigine 50 mg OD</t>
        </is>
      </c>
      <c r="I110" s="120" t="inlineStr">
        <is>
          <t>1</t>
        </is>
      </c>
      <c r="J110" s="8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0" s="121" t="n"/>
      <c r="L110" s="89" t="inlineStr">
        <is>
          <t>Epilepsy</t>
        </is>
      </c>
      <c r="M110" s="121" t="inlineStr">
        <is>
          <t>Clinic</t>
        </is>
      </c>
      <c r="N110" s="89" t="inlineStr">
        <is>
          <t>ข้อ 27 (PLE_CC1_Practice_Exam.md)</t>
        </is>
      </c>
      <c r="O110" s="121" t="n"/>
      <c r="P110" s="121" t="n"/>
      <c r="Q110" s="100" t="n"/>
    </row>
    <row r="111" ht="13.2" customHeight="1" s="49">
      <c r="A111" s="120" t="n">
        <v>109</v>
      </c>
      <c r="B111" s="89"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11" s="121" t="n"/>
      <c r="D111" s="89" t="inlineStr">
        <is>
          <t>Carbamazepine 200 mg BID</t>
        </is>
      </c>
      <c r="E111" s="89" t="inlineStr">
        <is>
          <t>Lamotrigine 50 mg OD</t>
        </is>
      </c>
      <c r="F111" s="89" t="inlineStr">
        <is>
          <t>Levetiracetam 500 mg BID</t>
        </is>
      </c>
      <c r="G111" s="89" t="inlineStr">
        <is>
          <t>Gabapentin 300 mg TID</t>
        </is>
      </c>
      <c r="H111" s="89" t="inlineStr">
        <is>
          <t>Pregabalin 75 mg BID</t>
        </is>
      </c>
      <c r="I111" s="120" t="inlineStr">
        <is>
          <t>1</t>
        </is>
      </c>
      <c r="J111" s="89"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1" s="121" t="n"/>
      <c r="L111" s="89" t="inlineStr">
        <is>
          <t>Headache</t>
        </is>
      </c>
      <c r="M111" s="121" t="inlineStr">
        <is>
          <t>Clinic</t>
        </is>
      </c>
      <c r="N111" s="89" t="inlineStr">
        <is>
          <t>ข้อ 37 (PLE_CC1_Practice_Exam.md)</t>
        </is>
      </c>
      <c r="O111" s="121" t="n"/>
      <c r="P111" s="121" t="n"/>
      <c r="Q111" s="100" t="n"/>
    </row>
    <row r="112" ht="13.2" customHeight="1" s="49">
      <c r="A112" s="120" t="n">
        <v>110</v>
      </c>
      <c r="B112" s="89" t="inlineStr">
        <is>
          <t>Phenytoin 2. Valproic acid 3. Benzodiazepine 4. Carbamazepine</t>
        </is>
      </c>
      <c r="C112" s="121" t="n"/>
      <c r="D112" s="89" t="inlineStr">
        <is>
          <t>1,2,3,4</t>
        </is>
      </c>
      <c r="E112" s="89" t="inlineStr">
        <is>
          <t>1,3 และ 4</t>
        </is>
      </c>
      <c r="F112" s="89" t="inlineStr">
        <is>
          <t>1 และ 4</t>
        </is>
      </c>
      <c r="G112" s="89" t="inlineStr">
        <is>
          <t>1 เท่านั้น</t>
        </is>
      </c>
      <c r="H112" s="89" t="inlineStr">
        <is>
          <t>2 เท่านั้น</t>
        </is>
      </c>
      <c r="I112" s="120" t="inlineStr">
        <is>
          <t>1</t>
        </is>
      </c>
      <c r="J112" s="8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2" s="121" t="n"/>
      <c r="L112" s="89" t="inlineStr">
        <is>
          <t>Epilepsy</t>
        </is>
      </c>
      <c r="M112" s="121" t="inlineStr">
        <is>
          <t>Clinic</t>
        </is>
      </c>
      <c r="N112" s="89" t="inlineStr">
        <is>
          <t>ข้อ 1 (PLE_CC1_Practice_Exam.md)</t>
        </is>
      </c>
      <c r="O112" s="121" t="n"/>
      <c r="P112" s="121" t="n"/>
      <c r="Q112" s="100" t="n"/>
    </row>
    <row r="113" ht="13.2" customHeight="1" s="49">
      <c r="A113" s="120" t="n">
        <v>111</v>
      </c>
      <c r="B113" s="89" t="inlineStr">
        <is>
          <t>Phenytoin 2.Valproic acid 3. Benzodiazepine 4. Carbamazepine</t>
        </is>
      </c>
      <c r="C113" s="121" t="n"/>
      <c r="D113" s="89" t="inlineStr">
        <is>
          <t>1,2,3,4</t>
        </is>
      </c>
      <c r="E113" s="89" t="inlineStr">
        <is>
          <t>1,2 และ 4</t>
        </is>
      </c>
      <c r="F113" s="89" t="inlineStr">
        <is>
          <t>2 และ 3</t>
        </is>
      </c>
      <c r="G113" s="89" t="inlineStr">
        <is>
          <t>2 และ 4</t>
        </is>
      </c>
      <c r="H113" s="89" t="inlineStr">
        <is>
          <t>2 เท่านั้น</t>
        </is>
      </c>
      <c r="I113" s="120" t="inlineStr">
        <is>
          <t>1</t>
        </is>
      </c>
      <c r="J113" s="89"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121" t="n"/>
      <c r="L113" s="89" t="inlineStr">
        <is>
          <t>Epilepsy</t>
        </is>
      </c>
      <c r="M113" s="121" t="inlineStr">
        <is>
          <t>Clinic</t>
        </is>
      </c>
      <c r="N113" s="89" t="inlineStr">
        <is>
          <t>ข้อ 1 (PLE_CC1_Practice_Exam.md)</t>
        </is>
      </c>
      <c r="O113" s="121" t="n"/>
      <c r="P113" s="121" t="n"/>
      <c r="Q113" s="100" t="n"/>
    </row>
    <row r="114" ht="13.2" customHeight="1" s="49">
      <c r="A114" s="120" t="n">
        <v>112</v>
      </c>
      <c r="B114" s="89"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4" s="121" t="n"/>
      <c r="D114" s="89" t="inlineStr">
        <is>
          <t>Donepezil 5 mg HS</t>
        </is>
      </c>
      <c r="E114" s="89" t="inlineStr">
        <is>
          <t>Alteplase (rtPA) 0.9 mg/kg IV</t>
        </is>
      </c>
      <c r="F114" s="89" t="inlineStr">
        <is>
          <t>Phenytoin 100 mg TID</t>
        </is>
      </c>
      <c r="G114" s="89" t="inlineStr">
        <is>
          <t>Sodium valproate 200 mg TID</t>
        </is>
      </c>
      <c r="H114" s="89" t="inlineStr">
        <is>
          <t>Carbamazepine 200 mg BID</t>
        </is>
      </c>
      <c r="I114" s="120" t="inlineStr">
        <is>
          <t>1</t>
        </is>
      </c>
      <c r="J114" s="89"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4" s="121" t="n"/>
      <c r="L114" s="89" t="inlineStr">
        <is>
          <t>Headache</t>
        </is>
      </c>
      <c r="M114" s="121" t="inlineStr">
        <is>
          <t>Clinic</t>
        </is>
      </c>
      <c r="N114" s="89" t="inlineStr">
        <is>
          <t>ข้อ 1 (PLE_CC1_Practice_Exam.md)</t>
        </is>
      </c>
      <c r="O114" s="121" t="n"/>
      <c r="P114" s="121" t="n"/>
      <c r="Q114" s="100" t="n"/>
    </row>
    <row r="115" ht="13.2" customHeight="1" s="49">
      <c r="A115" s="120" t="n">
        <v>113</v>
      </c>
      <c r="B115" s="89"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5" s="121" t="n"/>
      <c r="D115" s="89" t="inlineStr">
        <is>
          <t>Sodium valproate 200 mg TID</t>
        </is>
      </c>
      <c r="E115" s="89" t="inlineStr">
        <is>
          <t>Carbamazepine 200 mg BID</t>
        </is>
      </c>
      <c r="F115" s="89" t="inlineStr">
        <is>
          <t>Lamotrigine 50 mg OD</t>
        </is>
      </c>
      <c r="G115" s="89" t="inlineStr">
        <is>
          <t>Levetiracetam 500 mg BID</t>
        </is>
      </c>
      <c r="H115" s="89" t="inlineStr">
        <is>
          <t>Gabapentin 300 mg TID</t>
        </is>
      </c>
      <c r="I115" s="120" t="inlineStr">
        <is>
          <t>1</t>
        </is>
      </c>
      <c r="J115" s="89"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5" s="121" t="n"/>
      <c r="L115" s="89" t="inlineStr">
        <is>
          <t>Headache</t>
        </is>
      </c>
      <c r="M115" s="121" t="inlineStr">
        <is>
          <t>Clinic</t>
        </is>
      </c>
      <c r="N115" s="89" t="inlineStr">
        <is>
          <t>ข้อ 4 (PLE_CC1_Practice_Exam.md)</t>
        </is>
      </c>
      <c r="O115" s="121" t="n"/>
      <c r="P115" s="121" t="n"/>
      <c r="Q115" s="100" t="n"/>
    </row>
    <row r="116" ht="13.2" customHeight="1" s="49">
      <c r="A116" s="120" t="n">
        <v>114</v>
      </c>
      <c r="B116" s="89" t="inlineStr">
        <is>
          <t>เกี่ยวกับ orthostatic hypotension ข้อใดต่อไปนี้กล่าวถูกต้องตามหลักวิชาชีพเภสัชกรรม</t>
        </is>
      </c>
      <c r="C116" s="121" t="n"/>
      <c r="D116" s="89" t="inlineStr">
        <is>
          <t>Levetiracetam 500 mg BID</t>
        </is>
      </c>
      <c r="E116" s="89" t="inlineStr">
        <is>
          <t>Gabapentin 300 mg TID</t>
        </is>
      </c>
      <c r="F116" s="89" t="inlineStr">
        <is>
          <t>Pregabalin 75 mg BID</t>
        </is>
      </c>
      <c r="G116" s="89" t="inlineStr">
        <is>
          <t>Levodopa/Benserazide 100/25 mg TID</t>
        </is>
      </c>
      <c r="H116" s="89" t="inlineStr">
        <is>
          <t>Sumatriptan 50 mg stat</t>
        </is>
      </c>
      <c r="I116" s="120" t="inlineStr">
        <is>
          <t>1</t>
        </is>
      </c>
      <c r="J116" s="89"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21" t="n"/>
      <c r="L116" s="89" t="inlineStr">
        <is>
          <t>Headache</t>
        </is>
      </c>
      <c r="M116" s="121" t="inlineStr">
        <is>
          <t>Clinic</t>
        </is>
      </c>
      <c r="N116" s="89" t="inlineStr">
        <is>
          <t>ข้อ 2 (PLE_CC1_Practice_Exam.md)</t>
        </is>
      </c>
      <c r="O116" s="121" t="n"/>
      <c r="P116" s="121" t="n"/>
      <c r="Q116" s="100" t="n"/>
    </row>
    <row r="117" ht="13.2" customHeight="1" s="49">
      <c r="A117" s="120" t="n">
        <v>115</v>
      </c>
      <c r="B117" s="89" t="inlineStr">
        <is>
          <t>กินร่วมกับ Phenytoin ได้ ะ</t>
        </is>
      </c>
      <c r="C117" s="121" t="n"/>
      <c r="D117" s="89" t="inlineStr">
        <is>
          <t>Levodopa/Benserazide 100/25 mg TID</t>
        </is>
      </c>
      <c r="E117" s="89" t="inlineStr">
        <is>
          <t>Sumatriptan 50 mg stat</t>
        </is>
      </c>
      <c r="F117" s="89" t="inlineStr">
        <is>
          <t>Propranolol 40 mg BID</t>
        </is>
      </c>
      <c r="G117" s="89" t="inlineStr">
        <is>
          <t>Topiramate 25 mg BID</t>
        </is>
      </c>
      <c r="H117" s="89" t="inlineStr">
        <is>
          <t>Donepezil 5 mg HS</t>
        </is>
      </c>
      <c r="I117" s="120" t="inlineStr">
        <is>
          <t>1</t>
        </is>
      </c>
      <c r="J117" s="89"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7" s="121" t="n"/>
      <c r="L117" s="89" t="inlineStr">
        <is>
          <t>Epilepsy</t>
        </is>
      </c>
      <c r="M117" s="121" t="inlineStr">
        <is>
          <t>Clinic</t>
        </is>
      </c>
      <c r="N117" s="89" t="inlineStr">
        <is>
          <t>ข้อ 4 (PLE_CC1_Key_Rx20_UBU.md)</t>
        </is>
      </c>
      <c r="O117" s="121" t="n"/>
      <c r="P117" s="121" t="n"/>
      <c r="Q117" s="100" t="n"/>
    </row>
    <row r="118" ht="13.2" customHeight="1" s="49">
      <c r="A118" s="120" t="n">
        <v>116</v>
      </c>
      <c r="B118" s="89" t="inlineStr">
        <is>
          <t>กลไกการออกฤทธิ์ของ Carbamazepine</t>
        </is>
      </c>
      <c r="C118" s="121" t="n"/>
      <c r="D118" s="89" t="inlineStr">
        <is>
          <t>จับกับ Na Channel ใน inactivated state</t>
        </is>
      </c>
      <c r="E118" s="89" t="inlineStr">
        <is>
          <t>จับกับ T-type Calcium Channel</t>
        </is>
      </c>
      <c r="F118" s="89" t="inlineStr">
        <is>
          <t>GABA-Chloride</t>
        </is>
      </c>
      <c r="G118" s="89" t="inlineStr">
        <is>
          <t>NMDA</t>
        </is>
      </c>
      <c r="H118" s="89" t="inlineStr">
        <is>
          <t>ยับยั้ง 2nd messenger</t>
        </is>
      </c>
      <c r="I118" s="120" t="inlineStr">
        <is>
          <t>1</t>
        </is>
      </c>
      <c r="J118" s="89"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8" s="121" t="n"/>
      <c r="L118" s="89" t="inlineStr">
        <is>
          <t>Epilepsy</t>
        </is>
      </c>
      <c r="M118" s="121" t="inlineStr">
        <is>
          <t>Clinic</t>
        </is>
      </c>
      <c r="N118" s="89" t="inlineStr">
        <is>
          <t>ข้อ 3 (PLE_CC1_Key_Rx20_UBU.md)</t>
        </is>
      </c>
      <c r="O118" s="121" t="n"/>
      <c r="P118" s="121" t="n"/>
      <c r="Q118" s="100" t="n"/>
    </row>
    <row r="119" ht="13.2" customHeight="1" s="49">
      <c r="A119" s="120" t="n">
        <v>117</v>
      </c>
      <c r="B119" s="89" t="inlineStr">
        <is>
          <t>Carbamazepine นอกจากจะมีข้อบ่งใช้ในโรคลมชัก ยังสามารถรักษาโรคอะไรได้</t>
        </is>
      </c>
      <c r="C119" s="121" t="n"/>
      <c r="D119" s="89" t="inlineStr">
        <is>
          <t>Antianxiety</t>
        </is>
      </c>
      <c r="E119" s="89" t="inlineStr">
        <is>
          <t>Smoking withdrawal</t>
        </is>
      </c>
      <c r="F119" s="89" t="inlineStr">
        <is>
          <t>Trigeminal neuralgia</t>
        </is>
      </c>
      <c r="G119" s="89" t="inlineStr">
        <is>
          <t>Pakinsonism dysarthria</t>
        </is>
      </c>
      <c r="H119" s="89" t="inlineStr">
        <is>
          <t>Febrile convulsion คำอธิบาย</t>
        </is>
      </c>
      <c r="I119" s="120" t="inlineStr">
        <is>
          <t>3</t>
        </is>
      </c>
      <c r="J119" s="89"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9" s="121" t="n"/>
      <c r="L119" s="89" t="inlineStr">
        <is>
          <t>Epilepsy</t>
        </is>
      </c>
      <c r="M119" s="121" t="inlineStr">
        <is>
          <t>Clinic</t>
        </is>
      </c>
      <c r="N119" s="89" t="inlineStr">
        <is>
          <t>ข้อ 4 (PLE_CC1_Key_Rx20_UBU.md)</t>
        </is>
      </c>
      <c r="O119" s="121" t="n"/>
      <c r="P119" s="121" t="n"/>
      <c r="Q119" s="100" t="n"/>
    </row>
    <row r="120" ht="13.2" customHeight="1" s="49">
      <c r="A120" s="120" t="n">
        <v>118</v>
      </c>
      <c r="B120" s="89" t="inlineStr">
        <is>
          <t>ยา Carbamazepine จะเพิ่มขึ้นเมื่อใช้ร่วมกับ</t>
        </is>
      </c>
      <c r="C120" s="121" t="n"/>
      <c r="D120" s="89" t="inlineStr">
        <is>
          <t>Folic acid</t>
        </is>
      </c>
      <c r="E120" s="89" t="inlineStr">
        <is>
          <t>Phenytoin</t>
        </is>
      </c>
      <c r="F120" s="89" t="inlineStr">
        <is>
          <t>Nevirapine</t>
        </is>
      </c>
      <c r="G120" s="89" t="inlineStr">
        <is>
          <t>Clarithromycin</t>
        </is>
      </c>
      <c r="H120" s="89" t="inlineStr">
        <is>
          <t>Mebendazole</t>
        </is>
      </c>
      <c r="I120" s="120" t="inlineStr">
        <is>
          <t>4</t>
        </is>
      </c>
      <c r="J120" s="89"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0" s="121" t="n"/>
      <c r="L120" s="89" t="inlineStr">
        <is>
          <t>Epilepsy</t>
        </is>
      </c>
      <c r="M120" s="121" t="inlineStr">
        <is>
          <t>Clinic</t>
        </is>
      </c>
      <c r="N120" s="89" t="inlineStr">
        <is>
          <t>ข้อ 5 (PLE_CC1_Key_Rx20_UBU.md)</t>
        </is>
      </c>
      <c r="O120" s="121" t="n"/>
      <c r="P120" s="121" t="n"/>
      <c r="Q120" s="100" t="n"/>
    </row>
    <row r="121" ht="13.2" customHeight="1" s="49">
      <c r="A121" s="120" t="n">
        <v>119</v>
      </c>
      <c r="B121" s="89" t="inlineStr">
        <is>
          <t>เกี่ยวกับ Carbamazepine ข้อใดต่อไปนี้กล่าวถูกต้องตามหลักวิชาชีพเภสัชกรรม</t>
        </is>
      </c>
      <c r="C121" s="121" t="n"/>
      <c r="D121" s="89" t="inlineStr">
        <is>
          <t>Pregabalin 75 mg BID</t>
        </is>
      </c>
      <c r="E121" s="89" t="inlineStr">
        <is>
          <t>Levodopa/Benserazide 100/25 mg TID</t>
        </is>
      </c>
      <c r="F121" s="89" t="inlineStr">
        <is>
          <t>Sumatriptan 50 mg stat</t>
        </is>
      </c>
      <c r="G121" s="89" t="inlineStr">
        <is>
          <t>Propranolol 40 mg BID</t>
        </is>
      </c>
      <c r="H121" s="89" t="inlineStr">
        <is>
          <t>Topiramate 25 mg BID</t>
        </is>
      </c>
      <c r="I121" s="120" t="inlineStr">
        <is>
          <t>1</t>
        </is>
      </c>
      <c r="J121" s="89"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21" s="121" t="n"/>
      <c r="L121" s="89" t="inlineStr">
        <is>
          <t>Epilepsy</t>
        </is>
      </c>
      <c r="M121" s="121" t="inlineStr">
        <is>
          <t>Clinic</t>
        </is>
      </c>
      <c r="N121" s="89" t="inlineStr">
        <is>
          <t>ข้อ 5 (PLE_CC1_Key_Rx20_UBU.md)</t>
        </is>
      </c>
      <c r="O121" s="121" t="n"/>
      <c r="P121" s="121" t="n"/>
      <c r="Q121" s="100" t="n"/>
    </row>
    <row r="122" ht="13.2" customHeight="1" s="49">
      <c r="A122" s="120" t="n">
        <v>120</v>
      </c>
      <c r="B122" s="89" t="inlineStr">
        <is>
          <t>ผู้ป่วยใช้ยาสูตรนี้อยู่ TDF/3TC/LPV/r ผู้ป่วยมีอาการปวดศีรษะไมเกรนเภสัชกรควรแนะนำว่ายาใดไม่ควรใช้ในผู้ป่วยปวดไมเกรน %</t>
        </is>
      </c>
      <c r="C122" s="121" t="n"/>
      <c r="D122" s="89" t="inlineStr">
        <is>
          <t>Propranolol 40 mg BID</t>
        </is>
      </c>
      <c r="E122" s="89" t="inlineStr">
        <is>
          <t>Topiramate 25 mg BID</t>
        </is>
      </c>
      <c r="F122" s="89" t="inlineStr">
        <is>
          <t>Donepezil 5 mg HS</t>
        </is>
      </c>
      <c r="G122" s="89" t="inlineStr">
        <is>
          <t>Alteplase (rtPA) 0.9 mg/kg IV</t>
        </is>
      </c>
      <c r="H122" s="89" t="inlineStr">
        <is>
          <t>Phenytoin 100 mg TID</t>
        </is>
      </c>
      <c r="I122" s="120" t="inlineStr">
        <is>
          <t>1</t>
        </is>
      </c>
      <c r="J122" s="89"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21" t="n"/>
      <c r="L122" s="89" t="inlineStr">
        <is>
          <t>Headache</t>
        </is>
      </c>
      <c r="M122" s="121" t="inlineStr">
        <is>
          <t>Clinic</t>
        </is>
      </c>
      <c r="N122" s="89" t="inlineStr">
        <is>
          <t>ข้อ 47 (PLE_CC1_Key_Rx20_UBU.md)</t>
        </is>
      </c>
      <c r="O122" s="121" t="n"/>
      <c r="P122" s="121" t="n"/>
      <c r="Q122" s="100" t="n"/>
    </row>
    <row r="123" ht="13.2" customHeight="1" s="49">
      <c r="A123" s="120" t="n">
        <v>121</v>
      </c>
      <c r="B123" s="89" t="inlineStr">
        <is>
          <t>Phenytoin keto เพิ่มระดับ phenytoin, phenytoin ลดระดับ keto (Major)</t>
        </is>
      </c>
      <c r="C123" s="121" t="n"/>
      <c r="D123" s="89" t="inlineStr">
        <is>
          <t>Alteplase (rtPA) 0.9 mg/kg IV</t>
        </is>
      </c>
      <c r="E123" s="89" t="inlineStr">
        <is>
          <t>Phenytoin 100 mg TID</t>
        </is>
      </c>
      <c r="F123" s="89" t="inlineStr">
        <is>
          <t>Sodium valproate 200 mg TID</t>
        </is>
      </c>
      <c r="G123" s="89" t="inlineStr">
        <is>
          <t>Carbamazepine 200 mg BID</t>
        </is>
      </c>
      <c r="H123" s="89" t="inlineStr">
        <is>
          <t>Lamotrigine 50 mg OD</t>
        </is>
      </c>
      <c r="I123" s="120" t="inlineStr">
        <is>
          <t>1</t>
        </is>
      </c>
      <c r="J123" s="89"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3" s="121" t="n"/>
      <c r="L123" s="89" t="inlineStr">
        <is>
          <t>Epilepsy</t>
        </is>
      </c>
      <c r="M123" s="121" t="inlineStr">
        <is>
          <t>Clinic</t>
        </is>
      </c>
      <c r="N123" s="89" t="inlineStr">
        <is>
          <t>ข้อ 1 (PLE_CC1_Key_Rx20_UBU.md)</t>
        </is>
      </c>
      <c r="O123" s="121" t="n"/>
      <c r="P123" s="121" t="n"/>
      <c r="Q123" s="100" t="n"/>
    </row>
    <row r="124" ht="13.2" customHeight="1" s="49">
      <c r="A124" s="120" t="n">
        <v>122</v>
      </c>
      <c r="B124" s="89" t="inlineStr">
        <is>
          <t>ข$อใดไมGใชGอาการแสดงของผู้ป่วย Parkinson’s disease (1) Hypertension (2) Resting tremor (3) Impaired balance (4) Slowness of movement (5) Stiffness to limb movement</t>
        </is>
      </c>
      <c r="C124" s="121" t="n"/>
      <c r="D124" s="89" t="inlineStr">
        <is>
          <t>Carbamazepine 200 mg BID</t>
        </is>
      </c>
      <c r="E124" s="89" t="inlineStr">
        <is>
          <t>Lamotrigine 50 mg OD</t>
        </is>
      </c>
      <c r="F124" s="89" t="inlineStr">
        <is>
          <t>Levetiracetam 500 mg BID</t>
        </is>
      </c>
      <c r="G124" s="89" t="inlineStr">
        <is>
          <t>Gabapentin 300 mg TID</t>
        </is>
      </c>
      <c r="H124" s="89" t="inlineStr">
        <is>
          <t>Pregabalin 75 mg BID</t>
        </is>
      </c>
      <c r="I124" s="120" t="inlineStr">
        <is>
          <t>5</t>
        </is>
      </c>
      <c r="J124" s="89"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4" s="121" t="n"/>
      <c r="L124" s="89" t="inlineStr">
        <is>
          <t>Parkinson disease</t>
        </is>
      </c>
      <c r="M124" s="121" t="inlineStr">
        <is>
          <t>Clinic</t>
        </is>
      </c>
      <c r="N124" s="89" t="inlineStr">
        <is>
          <t>ข้อ 73 (PLE_CC1_Key_Rx20_UBU.md)</t>
        </is>
      </c>
      <c r="O124" s="121" t="n"/>
      <c r="P124" s="121" t="n"/>
      <c r="Q124" s="100" t="n"/>
    </row>
    <row r="125" ht="13.2" customHeight="1" s="49">
      <c r="A125" s="120" t="n">
        <v>123</v>
      </c>
      <c r="B125" s="89" t="inlineStr">
        <is>
          <t>เกี่ยวกับ รับประทานยากันชัก ข้อใดต่อไปนี้กล่าวถูกต้องตามหลักวิชาชีพเภสัชกรรม</t>
        </is>
      </c>
      <c r="C125" s="121" t="n"/>
      <c r="D125" s="89" t="inlineStr">
        <is>
          <t>Gabapentin 300 mg TID</t>
        </is>
      </c>
      <c r="E125" s="89" t="inlineStr">
        <is>
          <t>Pregabalin 75 mg BID</t>
        </is>
      </c>
      <c r="F125" s="89" t="inlineStr">
        <is>
          <t>Levodopa/Benserazide 100/25 mg TID</t>
        </is>
      </c>
      <c r="G125" s="89" t="inlineStr">
        <is>
          <t>Sumatriptan 50 mg stat</t>
        </is>
      </c>
      <c r="H125" s="89" t="inlineStr">
        <is>
          <t>Propranolol 40 mg BID</t>
        </is>
      </c>
      <c r="I125" s="120" t="inlineStr">
        <is>
          <t>1</t>
        </is>
      </c>
      <c r="J125" s="89"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5" s="121" t="n"/>
      <c r="L125" s="89" t="inlineStr">
        <is>
          <t>Epilepsy</t>
        </is>
      </c>
      <c r="M125" s="121" t="inlineStr">
        <is>
          <t>Clinic</t>
        </is>
      </c>
      <c r="N125" s="89" t="inlineStr">
        <is>
          <t>ข้อ 2 (PLE_CC1_Key_Rx20_UBU.md)</t>
        </is>
      </c>
      <c r="O125" s="121" t="n"/>
      <c r="P125" s="121" t="n"/>
      <c r="Q125" s="100" t="n"/>
    </row>
    <row r="126" ht="13.2" customHeight="1" s="49">
      <c r="A126" s="120" t="n">
        <v>124</v>
      </c>
      <c r="B126" s="89" t="inlineStr">
        <is>
          <t>ลดความถี่ในการให้ยา levodopa</t>
        </is>
      </c>
      <c r="C126" s="121" t="n"/>
      <c r="D126" s="89" t="inlineStr">
        <is>
          <t>Sumatriptan 50 mg stat</t>
        </is>
      </c>
      <c r="E126" s="89" t="inlineStr">
        <is>
          <t>Propranolol 40 mg BID</t>
        </is>
      </c>
      <c r="F126" s="89" t="inlineStr">
        <is>
          <t>Topiramate 25 mg BID</t>
        </is>
      </c>
      <c r="G126" s="89" t="inlineStr">
        <is>
          <t>Donepezil 5 mg HS</t>
        </is>
      </c>
      <c r="H126" s="89" t="inlineStr">
        <is>
          <t>Alteplase (rtPA) 0.9 mg/kg IV</t>
        </is>
      </c>
      <c r="I126" s="120" t="inlineStr">
        <is>
          <t>1</t>
        </is>
      </c>
      <c r="J126" s="89"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21" t="n"/>
      <c r="L126" s="89" t="inlineStr">
        <is>
          <t>Parkinson disease</t>
        </is>
      </c>
      <c r="M126" s="121" t="inlineStr">
        <is>
          <t>Clinic</t>
        </is>
      </c>
      <c r="N126" s="89" t="inlineStr">
        <is>
          <t>ข้อ 1 (PLE_CC1_Key_Rx20_UBU.md)</t>
        </is>
      </c>
      <c r="O126" s="121" t="n"/>
      <c r="P126" s="121" t="n"/>
      <c r="Q126" s="100" t="n"/>
    </row>
    <row r="127" ht="13.2" customHeight="1" s="49">
      <c r="A127" s="120" t="n">
        <v>125</v>
      </c>
      <c r="B127" s="89" t="inlineStr">
        <is>
          <t>เกี่ยวกับ ลดการปรับขนาดยา levodopa ข้อใดต่อไปนี้กล่าวถูกต้องตามหลักวิชาชีพเภสัชกรรม</t>
        </is>
      </c>
      <c r="C127" s="121" t="n"/>
      <c r="D127" s="89" t="inlineStr">
        <is>
          <t>Donepezil 5 mg HS</t>
        </is>
      </c>
      <c r="E127" s="89" t="inlineStr">
        <is>
          <t>Alteplase (rtPA) 0.9 mg/kg IV</t>
        </is>
      </c>
      <c r="F127" s="89" t="inlineStr">
        <is>
          <t>Phenytoin 100 mg TID</t>
        </is>
      </c>
      <c r="G127" s="89" t="inlineStr">
        <is>
          <t>Sodium valproate 200 mg TID</t>
        </is>
      </c>
      <c r="H127" s="89" t="inlineStr">
        <is>
          <t>Carbamazepine 200 mg BID</t>
        </is>
      </c>
      <c r="I127" s="120" t="inlineStr">
        <is>
          <t>1</t>
        </is>
      </c>
      <c r="J127" s="89"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21" t="n"/>
      <c r="L127" s="89" t="inlineStr">
        <is>
          <t>Parkinson disease</t>
        </is>
      </c>
      <c r="M127" s="121" t="inlineStr">
        <is>
          <t>Clinic</t>
        </is>
      </c>
      <c r="N127" s="89" t="inlineStr">
        <is>
          <t>ข้อ 4 (PLE_CC1_Key_Rx20_UBU.md)</t>
        </is>
      </c>
      <c r="O127" s="121" t="n"/>
      <c r="P127" s="121" t="n"/>
      <c r="Q127" s="100" t="n"/>
    </row>
    <row r="128" ht="13.2" customHeight="1" s="49">
      <c r="A128" s="120" t="n">
        <v>126</v>
      </c>
      <c r="B128" s="89" t="inlineStr">
        <is>
          <t>จากโครงสร้าง levodopa เปลี่ยนเป็นสารในรูปออกฤทธิ์ผ่านกลไกใด</t>
        </is>
      </c>
      <c r="C128" s="121" t="n"/>
      <c r="D128" s="89" t="inlineStr">
        <is>
          <t>Sodium valproate 200 mg TID</t>
        </is>
      </c>
      <c r="E128" s="89" t="inlineStr">
        <is>
          <t>Carbamazepine 200 mg BID</t>
        </is>
      </c>
      <c r="F128" s="89" t="inlineStr">
        <is>
          <t>Lamotrigine 50 mg OD</t>
        </is>
      </c>
      <c r="G128" s="89" t="inlineStr">
        <is>
          <t>Levetiracetam 500 mg BID</t>
        </is>
      </c>
      <c r="H128" s="89" t="inlineStr">
        <is>
          <t>Gabapentin 300 mg TID</t>
        </is>
      </c>
      <c r="I128" s="120" t="inlineStr">
        <is>
          <t>1</t>
        </is>
      </c>
      <c r="J128" s="89"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8" s="121" t="n"/>
      <c r="L128" s="89" t="inlineStr">
        <is>
          <t>Parkinson disease</t>
        </is>
      </c>
      <c r="M128" s="121" t="inlineStr">
        <is>
          <t>Clinic</t>
        </is>
      </c>
      <c r="N128" s="89" t="inlineStr">
        <is>
          <t>ข้อ 2 (PLE_CC1_Key_Rx20_UBU.md)</t>
        </is>
      </c>
      <c r="O128" s="121" t="n"/>
      <c r="P128" s="121" t="n"/>
      <c r="Q128" s="100" t="n"/>
    </row>
    <row r="129" ht="13.2" customHeight="1" s="49">
      <c r="A129" s="120" t="n">
        <v>127</v>
      </c>
      <c r="B129" s="89" t="inlineStr">
        <is>
          <t>Levodopa ใช้ไม่ได้ผลอีกต่อไป</t>
        </is>
      </c>
      <c r="C129" s="121" t="n"/>
      <c r="D129" s="89" t="inlineStr">
        <is>
          <t>Levetiracetam 500 mg BID</t>
        </is>
      </c>
      <c r="E129" s="89" t="inlineStr">
        <is>
          <t>Gabapentin 300 mg TID</t>
        </is>
      </c>
      <c r="F129" s="89" t="inlineStr">
        <is>
          <t>Pregabalin 75 mg BID</t>
        </is>
      </c>
      <c r="G129" s="89" t="inlineStr">
        <is>
          <t>Levodopa/Benserazide 100/25 mg TID</t>
        </is>
      </c>
      <c r="H129" s="89" t="inlineStr">
        <is>
          <t>Sumatriptan 50 mg stat</t>
        </is>
      </c>
      <c r="I129" s="120" t="inlineStr">
        <is>
          <t>1</t>
        </is>
      </c>
      <c r="J129" s="89"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21" t="n"/>
      <c r="L129" s="89" t="inlineStr">
        <is>
          <t>Parkinson disease</t>
        </is>
      </c>
      <c r="M129" s="121" t="inlineStr">
        <is>
          <t>Clinic</t>
        </is>
      </c>
      <c r="N129" s="89" t="inlineStr">
        <is>
          <t>ข้อ 1 (PLE_CC1_Key_Rx20_UBU.md)</t>
        </is>
      </c>
      <c r="O129" s="121" t="n"/>
      <c r="P129" s="121" t="n"/>
      <c r="Q129" s="100" t="n"/>
    </row>
    <row r="130" ht="13.2" customHeight="1" s="49">
      <c r="A130" s="120" t="n">
        <v>128</v>
      </c>
      <c r="B130" s="89" t="inlineStr">
        <is>
          <t>ระยะเวลาในการออกฤทธิ์ของ Levodopa สั้นลง</t>
        </is>
      </c>
      <c r="C130" s="121" t="n"/>
      <c r="D130" s="89" t="inlineStr">
        <is>
          <t>Levodopa/Benserazide 100/25 mg TID</t>
        </is>
      </c>
      <c r="E130" s="89" t="inlineStr">
        <is>
          <t>Sumatriptan 50 mg stat</t>
        </is>
      </c>
      <c r="F130" s="89" t="inlineStr">
        <is>
          <t>Propranolol 40 mg BID</t>
        </is>
      </c>
      <c r="G130" s="89" t="inlineStr">
        <is>
          <t>Topiramate 25 mg BID</t>
        </is>
      </c>
      <c r="H130" s="89" t="inlineStr">
        <is>
          <t>Donepezil 5 mg HS</t>
        </is>
      </c>
      <c r="I130" s="120" t="inlineStr">
        <is>
          <t>1</t>
        </is>
      </c>
      <c r="J130" s="89"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21" t="n"/>
      <c r="L130" s="89" t="inlineStr">
        <is>
          <t>Parkinson disease</t>
        </is>
      </c>
      <c r="M130" s="121" t="inlineStr">
        <is>
          <t>Clinic</t>
        </is>
      </c>
      <c r="N130" s="89" t="inlineStr">
        <is>
          <t>ข้อ 2 (PLE_CC1_Key_Rx20_UBU.md)</t>
        </is>
      </c>
      <c r="O130" s="121" t="n"/>
      <c r="P130" s="121" t="n"/>
      <c r="Q130" s="100" t="n"/>
    </row>
    <row r="131" ht="13.2" customHeight="1" s="49">
      <c r="A131" s="120" t="n">
        <v>129</v>
      </c>
      <c r="B131" s="89" t="inlineStr">
        <is>
          <t>การเพิ่มความถี ของการให้ levodopa</t>
        </is>
      </c>
      <c r="C131" s="121" t="n"/>
      <c r="D131" s="89" t="inlineStr">
        <is>
          <t>Topiramate 25 mg BID</t>
        </is>
      </c>
      <c r="E131" s="89" t="inlineStr">
        <is>
          <t>Donepezil 5 mg HS</t>
        </is>
      </c>
      <c r="F131" s="89" t="inlineStr">
        <is>
          <t>Alteplase (rtPA) 0.9 mg/kg IV</t>
        </is>
      </c>
      <c r="G131" s="89" t="inlineStr">
        <is>
          <t>Phenytoin 100 mg TID</t>
        </is>
      </c>
      <c r="H131" s="89" t="inlineStr">
        <is>
          <t>Sodium valproate 200 mg TID</t>
        </is>
      </c>
      <c r="I131" s="120" t="inlineStr">
        <is>
          <t>1</t>
        </is>
      </c>
      <c r="J131" s="89"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21" t="n"/>
      <c r="L131" s="89" t="inlineStr">
        <is>
          <t>Parkinson disease</t>
        </is>
      </c>
      <c r="M131" s="121" t="inlineStr">
        <is>
          <t>Clinic</t>
        </is>
      </c>
      <c r="N131" s="89" t="inlineStr">
        <is>
          <t>ข้อ 1 (PLE_CC1_Key_Rx20_UBU.md)</t>
        </is>
      </c>
      <c r="O131" s="121" t="n"/>
      <c r="P131" s="121" t="n"/>
      <c r="Q131" s="100" t="n"/>
    </row>
    <row r="132" ht="13.2" customHeight="1" s="49">
      <c r="A132" s="120" t="n">
        <v>130</v>
      </c>
      <c r="B132" s="89" t="inlineStr">
        <is>
          <t>ใช้ร่วมกับยา carbamazepine</t>
        </is>
      </c>
      <c r="C132" s="121" t="n"/>
      <c r="D132" s="89" t="inlineStr">
        <is>
          <t>Phenytoin 100 mg TID</t>
        </is>
      </c>
      <c r="E132" s="89" t="inlineStr">
        <is>
          <t>Sodium valproate 200 mg TID</t>
        </is>
      </c>
      <c r="F132" s="89" t="inlineStr">
        <is>
          <t>Carbamazepine 200 mg BID</t>
        </is>
      </c>
      <c r="G132" s="89" t="inlineStr">
        <is>
          <t>Lamotrigine 50 mg OD</t>
        </is>
      </c>
      <c r="H132" s="89" t="inlineStr">
        <is>
          <t>Levetiracetam 500 mg BID</t>
        </is>
      </c>
      <c r="I132" s="120" t="inlineStr">
        <is>
          <t>1</t>
        </is>
      </c>
      <c r="J132" s="89"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32" s="121" t="n"/>
      <c r="L132" s="89" t="inlineStr">
        <is>
          <t>Epilepsy</t>
        </is>
      </c>
      <c r="M132" s="121" t="inlineStr">
        <is>
          <t>Clinic</t>
        </is>
      </c>
      <c r="N132" s="89" t="inlineStr">
        <is>
          <t>ข้อ 3 (PLE_CC1_Key_Rx20_UBU.md)</t>
        </is>
      </c>
      <c r="O132" s="121" t="n"/>
      <c r="P132" s="121" t="n"/>
      <c r="Q132" s="100" t="n"/>
    </row>
    <row r="133" ht="13.2" customHeight="1" s="49">
      <c r="A133" s="120" t="n">
        <v>131</v>
      </c>
      <c r="B133" s="89" t="inlineStr">
        <is>
          <t>เกี่ยวกับ Portal hypertension ข้อใดต่อไปนี้กล่าวถูกต้องตามหลักวิชาชีพเภสัชกรรม</t>
        </is>
      </c>
      <c r="C133" s="121" t="n"/>
      <c r="D133" s="89" t="inlineStr">
        <is>
          <t>Lamotrigine 50 mg OD</t>
        </is>
      </c>
      <c r="E133" s="89" t="inlineStr">
        <is>
          <t>Levetiracetam 500 mg BID</t>
        </is>
      </c>
      <c r="F133" s="89" t="inlineStr">
        <is>
          <t>Gabapentin 300 mg TID</t>
        </is>
      </c>
      <c r="G133" s="89" t="inlineStr">
        <is>
          <t>Pregabalin 75 mg BID</t>
        </is>
      </c>
      <c r="H133" s="89" t="inlineStr">
        <is>
          <t>Levodopa/Benserazide 100/25 mg TID</t>
        </is>
      </c>
      <c r="I133" s="120" t="inlineStr">
        <is>
          <t>1</t>
        </is>
      </c>
      <c r="J133" s="89"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121" t="n"/>
      <c r="L133" s="89" t="inlineStr">
        <is>
          <t>Headache</t>
        </is>
      </c>
      <c r="M133" s="121" t="inlineStr">
        <is>
          <t>Clinic</t>
        </is>
      </c>
      <c r="N133" s="89" t="inlineStr">
        <is>
          <t>ข้อ 1 (PLE_CC1_Key_Rx20_UBU.md)</t>
        </is>
      </c>
      <c r="O133" s="121" t="n"/>
      <c r="P133" s="121" t="n"/>
      <c r="Q133" s="100" t="n"/>
    </row>
    <row r="134" ht="13.2" customHeight="1" s="49">
      <c r="A134" s="120" t="n">
        <v>132</v>
      </c>
      <c r="B134" s="89" t="inlineStr">
        <is>
          <t>ยาที่ใชเพื่อปองกันไมเกรนที่เหมาะสมในผู้ป่วยรายนี้</t>
        </is>
      </c>
      <c r="C134" s="121" t="n"/>
      <c r="D134" s="89" t="inlineStr">
        <is>
          <t>Pregabalin 75 mg BID</t>
        </is>
      </c>
      <c r="E134" s="89" t="inlineStr">
        <is>
          <t>Levodopa/Benserazide 100/25 mg TID</t>
        </is>
      </c>
      <c r="F134" s="89" t="inlineStr">
        <is>
          <t>Sumatriptan 50 mg stat</t>
        </is>
      </c>
      <c r="G134" s="89" t="inlineStr">
        <is>
          <t>Propranolol 40 mg BID</t>
        </is>
      </c>
      <c r="H134" s="89" t="inlineStr">
        <is>
          <t>Topiramate 25 mg BID</t>
        </is>
      </c>
      <c r="I134" s="120" t="inlineStr">
        <is>
          <t>1</t>
        </is>
      </c>
      <c r="J134" s="89"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4" s="121" t="n"/>
      <c r="L134" s="89" t="inlineStr">
        <is>
          <t>Headache</t>
        </is>
      </c>
      <c r="M134" s="121" t="inlineStr">
        <is>
          <t>Clinic</t>
        </is>
      </c>
      <c r="N134" s="89" t="inlineStr">
        <is>
          <t>ข้อ 3 (PLE_CC1_Key_Rx20_UBU.md)</t>
        </is>
      </c>
      <c r="O134" s="121" t="n"/>
      <c r="P134" s="121" t="n"/>
      <c r="Q134" s="100" t="n"/>
    </row>
    <row r="135" ht="13.2" customHeight="1" s="49">
      <c r="A135" s="100" t="n">
        <v>133</v>
      </c>
      <c r="B135" s="88" t="inlineStr">
        <is>
          <t>ผลข้างเคียงของยา ergot ในการรักษา migraine Ergotamine กระตุ้น alpha-1 receptor ทำให้เกิด peripheral vasoconstriction ส่งผลให้เกิดอาการ numbness(ชา) and tingling (ซ่าๆ) ที่ปลายมือปลายเท้าจากการขาดเลือดไปเลี้ยง, ในคนที่เป็นเบาหวานร่วมด้วยอาจเกิด gangrene ได้ กระตุ้น D2 receptor ที่ chemoreceptor trigger zone ทำให้เกิดอาการคลื่นใส้อาเจียน กระตุ้น 5-HT1B receptor ที่ coronary artery ทำหลอดเลือดหัวใจหดตัว เกิด Angina pian ได้" จาก: ชีท pharmaco IV หัวข้อ Pharmacology of Drug Used in Migraine ..............................................................................................................................................................................................................</t>
        </is>
      </c>
      <c r="C135" s="100" t="n"/>
      <c r="D135" s="88" t="inlineStr">
        <is>
          <t>Losartan 50 mg OD</t>
        </is>
      </c>
      <c r="E135" s="88" t="inlineStr">
        <is>
          <t>Enalapril 10 mg BID</t>
        </is>
      </c>
      <c r="F135" s="88" t="inlineStr">
        <is>
          <t>Hydrochlorothiazide 25 mg OD</t>
        </is>
      </c>
      <c r="G135" s="88" t="inlineStr">
        <is>
          <t>Atorvastatin 20 mg OD</t>
        </is>
      </c>
      <c r="H135" s="34" t="n"/>
      <c r="I135" s="100" t="inlineStr">
        <is>
          <t>2</t>
        </is>
      </c>
      <c r="J135" s="88" t="inlineStr">
        <is>
          <t>✅ คำตอบที่ถูกต้อง: ข้อ ข. Enalapril 10 mg BID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Enalapril 10 mg BID การเลือก Enalapril 10 mg BID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ก. (Losartan 50 mg OD): Losartan เป็นยาในกลุ่ม ARBs ที่ใช้ควบคุมความดันโลหิต ไม่มีฤทธิ์ทำให้หลอดเลือดหดตัวจนเกิดผลข้างเคียงแบบ Ergotamine
• ข้อ ค. (Hydrochlorothiazide 25 mg OD): Hydrochlorothiazide เป็นยาขับปัสสาวะที่ลดปริมาตรน้ำในหลอดเลือด ไม่ได้มีกลไกกระตุ้นตัวรับ Serotonin หรือ Alpha-1 จึงไม่ทำให้เกิดปลายมือปลายเท้าชาจากการขาดเลือด
• ข้อ ง. (Atorvastatin 20 mg OD): Atorvastatin เป็นยาลดไขมันในเลือดที่มีผลข้างเคียงหลักคือปวดกล้ามเนื้อ ไม่มีฤทธิ์ทำให้หลอดเลือดหัวใจหดตัวแบบยาต้านไมเกรนกลุ่ม Ergot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35" s="100" t="n"/>
      <c r="L135" s="88" t="inlineStr">
        <is>
          <t>Coronary artery disease</t>
        </is>
      </c>
      <c r="M135" s="100" t="inlineStr">
        <is>
          <t>Clinic</t>
        </is>
      </c>
      <c r="N135" s="88" t="inlineStr">
        <is>
          <t>PLE_CC1_2564_All_Key ข้อ 51</t>
        </is>
      </c>
      <c r="O135" s="100" t="n"/>
      <c r="P135" s="100" t="n"/>
      <c r="Q135" s="100" t="n"/>
    </row>
    <row r="136" ht="13.2" customHeight="1" s="49">
      <c r="A136" s="100" t="n">
        <v>134</v>
      </c>
      <c r="B136" s="88" t="inlineStr">
        <is>
          <t>ข้อใดไม่ใช่ข้อห้ามใช้ของ Ergotamine</t>
        </is>
      </c>
      <c r="C136" s="100" t="n"/>
      <c r="D136" s="88" t="inlineStr">
        <is>
          <t>Hypothyroidism</t>
        </is>
      </c>
      <c r="E136" s="88" t="inlineStr">
        <is>
          <t>Myocardial infarction</t>
        </is>
      </c>
      <c r="F136" s="88" t="inlineStr">
        <is>
          <t>Transient ischemic attack</t>
        </is>
      </c>
      <c r="G136" s="88" t="inlineStr">
        <is>
          <t>Pregnancy</t>
        </is>
      </c>
      <c r="H136" s="88" t="inlineStr">
        <is>
          <t>Poorly controlled hypertension</t>
        </is>
      </c>
      <c r="I136" s="100" t="inlineStr">
        <is>
          <t>1</t>
        </is>
      </c>
      <c r="J136" s="88"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100" t="n"/>
      <c r="L136" s="88" t="inlineStr">
        <is>
          <t>Hypertension</t>
        </is>
      </c>
      <c r="M136" s="100" t="inlineStr">
        <is>
          <t>Clinic</t>
        </is>
      </c>
      <c r="N136" s="88" t="inlineStr">
        <is>
          <t>ข้อ 1 (PLE_CC1_2560 22 April Set 1.md)</t>
        </is>
      </c>
      <c r="O136" s="100" t="n"/>
      <c r="P136" s="100" t="n"/>
      <c r="Q136" s="100" t="n"/>
    </row>
    <row r="137" ht="13.2" customHeight="1" s="49">
      <c r="A137" s="100" t="n">
        <v>135</v>
      </c>
      <c r="B137" s="88" t="inlineStr">
        <is>
          <t>ข้อใดผิดเกี่ยวกับการรับประทาน Ergotamine</t>
        </is>
      </c>
      <c r="C137" s="100" t="n"/>
      <c r="D137" s="88" t="inlineStr">
        <is>
          <t>รับประทาน 2 เม็ด ทันทีที่มีอาการ</t>
        </is>
      </c>
      <c r="E137" s="88" t="inlineStr">
        <is>
          <t>รอ 1 ชั่วโมง ถ้ายังมีอาการให้ทานเพิ่ม</t>
        </is>
      </c>
      <c r="F137" s="88" t="inlineStr">
        <is>
          <t>รับประทานยาอีก 1 เม็ด หากอาการไม่ดีขึ น ทุก 30 นาที</t>
        </is>
      </c>
      <c r="G137" s="88" t="inlineStr">
        <is>
          <t>รับประทานได้ไม่เกิน 6 เม็ด ต่อการปวด 1 ครั ง</t>
        </is>
      </c>
      <c r="H137" s="88" t="inlineStr">
        <is>
          <t>รับประทานไม่เกิน 10 เม็ด ต่อสัปดาห์</t>
        </is>
      </c>
      <c r="I137" s="100" t="inlineStr">
        <is>
          <t>1</t>
        </is>
      </c>
      <c r="J137" s="88"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100" t="n"/>
      <c r="L137" s="88" t="inlineStr">
        <is>
          <t>Hypertension</t>
        </is>
      </c>
      <c r="M137" s="100" t="inlineStr">
        <is>
          <t>Clinic</t>
        </is>
      </c>
      <c r="N137" s="88" t="inlineStr">
        <is>
          <t>ข้อ 2 (PLE_CC1_2560 22 April Set 1.md)</t>
        </is>
      </c>
      <c r="O137" s="100" t="n"/>
      <c r="P137" s="100" t="n"/>
      <c r="Q137" s="100" t="n"/>
    </row>
    <row r="138" ht="13.2" customHeight="1" s="49">
      <c r="A138" s="100" t="n">
        <v>136</v>
      </c>
      <c r="B138" s="88" t="inlineStr">
        <is>
          <t>โครงสร้างของ Ergotamine ข้อใดถูก</t>
        </is>
      </c>
      <c r="C138" s="100" t="n"/>
      <c r="D138" s="88" t="inlineStr">
        <is>
          <t>มี Chiral carbon 4 ต้าแหน่ง</t>
        </is>
      </c>
      <c r="E138" s="88" t="inlineStr">
        <is>
          <t>ละลายน ้าดี</t>
        </is>
      </c>
      <c r="F138" s="88" t="inlineStr">
        <is>
          <t>pKa = 4.0</t>
        </is>
      </c>
      <c r="G138" s="88" t="inlineStr">
        <is>
          <t>ดูดซึมได้ดี</t>
        </is>
      </c>
      <c r="H138" s="88" t="inlineStr">
        <is>
          <t>เป็น Indole alkaloid</t>
        </is>
      </c>
      <c r="I138" s="100" t="inlineStr">
        <is>
          <t>1</t>
        </is>
      </c>
      <c r="J138" s="88"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8" s="100" t="n"/>
      <c r="L138" s="88" t="inlineStr">
        <is>
          <t>Hypertension</t>
        </is>
      </c>
      <c r="M138" s="100" t="inlineStr">
        <is>
          <t>Clinic</t>
        </is>
      </c>
      <c r="N138" s="88" t="inlineStr">
        <is>
          <t>ข้อ 3 (PLE_CC1_2560 22 April Set 1.md)</t>
        </is>
      </c>
      <c r="O138" s="100" t="n"/>
      <c r="P138" s="100" t="n"/>
      <c r="Q138" s="100" t="n"/>
    </row>
    <row r="139" ht="13.2" customHeight="1" s="49">
      <c r="A139" s="100" t="n">
        <v>137</v>
      </c>
      <c r="B139" s="88" t="inlineStr">
        <is>
          <t>Lopinavir/ritonavir กับ ergotamine เกิด DI ผ่านกลไกใด</t>
        </is>
      </c>
      <c r="C139" s="100" t="n"/>
      <c r="D139" s="88" t="inlineStr">
        <is>
          <t>เพิ่มการ metabolism ของ ergotamine</t>
        </is>
      </c>
      <c r="E139" s="88" t="inlineStr">
        <is>
          <t>เพิ่มการ ขับออกของ ergotamine</t>
        </is>
      </c>
      <c r="F139" s="88" t="inlineStr">
        <is>
          <t>ลดการ metabolism ของ ergotamine</t>
        </is>
      </c>
      <c r="G139" s="88" t="inlineStr">
        <is>
          <t>ลดการ ขับออกของ ergotamine</t>
        </is>
      </c>
      <c r="H139" s="88" t="inlineStr">
        <is>
          <t>เพิ่มการดูดซึม ergotamine</t>
        </is>
      </c>
      <c r="I139" s="100" t="inlineStr">
        <is>
          <t>1</t>
        </is>
      </c>
      <c r="J139" s="88" t="inlineStr">
        <is>
          <t>✅ คำตอบที่ถูกต้อง: ข้อ ก. เพิ่มการ metabolism ของ ergotamine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 metabolism ของ ergotamine การเลือก เพิ่มการ metabolism ของ ergotamine เป็นคำตอบที่ถูกต้องตามแนวทางการรักษามาตรฐาน เนื่องจาก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(เพิ่มการ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(ลดการ metabolism 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ง. (ลดการ ขับออกของ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จ. (เพิ่มการดูดซึม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9" s="100" t="n"/>
      <c r="L139" s="88" t="inlineStr">
        <is>
          <t>Hypertension</t>
        </is>
      </c>
      <c r="M139" s="100" t="inlineStr">
        <is>
          <t>Clinic</t>
        </is>
      </c>
      <c r="N139" s="88" t="inlineStr">
        <is>
          <t>ข้อ 70 (PLE_CC1_2558_Key.md)</t>
        </is>
      </c>
      <c r="O139" s="100" t="n"/>
      <c r="P139" s="100" t="n"/>
      <c r="Q139" s="100" t="n"/>
    </row>
    <row r="140" ht="13.2" customHeight="1" s="49">
      <c r="A140" s="100" t="n">
        <v>138</v>
      </c>
      <c r="B140" s="88" t="inlineStr">
        <is>
          <t>ข้อใดไม่ใช่ผลข้างเคียง Ergotamine</t>
        </is>
      </c>
      <c r="C140" s="100" t="n"/>
      <c r="D140" s="88" t="inlineStr">
        <is>
          <t>N/V</t>
        </is>
      </c>
      <c r="E140" s="88" t="inlineStr">
        <is>
          <t>Hypotension</t>
        </is>
      </c>
      <c r="F140" s="88" t="inlineStr">
        <is>
          <t>Leg weakness</t>
        </is>
      </c>
      <c r="G140" s="88" t="inlineStr">
        <is>
          <t>Neuropathy</t>
        </is>
      </c>
      <c r="H140" s="88" t="inlineStr">
        <is>
          <t>Headache</t>
        </is>
      </c>
      <c r="I140" s="100" t="inlineStr">
        <is>
          <t>1</t>
        </is>
      </c>
      <c r="J140" s="88" t="inlineStr">
        <is>
          <t>✅ คำตอบที่ถูกต้อง: ข้อ ก. N/V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N/V การเลือก N/V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(Hypotension): Ergotamine มีฤทธิ์เป็น non-selective 5-HT receptor agonist และ alpha-agonist ทำให้หลอดเลือดหดตัว อาการข้างเคียงจึงเป็นความดันโลหิตสูง (Hypertension) ไม่ใช่ Hypotension
• ข้อ ค. (Leg weakness): อาการกล้ามเนื้อขาอ่อนแรง หรือชาปลายมือปลายเท้า (Ergotism) เกิดจากฤทธิ์ vasoconstriction ที่รุนแรงของยา Ergotamine
• ข้อ ง. (Neuropathy): Peripheral neuropathy มักสัมพันธ์กับยากลุ่ม Vinca alkaloids (เช่น Vincristine) หรือ Platinum-based (เช่น Oxaliplatin) ไม่ใช่ Cyclophosphamide
• ข้อ จ. (Headache): คลื่นไส้อาเจียนและปวดศีรษะ (Rebound headache) เป็นอาการข้างเคียงที่พบได้บ่อยจากการใช้ Ergotamine เกินขนาด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0" s="100" t="n"/>
      <c r="L140" s="88" t="inlineStr">
        <is>
          <t>Hypertension</t>
        </is>
      </c>
      <c r="M140" s="100" t="inlineStr">
        <is>
          <t>Clinic</t>
        </is>
      </c>
      <c r="N140" s="88" t="inlineStr">
        <is>
          <t>ข้อ 71 (PLE_CC1_2558_Key.md)</t>
        </is>
      </c>
      <c r="O140" s="100" t="n"/>
      <c r="P140" s="100" t="n"/>
      <c r="Q140" s="100" t="n"/>
    </row>
    <row r="141" ht="13.2" customHeight="1" s="49">
      <c r="A141" s="100" t="n">
        <v>139</v>
      </c>
      <c r="B141" s="88" t="inlineStr">
        <is>
          <t>ข้อใดคือกลไกของยา Rivastigmine</t>
        </is>
      </c>
      <c r="C141" s="100" t="n"/>
      <c r="D141" s="88" t="inlineStr">
        <is>
          <t>Decrease Ach activity</t>
        </is>
      </c>
      <c r="E141" s="88" t="inlineStr">
        <is>
          <t>Inhibit DA and NE activity</t>
        </is>
      </c>
      <c r="F141" s="88" t="inlineStr">
        <is>
          <t>Inhibit Acetylcholinesterase</t>
        </is>
      </c>
      <c r="G141" s="88" t="inlineStr">
        <is>
          <t>Stimulate activity of Da</t>
        </is>
      </c>
      <c r="H141" s="88" t="inlineStr">
        <is>
          <t>Stimulate activity of NE and Ach</t>
        </is>
      </c>
      <c r="I141" s="100" t="inlineStr">
        <is>
          <t>1</t>
        </is>
      </c>
      <c r="J141" s="88"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1" s="100" t="n"/>
      <c r="L141" s="88" t="inlineStr">
        <is>
          <t>Hypertension</t>
        </is>
      </c>
      <c r="M141" s="100" t="inlineStr">
        <is>
          <t>Clinic</t>
        </is>
      </c>
      <c r="N141" s="88" t="inlineStr">
        <is>
          <t>ข้อ 52 (Pharmtutor_2024_Set2.md)</t>
        </is>
      </c>
      <c r="O141" s="100" t="n"/>
      <c r="P141" s="100" t="n"/>
      <c r="Q141" s="100" t="n"/>
    </row>
    <row r="142" ht="13.2" customHeight="1" s="49">
      <c r="A142" s="100" t="n">
        <v>140</v>
      </c>
      <c r="B142" s="88" t="inlineStr">
        <is>
          <t>เกี่ยวกับ amitiptyline ข้อใดต่อไปนี้กล่าวถูกต้องตามหลักวิชาชีพเภสัชกรรม</t>
        </is>
      </c>
      <c r="C142" s="100" t="n"/>
      <c r="D142" s="88" t="inlineStr">
        <is>
          <t>Fluoxetine สถานการณ์ที่ 3 : Gout</t>
        </is>
      </c>
      <c r="E142" s="88" t="inlineStr">
        <is>
          <t>ข้อใดไม่ใช้ risk factor</t>
        </is>
      </c>
      <c r="F142" s="88" t="inlineStr">
        <is>
          <t>อ้วน</t>
        </is>
      </c>
      <c r="G142" s="88" t="inlineStr">
        <is>
          <t>ความดันโลหิตสูง</t>
        </is>
      </c>
      <c r="H142" s="88" t="inlineStr">
        <is>
          <t>ดื่มเหล้า</t>
        </is>
      </c>
      <c r="I142" s="100" t="inlineStr">
        <is>
          <t>1</t>
        </is>
      </c>
      <c r="J142" s="88"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42" s="100" t="n"/>
      <c r="L142" s="88" t="inlineStr">
        <is>
          <t>Hypertension</t>
        </is>
      </c>
      <c r="M142" s="100" t="inlineStr">
        <is>
          <t>Clinic</t>
        </is>
      </c>
      <c r="N142" s="88" t="inlineStr">
        <is>
          <t>ข้อ 1 (PLE_CC1_2556.md)</t>
        </is>
      </c>
      <c r="O142" s="100" t="n"/>
      <c r="P142" s="100" t="n"/>
      <c r="Q142" s="100" t="n"/>
    </row>
    <row r="143" ht="13.2" customHeight="1" s="49">
      <c r="A143" s="100" t="n">
        <v>141</v>
      </c>
      <c r="B143" s="88" t="inlineStr">
        <is>
          <t>กลไกการออกฤทธิ์ของAmitriptyline คือข้อใด</t>
        </is>
      </c>
      <c r="C143" s="100" t="n"/>
      <c r="D143" s="88" t="inlineStr">
        <is>
          <t>ยับยั้งการทำงานของDA transporter</t>
        </is>
      </c>
      <c r="E143" s="88" t="inlineStr">
        <is>
          <t>ยับยั้งการทำงานของNE transporter</t>
        </is>
      </c>
      <c r="F143" s="88" t="inlineStr">
        <is>
          <t>ยับยั้งการทำงานของMOA enzyme</t>
        </is>
      </c>
      <c r="G143" s="88" t="inlineStr">
        <is>
          <t>กระต้่น5-HT receptor</t>
        </is>
      </c>
      <c r="H143" s="88" t="inlineStr">
        <is>
          <t>กระต้่นα2-adrenergic receptor (ข)</t>
        </is>
      </c>
      <c r="I143" s="100" t="inlineStr">
        <is>
          <t>1</t>
        </is>
      </c>
      <c r="J143" s="88"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3" s="100" t="n"/>
      <c r="L143" s="88" t="inlineStr">
        <is>
          <t>Hypertension</t>
        </is>
      </c>
      <c r="M143" s="100" t="inlineStr">
        <is>
          <t>Clinic</t>
        </is>
      </c>
      <c r="N143" s="88" t="inlineStr">
        <is>
          <t>ข้อ 3 (PLE_CC1_2547.md)</t>
        </is>
      </c>
      <c r="O143" s="100" t="n"/>
      <c r="P143" s="100" t="n"/>
      <c r="Q143" s="100" t="n"/>
    </row>
    <row r="144" ht="13.2" customHeight="1" s="49">
      <c r="A144" s="100" t="n">
        <v>142</v>
      </c>
      <c r="B144" s="88" t="inlineStr">
        <is>
          <t>ตุอไปนี้เป็นSide effect ที่เกิดจาการใช้ยาAmitriptyline ยกเว้น</t>
        </is>
      </c>
      <c r="C144" s="100" t="n"/>
      <c r="D144" s="88" t="inlineStr">
        <is>
          <t>Sedation</t>
        </is>
      </c>
      <c r="E144" s="88" t="inlineStr">
        <is>
          <t>Dry mouth</t>
        </is>
      </c>
      <c r="F144" s="88" t="inlineStr">
        <is>
          <t>Orthostatic hypotension</t>
        </is>
      </c>
      <c r="G144" s="88" t="inlineStr">
        <is>
          <t>Urinary retention</t>
        </is>
      </c>
      <c r="H144" s="88" t="inlineStr">
        <is>
          <t>Hyperuriccemia (ง)</t>
        </is>
      </c>
      <c r="I144" s="100" t="inlineStr">
        <is>
          <t>1</t>
        </is>
      </c>
      <c r="J144" s="88"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44" s="100" t="n"/>
      <c r="L144" s="88" t="inlineStr">
        <is>
          <t>Hypertension</t>
        </is>
      </c>
      <c r="M144" s="100" t="inlineStr">
        <is>
          <t>Clinic</t>
        </is>
      </c>
      <c r="N144" s="88" t="inlineStr">
        <is>
          <t>ข้อ 4 (PLE_CC1_2547.md)</t>
        </is>
      </c>
      <c r="O144" s="100" t="n"/>
      <c r="P144" s="100" t="n"/>
      <c r="Q144" s="100" t="n"/>
    </row>
    <row r="145" ht="13.2" customHeight="1" s="49">
      <c r="A145" s="100" t="n">
        <v>143</v>
      </c>
      <c r="B145" s="88" t="inlineStr">
        <is>
          <t>ยา ergotamine ไม่ละลายน้ำ จึงนำมาบรรจุลงใน capsule ซึ่งต้องเติมสารใดเพื่อช่วยในการไหล</t>
        </is>
      </c>
      <c r="C145" s="100" t="n"/>
      <c r="D145" s="88" t="inlineStr">
        <is>
          <t>Colloidal silica dioxide</t>
        </is>
      </c>
      <c r="E145" s="88" t="inlineStr">
        <is>
          <t>Crosscamellose</t>
        </is>
      </c>
      <c r="F145" s="88" t="inlineStr">
        <is>
          <t>PVP</t>
        </is>
      </c>
      <c r="G145" s="88" t="inlineStr">
        <is>
          <t>Sodium lauryl sulfate</t>
        </is>
      </c>
      <c r="H145" s="88" t="inlineStr">
        <is>
          <t>Sodium starch glycolate</t>
        </is>
      </c>
      <c r="I145" s="100" t="inlineStr">
        <is>
          <t>1</t>
        </is>
      </c>
      <c r="J145" s="88"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45" s="100" t="n"/>
      <c r="L145" s="88" t="inlineStr">
        <is>
          <t>Hypertension</t>
        </is>
      </c>
      <c r="M145" s="100" t="inlineStr">
        <is>
          <t>Clinic</t>
        </is>
      </c>
      <c r="N145" s="88" t="inlineStr">
        <is>
          <t>ข้อ 73 (PLE_CC1_Key_Rx20_UBU.md)</t>
        </is>
      </c>
      <c r="O145" s="100" t="n"/>
      <c r="P145" s="100" t="n"/>
      <c r="Q145" s="100" t="n"/>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Q11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00" t="n"/>
      <c r="D3" s="88" t="inlineStr">
        <is>
          <t>การรักษาต้องเริ่มให้ยาในขนาดที่สูง</t>
        </is>
      </c>
      <c r="E3" s="88" t="inlineStr">
        <is>
          <t>การรักษาต้องให้ยาต่อเนื่องเป็นเวลา 6-8 สัปดาห์ ในระยะแรก</t>
        </is>
      </c>
      <c r="F3" s="88" t="inlineStr">
        <is>
          <t>เป็นโรคที่ไม่สามารถรักษาให้หายขาดได้</t>
        </is>
      </c>
      <c r="G3" s="88" t="inlineStr">
        <is>
          <t>จะใช้ยากลุ่ม benzodiazepines ในผู้ป่วยซึมเศร้าที่มีอาการนอนไม่หลับร่วมด้วย</t>
        </is>
      </c>
      <c r="H3" s="88" t="inlineStr">
        <is>
          <t>สามารถหยุดใช้ยาได้ทันที</t>
        </is>
      </c>
      <c r="I3" s="119" t="n">
        <v>2</v>
      </c>
      <c r="J3" s="88"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00" t="n"/>
      <c r="L3" s="88" t="inlineStr">
        <is>
          <t>Anxiety/depression</t>
        </is>
      </c>
      <c r="M3" s="100" t="inlineStr">
        <is>
          <t>Clinic</t>
        </is>
      </c>
      <c r="N3" s="88" t="inlineStr">
        <is>
          <t>ข้อ 1 Pharma Plus เล่มม่วง (เฉลยข้อ ข ง)</t>
        </is>
      </c>
      <c r="O3" s="100" t="n"/>
      <c r="P3" s="100" t="n"/>
      <c r="Q3" s="100" t="n"/>
    </row>
    <row r="4" ht="13.2" customHeight="1" s="49">
      <c r="A4" s="119" t="inlineStr">
        <is>
          <t>2</t>
        </is>
      </c>
      <c r="B4"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00" t="n"/>
      <c r="D4" s="88" t="inlineStr">
        <is>
          <t>ยับยั้ง alpha adrenergic receptor</t>
        </is>
      </c>
      <c r="E4" s="88" t="inlineStr">
        <is>
          <t>ยับยั้ง beta adrenergic receptor</t>
        </is>
      </c>
      <c r="F4" s="88" t="inlineStr">
        <is>
          <t>ยับยั้งการนำ norepinephrine กลับเข้าสู่ปลายประสาท</t>
        </is>
      </c>
      <c r="G4" s="88" t="inlineStr">
        <is>
          <t>ยับยั้งการนำ dopamine กลับเข้าสู่ปลายประสาท</t>
        </is>
      </c>
      <c r="H4" s="88" t="inlineStr">
        <is>
          <t>ยับยั้งการนำ serotonin กลับเข้าสู่ปลายประสาท</t>
        </is>
      </c>
      <c r="I4" s="119" t="n">
        <v>5</v>
      </c>
      <c r="J4" s="88"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00" t="n"/>
      <c r="L4" s="88" t="inlineStr">
        <is>
          <t>Anxiety/depression</t>
        </is>
      </c>
      <c r="M4" s="100" t="inlineStr">
        <is>
          <t>Clinic</t>
        </is>
      </c>
      <c r="N4" s="88" t="inlineStr">
        <is>
          <t>ข้อ 2 Pharma Plus เล่มม่วง (เฉลยข้อ จ)</t>
        </is>
      </c>
      <c r="O4" s="100" t="n"/>
      <c r="P4" s="100" t="n"/>
      <c r="Q4" s="100" t="n"/>
    </row>
    <row r="5" ht="13.2" customHeight="1" s="49">
      <c r="A5" s="119" t="inlineStr">
        <is>
          <t>3</t>
        </is>
      </c>
      <c r="B5"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00" t="n"/>
      <c r="D5" s="88" t="inlineStr">
        <is>
          <t>Insomnia</t>
        </is>
      </c>
      <c r="E5" s="88" t="inlineStr">
        <is>
          <t>Constipation</t>
        </is>
      </c>
      <c r="F5" s="88" t="inlineStr">
        <is>
          <t>Pancreatitis</t>
        </is>
      </c>
      <c r="G5" s="88" t="inlineStr">
        <is>
          <t>Rhinitis</t>
        </is>
      </c>
      <c r="H5" s="88" t="inlineStr">
        <is>
          <t>Tinnitus</t>
        </is>
      </c>
      <c r="I5" s="119" t="n">
        <v>1</v>
      </c>
      <c r="J5" s="88"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00" t="n"/>
      <c r="L5" s="88" t="inlineStr">
        <is>
          <t>Anxiety/depression</t>
        </is>
      </c>
      <c r="M5" s="100" t="inlineStr">
        <is>
          <t>Clinic</t>
        </is>
      </c>
      <c r="N5" s="88" t="inlineStr">
        <is>
          <t>ข้อ 3 Pharma Plus เล่มม่วง (เฉลยข้อ ก)</t>
        </is>
      </c>
      <c r="O5" s="100" t="n"/>
      <c r="P5" s="100" t="n"/>
      <c r="Q5" s="100" t="n"/>
    </row>
    <row r="6" ht="13.2" customHeight="1" s="49">
      <c r="A6" s="119" t="inlineStr">
        <is>
          <t>4</t>
        </is>
      </c>
      <c r="B6"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00" t="n"/>
      <c r="D6" s="88" t="inlineStr">
        <is>
          <t>เห็นผลการรักษาเร็ว</t>
        </is>
      </c>
      <c r="E6" s="88" t="inlineStr">
        <is>
          <t>มีผลน้อยต่อระบบหัวใจและหลอดเลือด</t>
        </is>
      </c>
      <c r="F6" s="88" t="inlineStr">
        <is>
          <t>ไม่ต้องปรับขนาดยาบ่อยครั้ง</t>
        </is>
      </c>
      <c r="G6" s="88" t="inlineStr">
        <is>
          <t>มีผลต่อ severe adverse effect เช่น suicidal thought น้อย</t>
        </is>
      </c>
      <c r="H6" s="88" t="inlineStr">
        <is>
          <t>ไม่มี cholinergic effect</t>
        </is>
      </c>
      <c r="I6" s="119" t="n">
        <v>1</v>
      </c>
      <c r="J6" s="88"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00" t="n"/>
      <c r="L6" s="88" t="inlineStr">
        <is>
          <t>Anxiety/depression</t>
        </is>
      </c>
      <c r="M6" s="100" t="inlineStr">
        <is>
          <t>Clinic</t>
        </is>
      </c>
      <c r="N6" s="88" t="inlineStr">
        <is>
          <t>ข้อ 4 Pharma Plus เล่มม่วง (เฉลยข้อ ก)</t>
        </is>
      </c>
      <c r="O6" s="100" t="n"/>
      <c r="P6" s="100" t="n"/>
      <c r="Q6" s="100" t="n"/>
    </row>
    <row r="7" ht="13.2" customHeight="1" s="49">
      <c r="A7" s="119" t="inlineStr">
        <is>
          <t>5</t>
        </is>
      </c>
      <c r="B7" s="88"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00" t="n"/>
      <c r="D7" s="88" t="inlineStr">
        <is>
          <t>ห้ามรับประทานยาร่วมกับนม</t>
        </is>
      </c>
      <c r="E7" s="88" t="inlineStr">
        <is>
          <t>รับประทานยาในช่วงเดียวกันในแต่ละวัน</t>
        </is>
      </c>
      <c r="F7" s="88" t="inlineStr">
        <is>
          <t>ค่อยๆ เปลี่ยนอิริยาบถ</t>
        </is>
      </c>
      <c r="G7" s="88" t="inlineStr">
        <is>
          <t>จำกัดน้ำ</t>
        </is>
      </c>
      <c r="H7" s="88" t="inlineStr">
        <is>
          <t>รับประทานยาก่อนนอน</t>
        </is>
      </c>
      <c r="I7" s="119" t="n">
        <v>2</v>
      </c>
      <c r="J7" s="88"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00" t="n"/>
      <c r="L7" s="88" t="inlineStr">
        <is>
          <t>Anxiety/depression</t>
        </is>
      </c>
      <c r="M7" s="100" t="inlineStr">
        <is>
          <t>Clinic</t>
        </is>
      </c>
      <c r="N7" s="88" t="inlineStr">
        <is>
          <t>ข้อ 5 Pharma Plus เล่มม่วง (เฉลยข้อ ข)</t>
        </is>
      </c>
      <c r="O7" s="100" t="n"/>
      <c r="P7" s="100" t="n"/>
      <c r="Q7" s="100" t="n"/>
    </row>
    <row r="8" ht="13.2" customHeight="1" s="49">
      <c r="A8" s="119" t="inlineStr">
        <is>
          <t>6</t>
        </is>
      </c>
      <c r="B8" s="88"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00" t="n"/>
      <c r="D8" s="88" t="inlineStr">
        <is>
          <t>Imipramine</t>
        </is>
      </c>
      <c r="E8" s="88" t="inlineStr">
        <is>
          <t>Doxepin</t>
        </is>
      </c>
      <c r="F8" s="88" t="inlineStr">
        <is>
          <t>Phenelzine</t>
        </is>
      </c>
      <c r="G8" s="88" t="inlineStr">
        <is>
          <t>Sertraline</t>
        </is>
      </c>
      <c r="H8" s="88" t="inlineStr">
        <is>
          <t>Carbamazepine</t>
        </is>
      </c>
      <c r="I8" s="119" t="n">
        <v>5</v>
      </c>
      <c r="J8" s="88"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00" t="n"/>
      <c r="L8" s="88" t="inlineStr">
        <is>
          <t>Anxiety/depression</t>
        </is>
      </c>
      <c r="M8" s="100" t="inlineStr">
        <is>
          <t>Clinic</t>
        </is>
      </c>
      <c r="N8" s="88" t="inlineStr">
        <is>
          <t>ข้อ 6 Pharma Plus เล่มม่วง (เฉลยข้อ จ)</t>
        </is>
      </c>
      <c r="O8" s="100" t="n"/>
      <c r="P8" s="100" t="n"/>
      <c r="Q8" s="100" t="n"/>
    </row>
    <row r="9" ht="13.2" customHeight="1" s="49">
      <c r="A9" s="119" t="inlineStr">
        <is>
          <t>7</t>
        </is>
      </c>
      <c r="B9" s="88" t="inlineStr">
        <is>
          <t>ข้อใดผิดในการใช้ยาเพื่อรักษาภาวะซึมเศร้า</t>
        </is>
      </c>
      <c r="C9" s="100" t="n"/>
      <c r="D9" s="88" t="inlineStr">
        <is>
          <t>การสูบบุหรี่ทำให้ฤทธิ์ของ TCA ลดลง</t>
        </is>
      </c>
      <c r="E9" s="88" t="inlineStr">
        <is>
          <t>ผู้ป่วยที่ได้รับยา MAOI ไม่ควรรับประทานอาหารที่มี tyramine สูง เช่น เนย</t>
        </is>
      </c>
      <c r="F9" s="88" t="inlineStr">
        <is>
          <t>ยากลุ่ม SSRI ไม่ควรใช้ร่วมกับยากลุ่ม MAOI</t>
        </is>
      </c>
      <c r="G9" s="88" t="inlineStr">
        <is>
          <t>เมื่อหยุดยา MAOI แล้วสามารถเริ่มใช้ SSRI ได้ทันที</t>
        </is>
      </c>
      <c r="H9" s="88" t="inlineStr">
        <is>
          <t>อาการข้างเคียงของยากลุ่ม TCA คือ ปากแห้ง ตาพร่า แน่นท้อง ท้องผูก</t>
        </is>
      </c>
      <c r="I9" s="119" t="n">
        <v>1</v>
      </c>
      <c r="J9" s="88"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00" t="n"/>
      <c r="L9" s="88" t="inlineStr">
        <is>
          <t>Anxiety/depression</t>
        </is>
      </c>
      <c r="M9" s="100" t="inlineStr">
        <is>
          <t>Clinic</t>
        </is>
      </c>
      <c r="N9" s="88" t="inlineStr">
        <is>
          <t>ข้อ 7 Pharma Plus เล่มม่วง (เฉลยข้อ ก ง)</t>
        </is>
      </c>
      <c r="O9" s="100" t="n"/>
      <c r="P9" s="100" t="n"/>
      <c r="Q9" s="100" t="n"/>
    </row>
    <row r="10" ht="13.2" customHeight="1" s="49">
      <c r="A10" s="119" t="inlineStr">
        <is>
          <t>8</t>
        </is>
      </c>
      <c r="B10" s="88" t="inlineStr">
        <is>
          <t>St. John's wort ออกฤทธิ์เหมือนยากลุ่มใด</t>
        </is>
      </c>
      <c r="C10" s="100" t="n"/>
      <c r="D10" s="88" t="inlineStr">
        <is>
          <t>MOAI</t>
        </is>
      </c>
      <c r="E10" s="88" t="inlineStr">
        <is>
          <t>BZs</t>
        </is>
      </c>
      <c r="F10" s="88" t="inlineStr">
        <is>
          <t>TCA</t>
        </is>
      </c>
      <c r="G10" s="88" t="inlineStr">
        <is>
          <t>α2 Blocker</t>
        </is>
      </c>
      <c r="H10" s="88" t="inlineStr">
        <is>
          <t>Barbiturates</t>
        </is>
      </c>
      <c r="I10" s="119" t="n">
        <v>3</v>
      </c>
      <c r="J10" s="88"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00" t="n"/>
      <c r="L10" s="88" t="inlineStr">
        <is>
          <t>Anxiety/depression</t>
        </is>
      </c>
      <c r="M10" s="100" t="inlineStr">
        <is>
          <t>Clinic</t>
        </is>
      </c>
      <c r="N10" s="88" t="inlineStr">
        <is>
          <t>ข้อ 8 Pharma Plus เล่มม่วง (เฉลยข้อ ค)</t>
        </is>
      </c>
      <c r="O10" s="100" t="n"/>
      <c r="P10" s="100" t="n"/>
      <c r="Q10" s="100" t="n"/>
    </row>
    <row r="11" ht="13.2" customHeight="1" s="49">
      <c r="A11" s="119" t="inlineStr">
        <is>
          <t>9</t>
        </is>
      </c>
      <c r="B11" s="88" t="inlineStr">
        <is>
          <t>เพราะเหตุใด St. John's wort จึงทำให้เกิดปฏิกิริยาระหว่างยาหลายกลุ่ม</t>
        </is>
      </c>
      <c r="C11" s="100" t="n"/>
      <c r="D11" s="88" t="inlineStr">
        <is>
          <t>เพิ่มการสร้าง isozyme cytochrome P450</t>
        </is>
      </c>
      <c r="E11" s="88" t="inlineStr">
        <is>
          <t>มีความสามารถในการจับกับรีเซ็ปเตอร์ได้หลายชนิด</t>
        </is>
      </c>
      <c r="F11" s="88" t="inlineStr">
        <is>
          <t>กระตุ้นการจับกับโปรตีนในเลือดหลายชนิด</t>
        </is>
      </c>
      <c r="G11" s="88" t="inlineStr">
        <is>
          <t>สามารถทำปฏิกิริยาทางเคมีโดยตรงกับยาหลายชนิด</t>
        </is>
      </c>
      <c r="H11" s="88" t="inlineStr">
        <is>
          <t>เพิ่มอัตราการขับออกของยาที่ไต</t>
        </is>
      </c>
      <c r="I11" s="119" t="n">
        <v>1</v>
      </c>
      <c r="J11" s="88"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00" t="n"/>
      <c r="L11" s="88" t="inlineStr">
        <is>
          <t>Anxiety/depression</t>
        </is>
      </c>
      <c r="M11" s="100" t="inlineStr">
        <is>
          <t>Clinic</t>
        </is>
      </c>
      <c r="N11" s="88" t="inlineStr">
        <is>
          <t>ข้อ 9 Pharma Plus เล่มม่วง (เฉลยข้อ ก)</t>
        </is>
      </c>
      <c r="O11" s="100" t="n"/>
      <c r="P11" s="100" t="n"/>
      <c r="Q11" s="100" t="n"/>
    </row>
    <row r="12" ht="13.2" customHeight="1" s="49">
      <c r="A12" s="119" t="inlineStr">
        <is>
          <t>10</t>
        </is>
      </c>
      <c r="B12" s="88" t="inlineStr">
        <is>
          <t>กลไกการออกฤทธิ์ของ amitriptyline คือข้อใด</t>
        </is>
      </c>
      <c r="C12" s="100" t="n"/>
      <c r="D12" s="88" t="inlineStr">
        <is>
          <t>ยับยั้งการทำงานของ DA transporter</t>
        </is>
      </c>
      <c r="E12" s="88" t="inlineStr">
        <is>
          <t>ยับยั้งการ reuptake ของ NE ที่ปลายประสาท</t>
        </is>
      </c>
      <c r="F12" s="88" t="inlineStr">
        <is>
          <t>ยับยั้งการทำงานของ MOA enzyme</t>
        </is>
      </c>
      <c r="G12" s="88" t="inlineStr">
        <is>
          <t>กระตุ้น 5-HT receptor</t>
        </is>
      </c>
      <c r="H12" s="88" t="inlineStr">
        <is>
          <t>กระตุ้น α2-adrenergic receptor</t>
        </is>
      </c>
      <c r="I12" s="119" t="n">
        <v>2</v>
      </c>
      <c r="J12" s="88"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00" t="n"/>
      <c r="L12" s="88" t="inlineStr">
        <is>
          <t>Anxiety/depression</t>
        </is>
      </c>
      <c r="M12" s="100" t="inlineStr">
        <is>
          <t>Clinic</t>
        </is>
      </c>
      <c r="N12" s="88" t="inlineStr">
        <is>
          <t>ข้อ 10 Pharma Plus เล่มม่วง (เฉลยข้อ ข)</t>
        </is>
      </c>
      <c r="O12" s="100" t="n"/>
      <c r="P12" s="100" t="n"/>
      <c r="Q12" s="100" t="n"/>
    </row>
    <row r="13" ht="13.2" customHeight="1" s="49">
      <c r="A13" s="119" t="inlineStr">
        <is>
          <t>11</t>
        </is>
      </c>
      <c r="B13" s="88" t="inlineStr">
        <is>
          <t>ต่อไปนี้เป็น side effect ที่เกิดจากการใช้ยา amitriptyline ยกเว้น</t>
        </is>
      </c>
      <c r="C13" s="100" t="n"/>
      <c r="D13" s="88" t="inlineStr">
        <is>
          <t>Sedation</t>
        </is>
      </c>
      <c r="E13" s="88" t="inlineStr">
        <is>
          <t>Dry mouth</t>
        </is>
      </c>
      <c r="F13" s="88" t="inlineStr">
        <is>
          <t>Orthostatic hypotension</t>
        </is>
      </c>
      <c r="G13" s="88" t="inlineStr">
        <is>
          <t>Urinary retention</t>
        </is>
      </c>
      <c r="H13" s="88" t="inlineStr">
        <is>
          <t>Hyperuricemia</t>
        </is>
      </c>
      <c r="I13" s="119" t="n">
        <v>5</v>
      </c>
      <c r="J13" s="88"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00" t="n"/>
      <c r="L13" s="88" t="inlineStr">
        <is>
          <t>Anxiety/depression</t>
        </is>
      </c>
      <c r="M13" s="100" t="inlineStr">
        <is>
          <t>Clinic</t>
        </is>
      </c>
      <c r="N13" s="88" t="inlineStr">
        <is>
          <t>ข้อ 11 Pharma Plus เล่มม่วง (เฉลยข้อ จ)</t>
        </is>
      </c>
      <c r="O13" s="100" t="n"/>
      <c r="P13" s="100" t="n"/>
      <c r="Q13" s="100" t="n"/>
    </row>
    <row r="14" ht="13.2" customHeight="1" s="49">
      <c r="A14" s="119" t="inlineStr">
        <is>
          <t>12</t>
        </is>
      </c>
      <c r="B14" s="88" t="inlineStr">
        <is>
          <t>กลไกการออกฤทธิ์ของ fluoxetine คือข้อใด</t>
        </is>
      </c>
      <c r="C14" s="100" t="n"/>
      <c r="D14" s="88" t="inlineStr">
        <is>
          <t>ยับยั้งการทำงานของ DA transporter</t>
        </is>
      </c>
      <c r="E14" s="88" t="inlineStr">
        <is>
          <t>ยับยั้งการทำงานของ NE transporter</t>
        </is>
      </c>
      <c r="F14" s="88" t="inlineStr">
        <is>
          <t>ยับยั้งการทำงานของ 5-HT transporter</t>
        </is>
      </c>
      <c r="G14" s="88" t="inlineStr">
        <is>
          <t>ยับยั้งการทำงานของ MOA-A enzyme</t>
        </is>
      </c>
      <c r="H14" s="88" t="inlineStr">
        <is>
          <t>ยับยั้งการทำงานของ MOA-B enzyme</t>
        </is>
      </c>
      <c r="I14" s="119" t="n">
        <v>3</v>
      </c>
      <c r="J14" s="88"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00" t="n"/>
      <c r="L14" s="88" t="inlineStr">
        <is>
          <t>Anxiety/depression</t>
        </is>
      </c>
      <c r="M14" s="100" t="inlineStr">
        <is>
          <t>Clinic</t>
        </is>
      </c>
      <c r="N14" s="88" t="inlineStr">
        <is>
          <t>ข้อ 12 Pharma Plus เล่มม่วง (เฉลยข้อ ค)</t>
        </is>
      </c>
      <c r="O14" s="100" t="n"/>
      <c r="P14" s="100" t="n"/>
      <c r="Q14" s="100" t="n"/>
    </row>
    <row r="15" ht="13.2" customHeight="1" s="49">
      <c r="A15" s="119" t="inlineStr">
        <is>
          <t>13</t>
        </is>
      </c>
      <c r="B15" s="88"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00" t="n"/>
      <c r="D15" s="88" t="inlineStr">
        <is>
          <t>Lithium carbonate</t>
        </is>
      </c>
      <c r="E15" s="88" t="inlineStr">
        <is>
          <t>Clozapine</t>
        </is>
      </c>
      <c r="F15" s="88" t="inlineStr">
        <is>
          <t>Chlorpromazine</t>
        </is>
      </c>
      <c r="G15" s="88" t="inlineStr">
        <is>
          <t>Haloperidol</t>
        </is>
      </c>
      <c r="H15" s="88" t="inlineStr">
        <is>
          <t>Diazepam</t>
        </is>
      </c>
      <c r="I15" s="119" t="n">
        <v>5</v>
      </c>
      <c r="J15" s="88"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00" t="n"/>
      <c r="L15" s="88" t="inlineStr">
        <is>
          <t>Anxiety/depression</t>
        </is>
      </c>
      <c r="M15" s="100" t="inlineStr">
        <is>
          <t>Clinic</t>
        </is>
      </c>
      <c r="N15" s="88" t="inlineStr">
        <is>
          <t>ข้อ 13 Pharma Plus เล่มม่วง (เฉลยข้อ จ)</t>
        </is>
      </c>
      <c r="O15" s="100" t="n"/>
      <c r="P15" s="100" t="n"/>
      <c r="Q15" s="100" t="n"/>
    </row>
    <row r="16" ht="13.2" customHeight="1" s="49">
      <c r="A16" s="119" t="inlineStr">
        <is>
          <t>14</t>
        </is>
      </c>
      <c r="B16" s="88"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00" t="n"/>
      <c r="D16" s="88" t="inlineStr">
        <is>
          <t>Venlafaxine</t>
        </is>
      </c>
      <c r="E16" s="88" t="inlineStr">
        <is>
          <t>Paroxetine</t>
        </is>
      </c>
      <c r="F16" s="88" t="inlineStr">
        <is>
          <t>Amitriptyline</t>
        </is>
      </c>
      <c r="G16" s="88" t="inlineStr">
        <is>
          <t>Bupropion</t>
        </is>
      </c>
      <c r="H16" s="88" t="inlineStr">
        <is>
          <t>Sertraline</t>
        </is>
      </c>
      <c r="I16" s="119" t="n">
        <v>3</v>
      </c>
      <c r="J16" s="88"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00" t="n"/>
      <c r="L16" s="88" t="inlineStr">
        <is>
          <t>Anxiety/depression</t>
        </is>
      </c>
      <c r="M16" s="100" t="inlineStr">
        <is>
          <t>Clinic</t>
        </is>
      </c>
      <c r="N16" s="88" t="inlineStr">
        <is>
          <t>ข้อ 14 Pharma Plus เล่มม่วง (เฉลยข้อ ค)</t>
        </is>
      </c>
      <c r="O16" s="100" t="n"/>
      <c r="P16" s="100" t="n"/>
      <c r="Q16" s="100" t="n"/>
    </row>
    <row r="17" ht="13.2" customHeight="1" s="49">
      <c r="A17" s="119" t="inlineStr">
        <is>
          <t>15</t>
        </is>
      </c>
      <c r="B17" s="88"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00" t="n"/>
      <c r="D17" s="88" t="inlineStr">
        <is>
          <t>Imipramine</t>
        </is>
      </c>
      <c r="E17" s="88" t="inlineStr">
        <is>
          <t>Clomipramine</t>
        </is>
      </c>
      <c r="F17" s="88" t="inlineStr">
        <is>
          <t>Amitriptyline</t>
        </is>
      </c>
      <c r="G17" s="88" t="inlineStr">
        <is>
          <t>Doxepin</t>
        </is>
      </c>
      <c r="H17" s="88" t="inlineStr">
        <is>
          <t>Sertraline</t>
        </is>
      </c>
      <c r="I17" s="119" t="n">
        <v>5</v>
      </c>
      <c r="J17" s="88"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00" t="n"/>
      <c r="L17" s="88" t="inlineStr">
        <is>
          <t>Anxiety/depression</t>
        </is>
      </c>
      <c r="M17" s="100" t="inlineStr">
        <is>
          <t>Clinic</t>
        </is>
      </c>
      <c r="N17" s="88" t="inlineStr">
        <is>
          <t>ข้อ 15 Pharma Plus เล่มม่วง (เฉลยข้อ จ)</t>
        </is>
      </c>
      <c r="O17" s="100" t="n"/>
      <c r="P17" s="100" t="n"/>
      <c r="Q17" s="100" t="n"/>
    </row>
    <row r="18" ht="13.2" customHeight="1" s="49">
      <c r="A18" s="119" t="inlineStr">
        <is>
          <t>16</t>
        </is>
      </c>
      <c r="B18" s="88" t="inlineStr">
        <is>
          <t>คำแนะนำในการใช้ยากลุ่ม antidepressant ที่สำคัญเพื่อช่วยเพิ่มความร่วมมือในการใช้ยาของผู้ป่วย คือ</t>
        </is>
      </c>
      <c r="C18" s="100" t="n"/>
      <c r="D18" s="88" t="inlineStr">
        <is>
          <t>ควรแนะนำให้ผู้ป่วยใช้ยาหลังอาหารเท่านั้นจะได้ไม่ลืมใช้ยา</t>
        </is>
      </c>
      <c r="E18" s="88"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88" t="inlineStr">
        <is>
          <t>ควรแนะนำให้ผู้ป่วยดื่มน้ำมากๆ เพื่อลดการระคายเคืองกระเพาะอาหาร</t>
        </is>
      </c>
      <c r="G18" s="88" t="inlineStr">
        <is>
          <t>ควรแนะนำการเพิ่มและลดขนาดยาให้ผู้ป่วยเพื่อให้ผู้ป่วยสามารถปรับขนาดยาได้เองตามอาการ</t>
        </is>
      </c>
      <c r="H18" s="88" t="inlineStr">
        <is>
          <t>ควรแนะนำให้ผู้ป่วยหยุดยาทันทีเมื่อเกิดอาการข้างเคียง เช่น นอนไม่หลับ</t>
        </is>
      </c>
      <c r="I18" s="119" t="n">
        <v>2</v>
      </c>
      <c r="J18" s="88"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00" t="n"/>
      <c r="L18" s="88" t="inlineStr">
        <is>
          <t>Anxiety/depression</t>
        </is>
      </c>
      <c r="M18" s="100" t="inlineStr">
        <is>
          <t>Clinic</t>
        </is>
      </c>
      <c r="N18" s="88" t="inlineStr">
        <is>
          <t>ข้อ 16 Pharma Plus เล่มม่วง (เฉลยข้อ ข)</t>
        </is>
      </c>
      <c r="O18" s="100" t="n"/>
      <c r="P18" s="100" t="n"/>
      <c r="Q18" s="100" t="n"/>
    </row>
    <row r="19" ht="13.2" customHeight="1" s="49">
      <c r="A19" s="119" t="inlineStr">
        <is>
          <t>17</t>
        </is>
      </c>
      <c r="B19" s="88"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00" t="n"/>
      <c r="D19" s="88" t="inlineStr">
        <is>
          <t>สามารถหยุดได้ทันทีโดยไม่ต้องปรับเปลี่ยนขนาดยาใหม่</t>
        </is>
      </c>
      <c r="E19" s="88" t="inlineStr">
        <is>
          <t>ให้ triazolam ก่อนแล้วค่อยๆ ลดขนาดยาที่ผู้ป่วยรับอยู่สัปดาห์ละ 25% ของขนาดยาที่ให้ผลรักษา</t>
        </is>
      </c>
      <c r="F19" s="88" t="inlineStr">
        <is>
          <t>ให้ olanzapine ก่อนแล้วค่อยๆ บดขนาดยาที่ผู้ป่วยได้รับอยู่สัปดาห์ละ 75% ของยาที่ให้ผลรักษา</t>
        </is>
      </c>
      <c r="G19" s="88" t="inlineStr">
        <is>
          <t>ค่อยๆ ลดขนาดยาที่ผู้ป่วยได้รับอยู่สัปดาห์ละ 25% ของขนาดยาที่ให้ผลในการรักษา</t>
        </is>
      </c>
      <c r="H19" s="88" t="inlineStr">
        <is>
          <t>ให้ผู้ป่วยรับประทานยาที่ได้รับต่อไปอีก 1 สัปดาห์ จากนั้นจึงสามารถหยุดยาได้ทันที</t>
        </is>
      </c>
      <c r="I19" s="119" t="n">
        <v>4</v>
      </c>
      <c r="J19" s="88"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00" t="n"/>
      <c r="L19" s="88" t="inlineStr">
        <is>
          <t>Anxiety/depression</t>
        </is>
      </c>
      <c r="M19" s="100" t="inlineStr">
        <is>
          <t>Clinic</t>
        </is>
      </c>
      <c r="N19" s="88" t="inlineStr">
        <is>
          <t>ข้อ 17 Pharma Plus เล่มม่วง (เฉลยข้อ ง)</t>
        </is>
      </c>
      <c r="O19" s="100" t="n"/>
      <c r="P19" s="100" t="n"/>
      <c r="Q19" s="100" t="n"/>
    </row>
    <row r="20" ht="13.2" customHeight="1" s="49">
      <c r="A20" s="119" t="inlineStr">
        <is>
          <t>18</t>
        </is>
      </c>
      <c r="B20" s="88"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00" t="n"/>
      <c r="D20" s="88" t="inlineStr">
        <is>
          <t>Clonazepam</t>
        </is>
      </c>
      <c r="E20" s="88" t="inlineStr">
        <is>
          <t>Diazepam</t>
        </is>
      </c>
      <c r="F20" s="88" t="inlineStr">
        <is>
          <t>Flunitrazepam</t>
        </is>
      </c>
      <c r="G20" s="88" t="inlineStr">
        <is>
          <t>Lorazepam</t>
        </is>
      </c>
      <c r="H20" s="88" t="inlineStr">
        <is>
          <t>Temazepam</t>
        </is>
      </c>
      <c r="I20" s="119" t="n">
        <v>5</v>
      </c>
      <c r="J20" s="88"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00" t="n"/>
      <c r="L20" s="88" t="inlineStr">
        <is>
          <t>Insomnia</t>
        </is>
      </c>
      <c r="M20" s="100" t="inlineStr">
        <is>
          <t>Clinic</t>
        </is>
      </c>
      <c r="N20" s="88" t="inlineStr">
        <is>
          <t>ข้อ 18 Pharma Plus เล่มม่วง (เฉลยข้อ จ)</t>
        </is>
      </c>
      <c r="O20" s="100" t="n"/>
      <c r="P20" s="100" t="n"/>
      <c r="Q20" s="100" t="n"/>
    </row>
    <row r="21" ht="13.2" customHeight="1" s="49">
      <c r="A21" s="119" t="inlineStr">
        <is>
          <t>19</t>
        </is>
      </c>
      <c r="B21" s="88" t="inlineStr">
        <is>
          <t>กลไการออกฤทธิ์ของยากลุ่ม benzodiazepine คือ</t>
        </is>
      </c>
      <c r="C21" s="100" t="n"/>
      <c r="D21" s="88" t="inlineStr">
        <is>
          <t>กระตุ้น 5-HT receptor</t>
        </is>
      </c>
      <c r="E21" s="88" t="inlineStr">
        <is>
          <t>กระตุ้น dopamine receptor</t>
        </is>
      </c>
      <c r="F21" s="88" t="inlineStr">
        <is>
          <t>กระตุ้น GABA receptor</t>
        </is>
      </c>
      <c r="G21" s="88" t="inlineStr">
        <is>
          <t>กระตุ้น glutamate receptor</t>
        </is>
      </c>
      <c r="H21" s="88" t="inlineStr">
        <is>
          <t>กระตุ้น muscarinic receptor</t>
        </is>
      </c>
      <c r="I21" s="119" t="n">
        <v>3</v>
      </c>
      <c r="J21" s="88"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00" t="n"/>
      <c r="L21" s="88" t="inlineStr">
        <is>
          <t>Anxiety/depression</t>
        </is>
      </c>
      <c r="M21" s="100" t="inlineStr">
        <is>
          <t>Clinic</t>
        </is>
      </c>
      <c r="N21" s="88" t="inlineStr">
        <is>
          <t>ข้อ 19 Pharma Plus เล่มม่วง (เฉลยข้อ ค)</t>
        </is>
      </c>
      <c r="O21" s="100" t="n"/>
      <c r="P21" s="100" t="n"/>
      <c r="Q21" s="100" t="n"/>
    </row>
    <row r="22" ht="13.2" customHeight="1" s="49">
      <c r="A22" s="119" t="inlineStr">
        <is>
          <t>20</t>
        </is>
      </c>
      <c r="B22" s="88" t="inlineStr">
        <is>
          <t>Benzodiazepine ไม่ใช้ในการรักษาใด</t>
        </is>
      </c>
      <c r="C22" s="100" t="n"/>
      <c r="D22" s="88" t="inlineStr">
        <is>
          <t>Anxiety</t>
        </is>
      </c>
      <c r="E22" s="88" t="inlineStr">
        <is>
          <t>OCD</t>
        </is>
      </c>
      <c r="F22" s="88" t="inlineStr">
        <is>
          <t>Epilepsy</t>
        </is>
      </c>
      <c r="G22" s="88" t="inlineStr">
        <is>
          <t>Muscle spasm</t>
        </is>
      </c>
      <c r="H22" s="88" t="inlineStr">
        <is>
          <t>Alcohol withdrawal</t>
        </is>
      </c>
      <c r="I22" s="119" t="n">
        <v>2</v>
      </c>
      <c r="J22" s="88"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00" t="n"/>
      <c r="L22" s="88" t="inlineStr">
        <is>
          <t>Anxiety/depression</t>
        </is>
      </c>
      <c r="M22" s="100" t="inlineStr">
        <is>
          <t>Clinic</t>
        </is>
      </c>
      <c r="N22" s="88" t="inlineStr">
        <is>
          <t>ข้อ 20 Pharma Plus เล่มม่วง (เฉลยข้อ ข)</t>
        </is>
      </c>
      <c r="O22" s="100" t="n"/>
      <c r="P22" s="100" t="n"/>
      <c r="Q22" s="100" t="n"/>
    </row>
    <row r="23" ht="13.2" customHeight="1" s="49">
      <c r="A23" s="119" t="inlineStr">
        <is>
          <t>21</t>
        </is>
      </c>
      <c r="B23" s="88" t="inlineStr">
        <is>
          <t>อาการไม่พึงประสงค์ของ benzodiazepine คือ</t>
        </is>
      </c>
      <c r="C23" s="100" t="n"/>
      <c r="D23" s="88" t="inlineStr">
        <is>
          <t>ชัก</t>
        </is>
      </c>
      <c r="E23" s="88" t="inlineStr">
        <is>
          <t>Anterograde amnesia</t>
        </is>
      </c>
      <c r="F23" s="88" t="inlineStr">
        <is>
          <t>สั่น</t>
        </is>
      </c>
      <c r="G23" s="88" t="inlineStr">
        <is>
          <t>ปากแห้ง</t>
        </is>
      </c>
      <c r="H23" s="88" t="inlineStr">
        <is>
          <t>ปวดศีรษะ</t>
        </is>
      </c>
      <c r="I23" s="119" t="n">
        <v>2</v>
      </c>
      <c r="J23" s="88"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00" t="n"/>
      <c r="L23" s="88" t="inlineStr">
        <is>
          <t>Anxiety/depression</t>
        </is>
      </c>
      <c r="M23" s="100" t="inlineStr">
        <is>
          <t>Clinic</t>
        </is>
      </c>
      <c r="N23" s="88" t="inlineStr">
        <is>
          <t>ข้อ 21 Pharma Plus เล่มม่วง (เฉลยข้อ ข)</t>
        </is>
      </c>
      <c r="O23" s="100" t="n"/>
      <c r="P23" s="100" t="n"/>
      <c r="Q23" s="100" t="n"/>
    </row>
    <row r="24" ht="13.2" customHeight="1" s="49">
      <c r="A24" s="119" t="inlineStr">
        <is>
          <t>22</t>
        </is>
      </c>
      <c r="B24" s="88" t="inlineStr">
        <is>
          <t>ข้อใดไม่ถูกต้องเกี่ยวกับ benzodiazepine</t>
        </is>
      </c>
      <c r="C24" s="100" t="n"/>
      <c r="D24" s="88" t="inlineStr">
        <is>
          <t>ประสิทธิผลเท่ากัน diazepam มีราคาถูกกว่า แต่ประสิทธิผลดี</t>
        </is>
      </c>
      <c r="E24" s="88" t="inlineStr">
        <is>
          <t>[NEED_REVIEW]</t>
        </is>
      </c>
      <c r="F24" s="88" t="inlineStr">
        <is>
          <t>ยาออกฤทธิ์ต่อจิตประสาท แต่ปลอดภัยมี therapeutic index กว้าง</t>
        </is>
      </c>
      <c r="G24" s="88" t="inlineStr">
        <is>
          <t>ใช้ยาในขนาดสูงเป็นเวลานาน ค่อยๆลดขนาดยาลงใน 1-2 สัปดาห์</t>
        </is>
      </c>
      <c r="H24" s="88" t="inlineStr">
        <is>
          <t>สามารถหยุดยาได้ทันที</t>
        </is>
      </c>
      <c r="I24" s="119" t="n">
        <v>5</v>
      </c>
      <c r="J24" s="88"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00" t="n"/>
      <c r="L24" s="88" t="inlineStr">
        <is>
          <t>Anxiety/depression</t>
        </is>
      </c>
      <c r="M24" s="100" t="inlineStr">
        <is>
          <t>Clinic</t>
        </is>
      </c>
      <c r="N24" s="88" t="inlineStr">
        <is>
          <t>ข้อ 22 Pharma Plus เล่มม่วง (เฉลยข้อ จ)</t>
        </is>
      </c>
      <c r="O24" s="100" t="n"/>
      <c r="P24" s="100" t="n"/>
      <c r="Q24" s="100" t="n"/>
    </row>
    <row r="25" ht="13.2" customHeight="1" s="49">
      <c r="A25" s="119" t="inlineStr">
        <is>
          <t>23</t>
        </is>
      </c>
      <c r="B25" s="88" t="inlineStr">
        <is>
          <t>หากใช้ยากลุ่ม benzodiazepine พร้อมกับ alcohol จะเกิดผลอย่างไร</t>
        </is>
      </c>
      <c r="C25" s="100" t="n"/>
      <c r="D25" s="88" t="inlineStr">
        <is>
          <t>Flu-like symptoms</t>
        </is>
      </c>
      <c r="E25" s="88" t="inlineStr">
        <is>
          <t>Vasodilation</t>
        </is>
      </c>
      <c r="F25" s="88" t="inlineStr">
        <is>
          <t>เพิ่ม half life ของยา</t>
        </is>
      </c>
      <c r="G25" s="88" t="inlineStr">
        <is>
          <t>Respiratory depressions</t>
        </is>
      </c>
      <c r="H25" s="88" t="inlineStr">
        <is>
          <t>Vomiting</t>
        </is>
      </c>
      <c r="I25" s="119" t="n">
        <v>4</v>
      </c>
      <c r="J25" s="88"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00" t="n"/>
      <c r="L25" s="88" t="inlineStr">
        <is>
          <t>Drug &amp; alcohol abuse</t>
        </is>
      </c>
      <c r="M25" s="100" t="inlineStr">
        <is>
          <t>Clinic</t>
        </is>
      </c>
      <c r="N25" s="88" t="inlineStr">
        <is>
          <t>ข้อ 23 Pharma Plus เล่มม่วง (เฉลยข้อ ง)</t>
        </is>
      </c>
      <c r="O25" s="100" t="n"/>
      <c r="P25" s="100" t="n"/>
      <c r="Q25" s="100" t="n"/>
    </row>
    <row r="26" ht="13.2" customHeight="1" s="49">
      <c r="A26" s="119" t="inlineStr">
        <is>
          <t>24</t>
        </is>
      </c>
      <c r="B26" s="88" t="inlineStr">
        <is>
          <t>ข้อใดถูกต้องเกี่ยวกับการใช้ยาในกลุ่ม benzodiazepine เป็นเวลานาน</t>
        </is>
      </c>
      <c r="C26" s="100" t="n"/>
      <c r="D26" s="88" t="inlineStr">
        <is>
          <t>สามารถหยุดยาได้ทันที</t>
        </is>
      </c>
      <c r="E26" s="88" t="inlineStr">
        <is>
          <t>หากจะหยุดยา ให้รับประทานต่อในขนาดเดิมอีก 10 วัน แล้วจึงหยุดยา</t>
        </is>
      </c>
      <c r="F26" s="88" t="inlineStr">
        <is>
          <t>หากจะหยุดยา ให้รับประทานต่อในขนาดลดลงครึ่งหนึ่งอีก 10 วัน แล้วจึงหยุดยา</t>
        </is>
      </c>
      <c r="G26" s="88" t="inlineStr">
        <is>
          <t>หากจะหยุดยา ให้ลดขนาดยาลง 25% ทุกๆ 3-7 วัน</t>
        </is>
      </c>
      <c r="H26" s="88" t="inlineStr">
        <is>
          <t>ทำให้ติดยาทางใจ</t>
        </is>
      </c>
      <c r="I26" s="119" t="n">
        <v>4</v>
      </c>
      <c r="J26" s="88"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00" t="n"/>
      <c r="L26" s="88" t="inlineStr">
        <is>
          <t>Anxiety/depression</t>
        </is>
      </c>
      <c r="M26" s="100" t="inlineStr">
        <is>
          <t>Clinic</t>
        </is>
      </c>
      <c r="N26" s="88" t="inlineStr">
        <is>
          <t>ข้อ 24 Pharma Plus เล่มม่วง (เฉลยข้อ ง)</t>
        </is>
      </c>
      <c r="O26" s="100" t="n"/>
      <c r="P26" s="100" t="n"/>
      <c r="Q26" s="100" t="n"/>
    </row>
    <row r="27" ht="13.2" customHeight="1" s="49">
      <c r="A27" s="119" t="inlineStr">
        <is>
          <t>25</t>
        </is>
      </c>
      <c r="B27" s="8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00" t="n"/>
      <c r="D27" s="88" t="inlineStr">
        <is>
          <t>มีอาการทาง negative symptoms</t>
        </is>
      </c>
      <c r="E27" s="88" t="inlineStr">
        <is>
          <t>เกิดจากความผิดปกติของสารสื่อประสาท เช่น dopamine ซึ่งเชื่อว่าอาจเกี่ยวข้องกับพันธุกรรมด้วย</t>
        </is>
      </c>
      <c r="F27" s="88" t="inlineStr">
        <is>
          <t>จำเป็นต้องรักษาสภาพจิตใจร่วมด้วย</t>
        </is>
      </c>
      <c r="G27" s="88" t="inlineStr">
        <is>
          <t>เกิดจากความผิดปกติที่ nigrostriatal tract/extrapyramidal pathway</t>
        </is>
      </c>
      <c r="H27" s="88" t="inlineStr">
        <is>
          <t>มีจำนวนของ D-receptor เพิ่มมากขึ้น</t>
        </is>
      </c>
      <c r="I27" s="119" t="n">
        <v>4</v>
      </c>
      <c r="J27" s="88"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00" t="n"/>
      <c r="L27" s="88" t="inlineStr">
        <is>
          <t>Anxiety/depression</t>
        </is>
      </c>
      <c r="M27" s="100" t="inlineStr">
        <is>
          <t>Clinic</t>
        </is>
      </c>
      <c r="N27" s="88" t="inlineStr">
        <is>
          <t>ข้อ 25 Pharma Plus เล่มม่วง (เฉลยข้อ ง)</t>
        </is>
      </c>
      <c r="O27" s="100" t="n"/>
      <c r="P27" s="100" t="n"/>
      <c r="Q27" s="100" t="n"/>
    </row>
    <row r="28" ht="13.2" customHeight="1" s="49">
      <c r="A28" s="119" t="inlineStr">
        <is>
          <t>26</t>
        </is>
      </c>
      <c r="B28" s="8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00" t="n"/>
      <c r="D28" s="88" t="inlineStr">
        <is>
          <t>Haloperidol, Clozapine</t>
        </is>
      </c>
      <c r="E28" s="88" t="inlineStr">
        <is>
          <t>Chlorpromazine, Clozapine</t>
        </is>
      </c>
      <c r="F28" s="88" t="inlineStr">
        <is>
          <t>Risperidone, Quetiapine</t>
        </is>
      </c>
      <c r="G28" s="88" t="inlineStr">
        <is>
          <t>Thioridazine, Fluphenazine</t>
        </is>
      </c>
      <c r="H28" s="88" t="inlineStr">
        <is>
          <t>Perphenazine, Olanzapine</t>
        </is>
      </c>
      <c r="I28" s="119" t="n">
        <v>1</v>
      </c>
      <c r="J28" s="88"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00" t="n"/>
      <c r="L28" s="88" t="inlineStr">
        <is>
          <t>Anxiety/depression</t>
        </is>
      </c>
      <c r="M28" s="100" t="inlineStr">
        <is>
          <t>Clinic</t>
        </is>
      </c>
      <c r="N28" s="88" t="inlineStr">
        <is>
          <t>ข้อ 26 Pharma Plus เล่มม่วง (เฉลยข้อ )</t>
        </is>
      </c>
      <c r="O28" s="100" t="n"/>
      <c r="P28" s="100" t="n"/>
      <c r="Q28" s="100" t="n"/>
    </row>
    <row r="29" ht="13.2" customHeight="1" s="49">
      <c r="A29" s="119" t="inlineStr">
        <is>
          <t>27</t>
        </is>
      </c>
      <c r="B29" s="88"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00" t="n"/>
      <c r="D29" s="88" t="inlineStr">
        <is>
          <t>Agranulocytosis</t>
        </is>
      </c>
      <c r="E29" s="88" t="inlineStr">
        <is>
          <t>Weight loss</t>
        </is>
      </c>
      <c r="F29" s="88" t="inlineStr">
        <is>
          <t>Orthostatic hypotension</t>
        </is>
      </c>
      <c r="G29" s="88" t="inlineStr">
        <is>
          <t>Sedative</t>
        </is>
      </c>
      <c r="H29" s="88" t="inlineStr">
        <is>
          <t>Potential QT-prolongation</t>
        </is>
      </c>
      <c r="I29" s="119" t="n">
        <v>2</v>
      </c>
      <c r="J29" s="88"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00" t="n"/>
      <c r="L29" s="88" t="inlineStr">
        <is>
          <t>Anxiety/depression</t>
        </is>
      </c>
      <c r="M29" s="100" t="inlineStr">
        <is>
          <t>Clinic</t>
        </is>
      </c>
      <c r="N29" s="88" t="inlineStr">
        <is>
          <t>ข้อ 27 Pharma Plus เล่มม่วง (เฉลยข้อ ข)</t>
        </is>
      </c>
      <c r="O29" s="100" t="n"/>
      <c r="P29" s="100" t="n"/>
      <c r="Q29" s="100" t="n"/>
    </row>
    <row r="30" ht="13.2" customHeight="1" s="49">
      <c r="A30" s="119" t="inlineStr">
        <is>
          <t>28</t>
        </is>
      </c>
      <c r="B30" s="88" t="inlineStr">
        <is>
          <t>ข้อมูลเพิ่มเติม: เดิมผู้ป่วยรักษาด้วยยา haloperidol มานานจนกระทั่งตรวจพบว่าเกิดภาวะ pseudo-parkinsonism ขึ้น
ข้อใดผิด</t>
        </is>
      </c>
      <c r="C30" s="100" t="n"/>
      <c r="D30" s="88" t="inlineStr">
        <is>
          <t>เกิดจากการใช้ยากลุ่ม conventional antipsychotic</t>
        </is>
      </c>
      <c r="E30" s="88" t="inlineStr">
        <is>
          <t>สามารถรักษาได้ด้วยการใช้ trihexyphenidyl</t>
        </is>
      </c>
      <c r="F30" s="88" t="inlineStr">
        <is>
          <t>ผู้ป่วยอาจมีอาการ tremor, akathisia, tardive dyskinesia ร่วมด้วยได้</t>
        </is>
      </c>
      <c r="G30" s="88" t="inlineStr">
        <is>
          <t>มักเกิดในช่วง 5-90 วัน หลังจากเริ่มใช้ยา</t>
        </is>
      </c>
      <c r="H30" s="88" t="inlineStr">
        <is>
          <t>เกี่ยวข้องกับ dopamine และ NE</t>
        </is>
      </c>
      <c r="I30" s="119" t="n">
        <v>5</v>
      </c>
      <c r="J30" s="88"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00" t="n"/>
      <c r="L30" s="88" t="inlineStr">
        <is>
          <t>Anxiety/depression</t>
        </is>
      </c>
      <c r="M30" s="100" t="inlineStr">
        <is>
          <t>Clinic</t>
        </is>
      </c>
      <c r="N30" s="88" t="inlineStr">
        <is>
          <t>ข้อ 28 Pharma Plus เล่มม่วง (เฉลยข้อ จ)</t>
        </is>
      </c>
      <c r="O30" s="100" t="n"/>
      <c r="P30" s="100" t="n"/>
      <c r="Q30" s="100" t="n"/>
    </row>
    <row r="31" ht="13.2" customHeight="1" s="49">
      <c r="A31" s="119" t="inlineStr">
        <is>
          <t>29</t>
        </is>
      </c>
      <c r="B31" s="88" t="inlineStr">
        <is>
          <t>Lorazepam มีฤทธิ์ต่างๆ ต่อไปนี้นยกเว้น</t>
        </is>
      </c>
      <c r="C31" s="100" t="n"/>
      <c r="D31" s="88" t="inlineStr">
        <is>
          <t>Hypnotic effect</t>
        </is>
      </c>
      <c r="E31" s="88" t="inlineStr">
        <is>
          <t>Muscle relaxant effect</t>
        </is>
      </c>
      <c r="F31" s="88" t="inlineStr">
        <is>
          <t>Anticonvulsant effect</t>
        </is>
      </c>
      <c r="G31" s="88" t="inlineStr">
        <is>
          <t>Antianxiety effect</t>
        </is>
      </c>
      <c r="H31" s="88" t="inlineStr">
        <is>
          <t>Antidepressant effect</t>
        </is>
      </c>
      <c r="I31" s="119" t="n">
        <v>5</v>
      </c>
      <c r="J31" s="88"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00" t="n"/>
      <c r="L31" s="88" t="inlineStr">
        <is>
          <t>Insomnia</t>
        </is>
      </c>
      <c r="M31" s="100" t="inlineStr">
        <is>
          <t>Clinic</t>
        </is>
      </c>
      <c r="N31" s="88" t="inlineStr">
        <is>
          <t>ข้อ 29 Pharma Plus เล่มม่วง (เฉลยข้อ จ)</t>
        </is>
      </c>
      <c r="O31" s="100" t="n"/>
      <c r="P31" s="100" t="n"/>
      <c r="Q31" s="100" t="n"/>
    </row>
    <row r="32" ht="13.2" customHeight="1" s="49">
      <c r="A32" s="119" t="inlineStr">
        <is>
          <t>30</t>
        </is>
      </c>
      <c r="B32" s="88" t="inlineStr">
        <is>
          <t>ข้อใดต่อไปเกี่ยวกับ lorazepam ผิด</t>
        </is>
      </c>
      <c r="C32" s="100" t="n"/>
      <c r="D32" s="88" t="inlineStr">
        <is>
          <t>ออกฤทธิ์โดยกระตุ้น GABA receptor</t>
        </is>
      </c>
      <c r="E32" s="88" t="inlineStr">
        <is>
          <t>Overdose ของ lorazepam สามารถใช้ flumazenil ซึ่งเป็น antidote รักษาได้</t>
        </is>
      </c>
      <c r="F32" s="88" t="inlineStr">
        <is>
          <t>ถ้าใช้เป็นระยะเวลานานแล้วหยุดยา จะก่อให้เกิดให้อาการถอนยาได้</t>
        </is>
      </c>
      <c r="G32" s="88" t="inlineStr">
        <is>
          <t>เป็น Hepatic drug metabolizing enzyme inducer</t>
        </is>
      </c>
      <c r="H32" s="88" t="inlineStr">
        <is>
          <t>ไม่ก่อให้เกิด "hangover effect" ได้มากเหมือน diazepam</t>
        </is>
      </c>
      <c r="I32" s="119" t="n">
        <v>4</v>
      </c>
      <c r="J32" s="88"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00" t="n"/>
      <c r="L32" s="88" t="inlineStr">
        <is>
          <t>Insomnia</t>
        </is>
      </c>
      <c r="M32" s="100" t="inlineStr">
        <is>
          <t>Clinic</t>
        </is>
      </c>
      <c r="N32" s="88" t="inlineStr">
        <is>
          <t>ข้อ 30 Pharma Plus เล่มม่วง (เฉลยข้อ ง)</t>
        </is>
      </c>
      <c r="O32" s="100" t="n"/>
      <c r="P32" s="100" t="n"/>
      <c r="Q32" s="100" t="n"/>
    </row>
    <row r="33" ht="13.2" customHeight="1" s="49">
      <c r="A33" s="119" t="inlineStr">
        <is>
          <t>31</t>
        </is>
      </c>
      <c r="B33" s="88" t="inlineStr">
        <is>
          <t>ชายไทยคู่ อายุ 65 ปี ได้รับการวินิจฉัยจากแพทย์์ว่ามีภาวะ insomnia
ยาในข้อใดต่อไปนี้ไม่ใช่ยาที่ใช้ในการรักษาภาวะ insomnia</t>
        </is>
      </c>
      <c r="C33" s="100" t="n"/>
      <c r="D33" s="88" t="inlineStr">
        <is>
          <t>CPM</t>
        </is>
      </c>
      <c r="E33" s="88" t="inlineStr">
        <is>
          <t>Phenobarbital</t>
        </is>
      </c>
      <c r="F33" s="88" t="inlineStr">
        <is>
          <t>Chloral hydrate</t>
        </is>
      </c>
      <c r="G33" s="88" t="inlineStr">
        <is>
          <t>Clonazepam</t>
        </is>
      </c>
      <c r="H33" s="88" t="inlineStr">
        <is>
          <t>Haloperidol</t>
        </is>
      </c>
      <c r="I33" s="119" t="n">
        <v>5</v>
      </c>
      <c r="J33" s="88"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00" t="n"/>
      <c r="L33" s="88" t="inlineStr">
        <is>
          <t>Insomnia</t>
        </is>
      </c>
      <c r="M33" s="100" t="inlineStr">
        <is>
          <t>Clinic</t>
        </is>
      </c>
      <c r="N33" s="88" t="inlineStr">
        <is>
          <t>ข้อ 31 Pharma Plus เล่มม่วง (เฉลยข้อ จ)</t>
        </is>
      </c>
      <c r="O33" s="100" t="n"/>
      <c r="P33" s="100" t="n"/>
      <c r="Q33" s="100" t="n"/>
    </row>
    <row r="34" ht="13.2" customHeight="1" s="49">
      <c r="A34" s="119" t="inlineStr">
        <is>
          <t>32</t>
        </is>
      </c>
      <c r="B34" s="88" t="inlineStr">
        <is>
          <t>ในกรณีที่ผู้ป่วยมีปัญหานอนหลับยาก (ต้องใช้เวลานานกว่าจะหลับ) ควรเลือกใช้ยาในข้อใดต่อไปนี้</t>
        </is>
      </c>
      <c r="C34" s="100" t="n"/>
      <c r="D34" s="88" t="inlineStr">
        <is>
          <t>Midazolam</t>
        </is>
      </c>
      <c r="E34" s="88" t="inlineStr">
        <is>
          <t>Temazepam</t>
        </is>
      </c>
      <c r="F34" s="88" t="inlineStr">
        <is>
          <t>Lorazepam</t>
        </is>
      </c>
      <c r="G34" s="88" t="inlineStr">
        <is>
          <t>Diazepam</t>
        </is>
      </c>
      <c r="H34" s="88" t="inlineStr">
        <is>
          <t>Flurazepam</t>
        </is>
      </c>
      <c r="I34" s="119" t="n">
        <v>1</v>
      </c>
      <c r="J34" s="88"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00" t="n"/>
      <c r="L34" s="88" t="inlineStr">
        <is>
          <t>Insomnia</t>
        </is>
      </c>
      <c r="M34" s="100" t="inlineStr">
        <is>
          <t>Clinic</t>
        </is>
      </c>
      <c r="N34" s="88" t="inlineStr">
        <is>
          <t>ข้อ 32 Pharma Plus เล่มม่วง (เฉลยข้อ ก ข)</t>
        </is>
      </c>
      <c r="O34" s="100" t="n"/>
      <c r="P34" s="100" t="n"/>
      <c r="Q34" s="100" t="n"/>
    </row>
    <row r="35" ht="13.2" customHeight="1" s="49">
      <c r="A35" s="119" t="inlineStr">
        <is>
          <t>33</t>
        </is>
      </c>
      <c r="B35" s="88" t="inlineStr">
        <is>
          <t>ข้อใดต่อไปนี้ไม่ใช่ประโยชน์ของการใช้ยากลุ่ม BZD ในทางคลินิก</t>
        </is>
      </c>
      <c r="C35" s="100" t="n"/>
      <c r="D35" s="88" t="inlineStr">
        <is>
          <t>ใช้เป็นยานอนหลับ</t>
        </is>
      </c>
      <c r="E35" s="88" t="inlineStr">
        <is>
          <t>ใช้เป็นยาคลายกังวล</t>
        </is>
      </c>
      <c r="F35" s="88" t="inlineStr">
        <is>
          <t>ใช้เป็นยาคลายกล้ามเนื้อ</t>
        </is>
      </c>
      <c r="G35" s="88" t="inlineStr">
        <is>
          <t>ใช้เป็นยากันชัก</t>
        </is>
      </c>
      <c r="H35" s="88" t="inlineStr">
        <is>
          <t>ใช้เป็นยาสลบ</t>
        </is>
      </c>
      <c r="I35" s="119" t="n">
        <v>5</v>
      </c>
      <c r="J35" s="88"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00" t="n"/>
      <c r="L35" s="88" t="inlineStr">
        <is>
          <t>Insomnia</t>
        </is>
      </c>
      <c r="M35" s="100" t="inlineStr">
        <is>
          <t>Clinic</t>
        </is>
      </c>
      <c r="N35" s="88" t="inlineStr">
        <is>
          <t>ข้อ 33 Pharma Plus เล่มม่วง (เฉลยข้อ จ)</t>
        </is>
      </c>
      <c r="O35" s="100" t="n"/>
      <c r="P35" s="100" t="n"/>
      <c r="Q35" s="100" t="n"/>
    </row>
    <row r="36" ht="13.2" customHeight="1" s="49">
      <c r="A36" s="119" t="inlineStr">
        <is>
          <t>35</t>
        </is>
      </c>
      <c r="B36" s="88" t="inlineStr">
        <is>
          <t>ข้อใดไม่ใช่เกณฑ์ในการวินิจฉัยภาวะนอนไม่หลับตาม DSM5 (ไม่แน่ใจ)</t>
        </is>
      </c>
      <c r="C36" s="100" t="n"/>
      <c r="D36" s="88" t="inlineStr">
        <is>
          <t>ต้องกินกาแฟเพิ่ม 3-4 แก้ว</t>
        </is>
      </c>
      <c r="E36" s="88" t="inlineStr">
        <is>
          <t>ถ้าหลับได้จะหลับสนิท</t>
        </is>
      </c>
      <c r="F36" s="88" t="inlineStr">
        <is>
          <t>ต้องกินเหล้า 1 ขวดให้หลับ</t>
        </is>
      </c>
      <c r="G36" s="88" t="inlineStr">
        <is>
          <t>ง่วงตอนกลางวัน</t>
        </is>
      </c>
      <c r="H36" s="88" t="inlineStr">
        <is>
          <t>หลับตอนประชุม/ติดไฟแดง</t>
        </is>
      </c>
      <c r="I36" s="119" t="n">
        <v>1</v>
      </c>
      <c r="J36" s="88"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100" t="n"/>
      <c r="L36" s="88" t="inlineStr">
        <is>
          <t>Insomnia</t>
        </is>
      </c>
      <c r="M36" s="100" t="inlineStr">
        <is>
          <t>Psychiatric &amp; Addiction</t>
        </is>
      </c>
      <c r="N36" s="88" t="inlineStr">
        <is>
          <t>PLE_CC1_2567_Key ข้อ 19</t>
        </is>
      </c>
      <c r="O36" s="100" t="n"/>
      <c r="P36" s="100" t="n"/>
      <c r="Q36" s="100" t="n"/>
    </row>
    <row r="37" ht="13.2" customHeight="1" s="49">
      <c r="A37" s="119" t="inlineStr">
        <is>
          <t>36</t>
        </is>
      </c>
      <c r="B37" s="88" t="inlineStr">
        <is>
          <t>ข้อใดเป็นสารเพิ่มความยืดหยุ่นใน nicotine gum</t>
        </is>
      </c>
      <c r="C37" s="100" t="n"/>
      <c r="D37" s="88" t="inlineStr">
        <is>
          <t>Sodium sulfate</t>
        </is>
      </c>
      <c r="E37" s="88" t="inlineStr">
        <is>
          <t>Glycerin</t>
        </is>
      </c>
      <c r="F37" s="88" t="inlineStr">
        <is>
          <t>Sorbitol</t>
        </is>
      </c>
      <c r="G37" s="88" t="inlineStr">
        <is>
          <t>Aspartame</t>
        </is>
      </c>
      <c r="H37" s="88" t="inlineStr">
        <is>
          <t>Polacrilex (cation exchange resin)</t>
        </is>
      </c>
      <c r="I37" s="119" t="n">
        <v>1</v>
      </c>
      <c r="J37" s="88"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100" t="n"/>
      <c r="L37" s="88" t="inlineStr">
        <is>
          <t>Tobacco dependence</t>
        </is>
      </c>
      <c r="M37" s="100" t="inlineStr">
        <is>
          <t>Psychiatric &amp; Addiction</t>
        </is>
      </c>
      <c r="N37" s="88" t="inlineStr">
        <is>
          <t>PLE_CC1_2567_Key ข้อ 63</t>
        </is>
      </c>
      <c r="O37" s="100" t="n"/>
      <c r="P37" s="100" t="n"/>
      <c r="Q37" s="100" t="n"/>
    </row>
    <row r="38" ht="13.2" customHeight="1" s="49">
      <c r="A38" s="119" t="inlineStr">
        <is>
          <t>37</t>
        </is>
      </c>
      <c r="B38" s="88"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100" t="n"/>
      <c r="D38" s="88" t="inlineStr">
        <is>
          <t>Sertraline 50 mg OD</t>
        </is>
      </c>
      <c r="E38" s="88" t="inlineStr">
        <is>
          <t>Escitalopram 10 mg OD</t>
        </is>
      </c>
      <c r="F38" s="88" t="inlineStr">
        <is>
          <t>Venlafaxine 75 mg OD</t>
        </is>
      </c>
      <c r="G38" s="88" t="inlineStr">
        <is>
          <t>Amitriptyline 10 mg HS</t>
        </is>
      </c>
      <c r="H38" s="88" t="inlineStr">
        <is>
          <t>Bromocriptine</t>
        </is>
      </c>
      <c r="I38" s="119" t="n">
        <v>1</v>
      </c>
      <c r="J38" s="88"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100" t="n"/>
      <c r="L38" s="88" t="inlineStr">
        <is>
          <t>Insomnia</t>
        </is>
      </c>
      <c r="M38" s="100" t="inlineStr">
        <is>
          <t>Psychiatric &amp; Addiction</t>
        </is>
      </c>
      <c r="N38" s="88" t="inlineStr">
        <is>
          <t>PLE_CC1_2567_Set1_Key ข้อ 22</t>
        </is>
      </c>
      <c r="O38" s="100" t="n"/>
      <c r="P38" s="100" t="n"/>
      <c r="Q38" s="100" t="n"/>
    </row>
    <row r="39" ht="13.2" customHeight="1" s="49">
      <c r="A39" s="119" t="inlineStr">
        <is>
          <t>38</t>
        </is>
      </c>
      <c r="B39" s="88" t="inlineStr">
        <is>
          <t>ข้อเลิกบุหรี่คนไข้มีโรคประจำตัวชักห้ามใช้ยาไร ตัวเลือก</t>
        </is>
      </c>
      <c r="C39" s="100" t="n"/>
      <c r="D39" s="88" t="inlineStr">
        <is>
          <t>Psychiatric &amp; Addiction</t>
        </is>
      </c>
      <c r="E39" s="88" t="inlineStr">
        <is>
          <t>Amitriptyline 10 mg HS</t>
        </is>
      </c>
      <c r="F39" s="88" t="inlineStr">
        <is>
          <t>Lorazepam 1 mg HS</t>
        </is>
      </c>
      <c r="G39" s="88" t="inlineStr">
        <is>
          <t>Alprazolam 0.5 mg HS</t>
        </is>
      </c>
      <c r="H39" s="88" t="inlineStr">
        <is>
          <t>Diazepam 5 mg HS</t>
        </is>
      </c>
      <c r="I39" s="119" t="n">
        <v>1</v>
      </c>
      <c r="J39" s="88"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100" t="n"/>
      <c r="L39" s="88" t="inlineStr">
        <is>
          <t>Tobacco dependence</t>
        </is>
      </c>
      <c r="M39" s="100" t="inlineStr">
        <is>
          <t>Psychiatric &amp; Addiction</t>
        </is>
      </c>
      <c r="N39" s="88" t="inlineStr">
        <is>
          <t>PLE-CC1 ปี 2566 Day 1 ข้อ 18</t>
        </is>
      </c>
      <c r="O39" s="100" t="n"/>
      <c r="P39" s="100" t="n"/>
      <c r="Q39" s="100" t="n"/>
    </row>
    <row r="40" ht="13.2" customHeight="1" s="49">
      <c r="A40" s="119" t="inlineStr">
        <is>
          <t>39</t>
        </is>
      </c>
      <c r="B40" s="88" t="inlineStr">
        <is>
          <t>ให้โครงสร้างNicotine gum มาถามว่าควรตรวจหาด้วยtest อะไร. ตัวเลือก</t>
        </is>
      </c>
      <c r="C40" s="100" t="n"/>
      <c r="D40" s="88" t="inlineStr">
        <is>
          <t>Psychiatric &amp; Addiction</t>
        </is>
      </c>
      <c r="E40" s="88" t="inlineStr">
        <is>
          <t>Diazepam 5 mg HS</t>
        </is>
      </c>
      <c r="F40" s="88" t="inlineStr">
        <is>
          <t>Zolpidem 10 mg HS</t>
        </is>
      </c>
      <c r="G40" s="88" t="inlineStr">
        <is>
          <t>Nicotine gum 2 mg PRN</t>
        </is>
      </c>
      <c r="H40" s="88" t="inlineStr">
        <is>
          <t>Quetiapine 25 mg HS</t>
        </is>
      </c>
      <c r="I40" s="119" t="n">
        <v>1</v>
      </c>
      <c r="J40" s="88"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100" t="n"/>
      <c r="L40" s="88" t="inlineStr">
        <is>
          <t>Tobacco dependence</t>
        </is>
      </c>
      <c r="M40" s="100" t="inlineStr">
        <is>
          <t>Psychiatric &amp; Addiction</t>
        </is>
      </c>
      <c r="N40" s="88" t="inlineStr">
        <is>
          <t>PLE-CC1 ปี 2566 Day 2 ข้อ 14</t>
        </is>
      </c>
      <c r="O40" s="100" t="n"/>
      <c r="P40" s="100" t="n"/>
      <c r="Q40" s="100" t="n"/>
    </row>
    <row r="41" ht="13.2" customHeight="1" s="49">
      <c r="A41" s="119" t="inlineStr">
        <is>
          <t>40</t>
        </is>
      </c>
      <c r="B41" s="88" t="inlineStr">
        <is>
          <t>ข$อใดถูกเกี่ยวกับ nicotine และ cotinine Transdermal patch จะ/0งยา3าน4น5วห7งเา9กระแสเ=อดโดยตรง โดยไA3านBบ CใEหFกเGยง กระบวนการCลายยาIBบ (First-pass metabolism) ไJ KงเLนอMหNกICใEยาบางชPดIQกCลาย IBบไJRาย (เSน Nitroglycerin, Estradiol) PยมCในUปแบบแ3นแปะ Nicotine conitine</t>
        </is>
      </c>
      <c r="C41" s="100" t="n"/>
      <c r="D41" s="88" t="inlineStr">
        <is>
          <t>Nicotine แสดงคุณสมบัติเป็นกรดอ-อน มี pKa เท-ากับ 8.0</t>
        </is>
      </c>
      <c r="E41" s="88" t="inlineStr">
        <is>
          <t>Nicotine ในสภาวะ physiological pH สามารถดูดซึมผ-านเมมเบรนได$ดี</t>
        </is>
      </c>
      <c r="F41" s="88" t="inlineStr">
        <is>
          <t>Cotinine เป็น major metabolite ของ nicotine Weak base Cotinine ใWเLน biomarker หNก ใน การประเXน exposure Yอ nicotine</t>
        </is>
      </c>
      <c r="G41" s="88" t="inlineStr">
        <is>
          <t>Sertraline 50 mg OD</t>
        </is>
      </c>
      <c r="H41" s="88" t="inlineStr">
        <is>
          <t>Hyperuricemia</t>
        </is>
      </c>
      <c r="I41" s="119" t="n">
        <v>1</v>
      </c>
      <c r="J41" s="88" t="inlineStr">
        <is>
          <t>✅ คำตอบที่ถูกต้อง: ข้อ ก. Nicotine แสดงคุณสมบัติเป็นกรดอ-อน มี pKa เท-ากับ 8.0
💡 Background:
การบริบาลทางเภสัชกรรมในกลุ่มโรคจิตเวช (Psychiatry) มุ่งเน้นการเลือกใช้ยาต้านเศร้า ยาต้านโรคจิต และยาสงบประสาท โดยคำนึงถึงกลไกการออกฤทธิ์ต่อตัวรับสารสื่อประสาทและผลข้างเคียงตามแนวทาง APA/CANMAT Guidelines
🎯 ทำไมข้อนี้ถึงถูก:
Psychiatric &amp; Addiction การเลือก Psychiatric &amp; Addiction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(Nicotine แสดงคุณสมบัติเป็นกรดอ-อน มี pKa เท-ากับ 8.0): เป็น Nicotine Replacement Therapy (NRT) ช่วยบรรเทา withdrawal symptoms ใน smoking cessation โดยหลีกเลี่ยงสารก่อมะเร็งในควันบุหรี่
• ข้อ ค. (Nicotine ในสภาวะ physiological pH สามารถดูดซึมผ-านเมมเบรนได$ดี): เป็น Nicotine Replacement Therapy (NRT) ช่วยบรรเทา withdrawal symptoms ใน smoking cessation โดยหลีกเลี่ยงสารก่อมะเร็งในควันบุหรี่
• ข้อ ง. (Cotinine เป็น major metabolite ของ nicotine Weak base Cotinine ใWเLน biomarker หNก ใน การประเXน exposure Yอ nicotine</t>
        </is>
      </c>
      <c r="K41" s="100" t="n"/>
      <c r="L41" s="88" t="inlineStr">
        <is>
          <t>Anxiety/depression</t>
        </is>
      </c>
      <c r="M41" s="100" t="inlineStr">
        <is>
          <t>Psychiatric &amp; Addiction</t>
        </is>
      </c>
      <c r="N41" s="88" t="inlineStr">
        <is>
          <t>PLE_CC1_2565_Day2_Key ข้อ 11</t>
        </is>
      </c>
      <c r="O41" s="100" t="n"/>
      <c r="P41" s="100" t="n"/>
      <c r="Q41" s="100" t="n"/>
    </row>
    <row r="42" ht="13.2" customHeight="1" s="49">
      <c r="A42" s="119" t="inlineStr">
        <is>
          <t>41</t>
        </is>
      </c>
      <c r="B42" s="88" t="inlineStr">
        <is>
          <t>อาการเศร้า หดหู่ (Depression)</t>
        </is>
      </c>
      <c r="C42" s="100" t="n"/>
      <c r="D42" s="88" t="inlineStr">
        <is>
          <t>Psychiatric &amp; Addiction</t>
        </is>
      </c>
      <c r="E42" s="88" t="inlineStr">
        <is>
          <t>Sertraline 50 mg OD</t>
        </is>
      </c>
      <c r="F42" s="88" t="inlineStr">
        <is>
          <t>Escitalopram 10 mg OD</t>
        </is>
      </c>
      <c r="G42" s="88" t="inlineStr">
        <is>
          <t>Venlafaxine 75 mg OD</t>
        </is>
      </c>
      <c r="H42" s="88" t="inlineStr">
        <is>
          <t>Amitriptyline 10 mg HS</t>
        </is>
      </c>
      <c r="I42" s="119" t="n">
        <v>1</v>
      </c>
      <c r="J42" s="88" t="inlineStr">
        <is>
          <t>✅ คำตอบที่ถูกต้อง: ข้อ ก. Psychiatric &amp; Addiction
💡 Background:
Anxiety/depression
🎯 ทำไมข้อนี้ถึงถูก:
Psychiatric &amp; Addiction เป็นคำตอบที่ถูกต้องตาม PLE_CC1_2564_All_Key ข้อ 1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PLE_CC1_2564_All_Key ข้อ 1
📌 จุดจำก่อนสอบ:
• Anxiety/depression: ศึกษากลไก, ข้อบ่งใช้, และผลข้างเคียงที่สำคัญ</t>
        </is>
      </c>
      <c r="K42" s="100" t="n"/>
      <c r="L42" s="88" t="inlineStr">
        <is>
          <t>Anxiety/depression</t>
        </is>
      </c>
      <c r="M42" s="100" t="inlineStr">
        <is>
          <t>Psychiatric &amp; Addiction</t>
        </is>
      </c>
      <c r="N42" s="88" t="inlineStr">
        <is>
          <t>PLE_CC1_2564_All_Key ข้อ 1</t>
        </is>
      </c>
      <c r="O42" s="100" t="n"/>
      <c r="P42" s="100" t="n"/>
      <c r="Q42" s="100" t="n"/>
    </row>
    <row r="43" ht="13.2" customHeight="1" s="49">
      <c r="A43" s="119" t="inlineStr">
        <is>
          <t>42</t>
        </is>
      </c>
      <c r="B43" s="88" t="inlineStr">
        <is>
          <t>Nicotine จับกับ receptor ให้รูปมา ถามว่าพันธะใดแข็งแรงน้อยที่สุด</t>
        </is>
      </c>
      <c r="C43" s="100" t="n"/>
      <c r="D43" s="88" t="inlineStr">
        <is>
          <t>Psychiatric &amp; Addiction</t>
        </is>
      </c>
      <c r="E43" s="88" t="inlineStr">
        <is>
          <t>Covalent bond</t>
        </is>
      </c>
      <c r="F43" s="88" t="inlineStr">
        <is>
          <t>H-bond</t>
        </is>
      </c>
      <c r="G43" s="88" t="inlineStr">
        <is>
          <t>Alprazolam 0.5 mg HS</t>
        </is>
      </c>
      <c r="H43" s="88" t="inlineStr">
        <is>
          <t>Diazepam 5 mg HS</t>
        </is>
      </c>
      <c r="I43" s="119" t="n">
        <v>1</v>
      </c>
      <c r="J43" s="88" t="inlineStr">
        <is>
          <t>✅ คำตอบที่ถูกต้อง: ข้อ ก. Psychiatric &amp; Addiction
💡 Background:
Anxiety/depression
🎯 ทำไมข้อนี้ถึงถูก:
Psychiatric &amp; Addiction เป็นคำตอบที่ถูกต้องตาม PLE_CC1_2564_All_Key ข้อ 103
🔍 ข้ออื่นผิดเพราะอะไร:
• ข้อ ข. (Covalent bond): ไม่ตรงกับเกณฑ์การรักษาตามแนวทาง APA/CANMAT สำหรับโรคนี้
• ข้อ ค. (H-bond): ไม่ตรงกับเกณฑ์การรักษาตามแนวทาง APA/CANMAT สำหรับโรคนี้
• ข้อ ง. (Alprazolam 0.5 mg HS): ไม่ตรงกับเกณฑ์การรักษาตามแนวทาง APA/CANMAT สำหรับโรคนี้
• ข้อ จ. (Diazepam 5 mg HS): ไม่ตรงกับเกณฑ์การรักษาตามแนวทาง APA/CANMAT สำหรับโรคนี้
📖 Guideline อ้างอิง:
PLE_CC1_2564_All_Key ข้อ 103
📌 จุดจำก่อนสอบ:
• Anxiety/depression: ศึกษากลไก, ข้อบ่งใช้, และผลข้างเคียงที่สำคัญ</t>
        </is>
      </c>
      <c r="K43" s="100" t="n"/>
      <c r="L43" s="88" t="inlineStr">
        <is>
          <t>Anxiety/depression</t>
        </is>
      </c>
      <c r="M43" s="100" t="inlineStr">
        <is>
          <t>Psychiatric &amp; Addiction</t>
        </is>
      </c>
      <c r="N43" s="88" t="inlineStr">
        <is>
          <t>PLE_CC1_2564_All_Key ข้อ 103</t>
        </is>
      </c>
      <c r="O43" s="100" t="n"/>
      <c r="P43" s="100" t="n"/>
      <c r="Q43" s="100" t="n"/>
    </row>
    <row r="44" ht="13.2" customHeight="1" s="49">
      <c r="A44" s="119" t="inlineStr">
        <is>
          <t>43</t>
        </is>
      </c>
      <c r="B44" s="88" t="inlineStr">
        <is>
          <t>ข้อแนะนำในข้อใดผิด สำหรับผู้ป่วยที่ใฬ้ Nortriptyline ในการเลิกบุหรี่ (ฬุดA)</t>
        </is>
      </c>
      <c r="C44" s="100" t="n"/>
      <c r="D44" s="88" t="inlineStr">
        <is>
          <t>Psychiatric &amp; Addiction</t>
        </is>
      </c>
      <c r="E44" s="88" t="inlineStr">
        <is>
          <t>ให้เริ่มยาเป็นมื้อแรกขอษวันที่เริ่มเลิกบุหรี่</t>
        </is>
      </c>
      <c r="F44" s="88" t="inlineStr">
        <is>
          <t>ยาทำให้ปากแห้ษคอแห้ษแนะนำให้สิบน้ำบ่อยๆ</t>
        </is>
      </c>
      <c r="G44" s="88" t="inlineStr">
        <is>
          <t>ยาทำให้ษ่วษไม่แนะนำให้ขับขี่ยานพาหนะ ษ. ยาทำให้ท้อษอืด ให้ดื่มน้ำบ่อยๆ กับรับประทานอาหารที่มีกากใยสูษ</t>
        </is>
      </c>
      <c r="H44" s="88" t="inlineStr">
        <is>
          <t>Quetiapine 25 mg HS</t>
        </is>
      </c>
      <c r="I44" s="119" t="n">
        <v>1</v>
      </c>
      <c r="J44" s="88"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4" s="100" t="n"/>
      <c r="L44" s="88" t="inlineStr">
        <is>
          <t>Tobacco dependence</t>
        </is>
      </c>
      <c r="M44" s="100" t="inlineStr">
        <is>
          <t>Psychiatric &amp; Addiction</t>
        </is>
      </c>
      <c r="N44" s="88" t="inlineStr">
        <is>
          <t>PLE_CC1_2563_Q ข้อ 75</t>
        </is>
      </c>
      <c r="O44" s="100" t="n"/>
      <c r="P44" s="100" t="n"/>
      <c r="Q44" s="100" t="n"/>
    </row>
    <row r="45" ht="13.2" customHeight="1" s="49">
      <c r="A45" s="119" t="inlineStr">
        <is>
          <t>44</t>
        </is>
      </c>
      <c r="B45" s="88" t="inlineStr">
        <is>
          <t>ระดับ nicotine ในเลือดแบบใดเป็นขอษ nicotine gum 2 mg 1 ฬิ้น และ nicotine patch 21 mg 1 แผ่น ตามลำดับ</t>
        </is>
      </c>
      <c r="C45" s="100" t="n"/>
      <c r="D45" s="88" t="inlineStr">
        <is>
          <t>Psychiatric &amp; Addiction</t>
        </is>
      </c>
      <c r="E45" s="88" t="inlineStr">
        <is>
          <t>A และ B</t>
        </is>
      </c>
      <c r="F45" s="88" t="inlineStr">
        <is>
          <t>B และ C</t>
        </is>
      </c>
      <c r="G45" s="88" t="inlineStr">
        <is>
          <t>C และ D ษ. D และ A ส. B และ D หอบหืด สถานการณ์ คนไข้ได้รับยา Salmeterol + Fluticasone furoate (25/125) 1 x 2 Salbutamol Prn Montelukast</t>
        </is>
      </c>
      <c r="H45" s="88" t="inlineStr">
        <is>
          <t>Sertraline 50 mg OD</t>
        </is>
      </c>
      <c r="I45" s="119" t="n">
        <v>1</v>
      </c>
      <c r="J45" s="88"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5" s="100" t="n"/>
      <c r="L45" s="88" t="inlineStr">
        <is>
          <t>Tobacco dependence</t>
        </is>
      </c>
      <c r="M45" s="100" t="inlineStr">
        <is>
          <t>Psychiatric &amp; Addiction</t>
        </is>
      </c>
      <c r="N45" s="88" t="inlineStr">
        <is>
          <t>PLE_CC1_2563_Q ข้อ 76</t>
        </is>
      </c>
      <c r="O45" s="100" t="n"/>
      <c r="P45" s="100" t="n"/>
      <c r="Q45" s="100" t="n"/>
    </row>
    <row r="46" ht="13.2" customHeight="1" s="49">
      <c r="A46" s="119" t="inlineStr">
        <is>
          <t>44</t>
        </is>
      </c>
      <c r="B46" s="88" t="inlineStr">
        <is>
          <t>ยารายการที่ 3 พบ diazepam มีความผิดหรือไม่</t>
        </is>
      </c>
      <c r="C46" s="100" t="n"/>
      <c r="D46" s="88" t="inlineStr">
        <is>
          <t>ไม่ผิด เพราะขายยาอันตราย</t>
        </is>
      </c>
      <c r="E46" s="88" t="inlineStr">
        <is>
          <t>ไม่ผิด เพราะขายยาควบคุมพิเศษ</t>
        </is>
      </c>
      <c r="F46" s="88" t="inlineStr">
        <is>
          <t>ผิด เพราะขายยา วจ 2 โดยไม่มีใบอนุญาต</t>
        </is>
      </c>
      <c r="G46" s="88" t="inlineStr">
        <is>
          <t>ผิด เพราะขายยา วจ 3 โดยไม่มีใบอนุญาต</t>
        </is>
      </c>
      <c r="H46" s="88" t="inlineStr">
        <is>
          <t>ผิด เพราะขายยา วจ 4 โดยไม่มีใบอนุญาต</t>
        </is>
      </c>
      <c r="I46" s="119" t="n">
        <v>1</v>
      </c>
      <c r="J46" s="88"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6" s="100" t="n"/>
      <c r="L46" s="88" t="inlineStr">
        <is>
          <t>Insomnia</t>
        </is>
      </c>
      <c r="M46" s="100" t="inlineStr">
        <is>
          <t>Clinic</t>
        </is>
      </c>
      <c r="N46" s="88" t="inlineStr">
        <is>
          <t>ข้อ 83 (PLE_CC1_2562_Key.md)</t>
        </is>
      </c>
      <c r="O46" s="100" t="n"/>
      <c r="P46" s="100" t="n"/>
      <c r="Q46" s="100" t="n"/>
    </row>
    <row r="47" ht="13.2" customHeight="1" s="49">
      <c r="A47" s="119" t="inlineStr">
        <is>
          <t>45</t>
        </is>
      </c>
      <c r="B47" s="88" t="inlineStr">
        <is>
          <t>ข้อใดคือกลไกของยารักษา depression (er) . we ninascosserotonin Bowling neuroplasticity Bardinan. = dog Nasserotonin X ิ nGneon .Iden . ind neuroplasticity Vosges</t>
        </is>
      </c>
      <c r="C47" s="100" t="n"/>
      <c r="D47" s="88" t="inlineStr">
        <is>
          <t>เพิ่ม monoamine</t>
        </is>
      </c>
      <c r="E47" s="88" t="inlineStr">
        <is>
          <t>ยังยั้งการทำงานสมองส่วน amygdala</t>
        </is>
      </c>
      <c r="F47" s="88" t="inlineStr">
        <is>
          <t>ยับยั้งการทำงานของ serotonin</t>
        </is>
      </c>
      <c r="G47" s="88" t="inlineStr">
        <is>
          <t>ลด neuroplasticity ของ neuron</t>
        </is>
      </c>
      <c r="H47" s="88" t="inlineStr">
        <is>
          <t>ยับยั้งการสร้าง neuron ในสมอง</t>
        </is>
      </c>
      <c r="I47" s="119" t="n">
        <v>1</v>
      </c>
      <c r="J47" s="88"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7" s="100" t="n"/>
      <c r="L47" s="88" t="inlineStr">
        <is>
          <t>Anxiety/depression</t>
        </is>
      </c>
      <c r="M47" s="100" t="inlineStr">
        <is>
          <t>Clinic</t>
        </is>
      </c>
      <c r="N47" s="88" t="inlineStr">
        <is>
          <t>ข้อ 1 (PLE_CC1_2562_Key.md)</t>
        </is>
      </c>
      <c r="O47" s="100" t="n"/>
      <c r="P47" s="100" t="n"/>
      <c r="Q47" s="100" t="n"/>
    </row>
    <row r="48" ht="13.2" customHeight="1" s="49">
      <c r="A48" s="119" t="inlineStr">
        <is>
          <t>46</t>
        </is>
      </c>
      <c r="B48" s="88" t="inlineStr">
        <is>
          <t>ข้อใดไม่ใช่อาการที่ไม่พึงประสงค์ที่พบบ่อยของ fluoxetine X 4 - balanci full response G</t>
        </is>
      </c>
      <c r="C48" s="100" t="n"/>
      <c r="D48" s="88" t="inlineStr">
        <is>
          <t>Insomnia</t>
        </is>
      </c>
      <c r="E48" s="88" t="inlineStr">
        <is>
          <t>Sexual dysfunction</t>
        </is>
      </c>
      <c r="F48" s="88" t="inlineStr">
        <is>
          <t>Anorexia</t>
        </is>
      </c>
      <c r="G48" s="88" t="inlineStr">
        <is>
          <t>Renal failure</t>
        </is>
      </c>
      <c r="H48" s="88" t="inlineStr">
        <is>
          <t>Diarrhea</t>
        </is>
      </c>
      <c r="I48" s="119" t="n">
        <v>1</v>
      </c>
      <c r="J48" s="88"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8" s="100" t="n"/>
      <c r="L48" s="88" t="inlineStr">
        <is>
          <t>Anxiety/depression</t>
        </is>
      </c>
      <c r="M48" s="100" t="inlineStr">
        <is>
          <t>Clinic</t>
        </is>
      </c>
      <c r="N48" s="88" t="inlineStr">
        <is>
          <t>ข้อ 4 (PLE_CC1_2562_Key.md)</t>
        </is>
      </c>
      <c r="O48" s="100" t="n"/>
      <c r="P48" s="100" t="n"/>
      <c r="Q48" s="100" t="n"/>
    </row>
    <row r="49" ht="13.2" customHeight="1" s="49">
      <c r="A49" s="119" t="inlineStr">
        <is>
          <t>47</t>
        </is>
      </c>
      <c r="B49" s="88"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9" s="100" t="n"/>
      <c r="D49" s="88" t="inlineStr">
        <is>
          <t>Sertraline</t>
        </is>
      </c>
      <c r="E49" s="88" t="inlineStr">
        <is>
          <t>Venlafaxine</t>
        </is>
      </c>
      <c r="F49" s="88" t="inlineStr">
        <is>
          <t>Bupropion</t>
        </is>
      </c>
      <c r="G49" s="88" t="inlineStr">
        <is>
          <t>Mirtazapine</t>
        </is>
      </c>
      <c r="H49" s="88" t="inlineStr">
        <is>
          <t>Paroxetine</t>
        </is>
      </c>
      <c r="I49" s="119" t="n">
        <v>1</v>
      </c>
      <c r="J49" s="88"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9" s="100" t="n"/>
      <c r="L49" s="88" t="inlineStr">
        <is>
          <t>Anxiety/depression</t>
        </is>
      </c>
      <c r="M49" s="100" t="inlineStr">
        <is>
          <t>Clinic</t>
        </is>
      </c>
      <c r="N49" s="88" t="inlineStr">
        <is>
          <t>ข้อ 5 (PLE_CC1_2562_Key.md)</t>
        </is>
      </c>
      <c r="O49" s="100" t="n"/>
      <c r="P49" s="100" t="n"/>
      <c r="Q49" s="100" t="n"/>
    </row>
    <row r="50" ht="13.2" customHeight="1" s="49">
      <c r="A50" s="119" t="inlineStr">
        <is>
          <t>48</t>
        </is>
      </c>
      <c r="B50" s="88" t="inlineStr">
        <is>
          <t>ยาที่ไม่ควรใช้ในการเลิกบุหรี่ของผู้ป่วยรายนี คือ</t>
        </is>
      </c>
      <c r="C50" s="100" t="n"/>
      <c r="D50" s="88" t="inlineStr">
        <is>
          <t>Nicotine gum</t>
        </is>
      </c>
      <c r="E50" s="88" t="inlineStr">
        <is>
          <t>Nicotine patch</t>
        </is>
      </c>
      <c r="F50" s="88" t="inlineStr">
        <is>
          <t>Bupropion</t>
        </is>
      </c>
      <c r="G50" s="88" t="inlineStr">
        <is>
          <t>Varenicline</t>
        </is>
      </c>
      <c r="H50" s="88" t="inlineStr">
        <is>
          <t>Nortriptyline</t>
        </is>
      </c>
      <c r="I50" s="119" t="n">
        <v>1</v>
      </c>
      <c r="J50" s="88"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50" s="100" t="n"/>
      <c r="L50" s="88" t="inlineStr">
        <is>
          <t>Tobacco dependence</t>
        </is>
      </c>
      <c r="M50" s="100" t="inlineStr">
        <is>
          <t>Clinic</t>
        </is>
      </c>
      <c r="N50" s="88" t="inlineStr">
        <is>
          <t>ข้อ 13 (PLE_CC1_2559.md)</t>
        </is>
      </c>
      <c r="O50" s="100" t="n"/>
      <c r="P50" s="100" t="n"/>
      <c r="Q50" s="100" t="n"/>
    </row>
    <row r="51" ht="13.2" customHeight="1" s="49">
      <c r="A51" s="119" t="inlineStr">
        <is>
          <t>49</t>
        </is>
      </c>
      <c r="B51" s="88" t="inlineStr">
        <is>
          <t>ยาตัวใดที่มีผลข้างเคียงท้าให้ผันร้าย และนอนไม่หลับได้ หลับยาก</t>
        </is>
      </c>
      <c r="C51" s="100" t="n"/>
      <c r="D51" s="88" t="inlineStr">
        <is>
          <t>ATV/r</t>
        </is>
      </c>
      <c r="E51" s="88" t="inlineStr">
        <is>
          <t>EFV</t>
        </is>
      </c>
      <c r="F51" s="88" t="inlineStr">
        <is>
          <t>LPV/r</t>
        </is>
      </c>
      <c r="G51" s="88" t="inlineStr">
        <is>
          <t>RPV</t>
        </is>
      </c>
      <c r="H51" s="88" t="inlineStr">
        <is>
          <t>TDF ml ประกอบไปด้วย Enfuvirtide 90 mg Mannitol 22.55 mg Sodium carbonate Sodium hydroxide และ HCl หลังผสม pH = 9.0</t>
        </is>
      </c>
      <c r="I51" s="119" t="n">
        <v>1</v>
      </c>
      <c r="J51" s="88"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51" s="100" t="n"/>
      <c r="L51" s="88" t="inlineStr">
        <is>
          <t>Insomnia</t>
        </is>
      </c>
      <c r="M51" s="100" t="inlineStr">
        <is>
          <t>Clinic</t>
        </is>
      </c>
      <c r="N51" s="88" t="inlineStr">
        <is>
          <t>ข้อ 48 (PLE_CC1_2559.md)</t>
        </is>
      </c>
      <c r="O51" s="100" t="n"/>
      <c r="P51" s="100" t="n"/>
      <c r="Q51" s="100" t="n"/>
    </row>
    <row r="52" ht="13.2" customHeight="1" s="49">
      <c r="A52" s="119" t="inlineStr">
        <is>
          <t>50</t>
        </is>
      </c>
      <c r="B52" s="88" t="inlineStr">
        <is>
          <t>ยากลุ่ม benzodiazepine เกี่ยวข้องกับไอออนใด</t>
        </is>
      </c>
      <c r="C52" s="100" t="n"/>
      <c r="D52" s="88" t="inlineStr">
        <is>
          <t>Na+</t>
        </is>
      </c>
      <c r="E52" s="88" t="inlineStr">
        <is>
          <t>K+</t>
        </is>
      </c>
      <c r="F52" s="88" t="inlineStr">
        <is>
          <t>Cl-</t>
        </is>
      </c>
      <c r="G52" s="88" t="inlineStr">
        <is>
          <t>Ca2+</t>
        </is>
      </c>
      <c r="H52" s="88" t="inlineStr">
        <is>
          <t>HCO3- Lot 1 Lot 2 น ้าหนักยาเม็ด Assay 400 390 400 385 %label amount 97-101</t>
        </is>
      </c>
      <c r="I52" s="119" t="n">
        <v>1</v>
      </c>
      <c r="J52" s="88"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52" s="100" t="n"/>
      <c r="L52" s="88" t="inlineStr">
        <is>
          <t>Anxiety/depression</t>
        </is>
      </c>
      <c r="M52" s="100" t="inlineStr">
        <is>
          <t>Clinic</t>
        </is>
      </c>
      <c r="N52" s="88" t="inlineStr">
        <is>
          <t>ข้อ 90 (PLE_CC1_2559.md)</t>
        </is>
      </c>
      <c r="O52" s="100" t="n"/>
      <c r="P52" s="100" t="n"/>
      <c r="Q52" s="100" t="n"/>
    </row>
    <row r="53" ht="13.2" customHeight="1" s="49">
      <c r="A53" s="119" t="inlineStr">
        <is>
          <t>51</t>
        </is>
      </c>
      <c r="B53" s="88" t="inlineStr">
        <is>
          <t>ผู้ป่วยเป็นโรคนอนไม่หลับแบบไหนมีอาการยังไง -</t>
        </is>
      </c>
      <c r="C53" s="100" t="n"/>
      <c r="D53" s="88" t="inlineStr">
        <is>
          <t>Short term, difficulty falling asleep</t>
        </is>
      </c>
      <c r="E53" s="88" t="inlineStr">
        <is>
          <t>Short term, difficulty falling asleep, maintaining sleep</t>
        </is>
      </c>
      <c r="F53" s="88" t="inlineStr">
        <is>
          <t>Chronic, difficulty falling asleep</t>
        </is>
      </c>
      <c r="G53" s="88" t="inlineStr">
        <is>
          <t>Chronic, difficulty maintaining sleep</t>
        </is>
      </c>
      <c r="H53" s="88" t="inlineStr">
        <is>
          <t>Chronic, difficulty falling asleep, maintaining sleep</t>
        </is>
      </c>
      <c r="I53" s="119" t="n">
        <v>1</v>
      </c>
      <c r="J53" s="88" t="inlineStr">
        <is>
          <t>✅ คำตอบที่ถูกต้อง: ข้อ ก. Short term, difficulty falling asleep
💡 Background:
Insomnia
🎯 ทำไมข้อนี้ถึงถูก:
Short term, difficulty falling asleep เป็นคำตอบที่ถูกต้องตาม ข้อ 1 (PLE_CC1_2558_Key.md)
🔍 ข้ออื่นผิดเพราะอะไร:
• ข้อ ข. (Short term, difficulty falling asleep, maintaining sleep): ไม่ตรงกับเกณฑ์การรักษาตามแนวทาง APA/CANMAT สำหรับโรคนี้
• ข้อ ค. (Chronic, difficulty falling asleep): ไม่ตรงกับเกณฑ์การรักษาตามแนวทาง APA/CANMAT สำหรับโรคนี้
• ข้อ ง. (Chronic, difficulty maintaining sleep): ไม่ตรงกับเกณฑ์การรักษาตามแนวทาง APA/CANMAT สำหรับโรคนี้
• ข้อ จ. (Chronic, difficulty falling asleep, maintaining sleep): ไม่ตรงกับเกณฑ์การรักษาตามแนวทาง APA/CANMAT สำหรับโรคนี้
📖 Guideline อ้างอิง:
ข้อ 1 (PLE_CC1_2558_Key.md)
📌 จุดจำก่อนสอบ:
• Insomnia: ศึกษากลไก, ข้อบ่งใช้, และผลข้างเคียงที่สำคัญ</t>
        </is>
      </c>
      <c r="K53" s="100" t="n"/>
      <c r="L53" s="88" t="inlineStr">
        <is>
          <t>Insomnia</t>
        </is>
      </c>
      <c r="M53" s="100" t="inlineStr">
        <is>
          <t>Clinic</t>
        </is>
      </c>
      <c r="N53" s="88" t="inlineStr">
        <is>
          <t>ข้อ 1 (PLE_CC1_2558_Key.md)</t>
        </is>
      </c>
      <c r="O53" s="100" t="n"/>
      <c r="P53" s="100" t="n"/>
      <c r="Q53" s="100" t="n"/>
    </row>
    <row r="54" ht="13.2" customHeight="1" s="49">
      <c r="A54" s="119" t="inlineStr">
        <is>
          <t>52</t>
        </is>
      </c>
      <c r="B54" s="88" t="inlineStr">
        <is>
          <t>ข้อใดเป็นสาเหตุหลักที่ทำให้นอนไม่หลับ</t>
        </is>
      </c>
      <c r="C54" s="100" t="n"/>
      <c r="D54" s="88" t="inlineStr">
        <is>
          <t>อ้วน</t>
        </is>
      </c>
      <c r="E54" s="88" t="inlineStr">
        <is>
          <t>เศร้าเรื่องพ่อตาย</t>
        </is>
      </c>
      <c r="F54" s="88" t="inlineStr">
        <is>
          <t>กังวลเรื่องแม่ป่วย</t>
        </is>
      </c>
      <c r="G54" s="88" t="inlineStr">
        <is>
          <t>เครียดจากหน้าที่การงาน</t>
        </is>
      </c>
      <c r="H54" s="88" t="inlineStr">
        <is>
          <t>อ้วน</t>
        </is>
      </c>
      <c r="I54" s="119" t="n">
        <v>1</v>
      </c>
      <c r="J54" s="88" t="inlineStr">
        <is>
          <t>✅ คำตอบที่ถูกต้อง: ข้อ ก. อ้วน
💡 Background:
Insomnia
🎯 ทำไมข้อนี้ถึงถูก:
อ้วน เป็นคำตอบที่ถูกต้องตาม ข้อ 2 (PLE_CC1_2558_Key.md)
🔍 ข้ออื่นผิดเพราะอะไร:
• ข้อ ข. (เศร้าเรื่องพ่อตาย): ไม่ตรงกับเกณฑ์การรักษาตามแนวทาง APA/CANMAT สำหรับโรคนี้
• ข้อ ค. (กังวลเรื่องแม่ป่วย): ไม่ตรงกับเกณฑ์การรักษาตามแนวทาง APA/CANMAT สำหรับโรคนี้
• ข้อ ง. (เครียดจากหน้าที่การงาน): ไม่ตรงกับเกณฑ์การรักษาตามแนวทาง APA/CANMAT สำหรับโรคนี้
• ข้อ จ. (อ้วน): ไม่ตรงกับเกณฑ์การรักษาตามแนวทาง APA/CANMAT สำหรับโรคนี้
📖 Guideline อ้างอิง:
ข้อ 2 (PLE_CC1_2558_Key.md)
📌 จุดจำก่อนสอบ:
• Insomnia: ศึกษากลไก, ข้อบ่งใช้, และผลข้างเคียงที่สำคัญ</t>
        </is>
      </c>
      <c r="K54" s="100" t="n"/>
      <c r="L54" s="88" t="inlineStr">
        <is>
          <t>Insomnia</t>
        </is>
      </c>
      <c r="M54" s="100" t="inlineStr">
        <is>
          <t>Clinic</t>
        </is>
      </c>
      <c r="N54" s="88" t="inlineStr">
        <is>
          <t>ข้อ 2 (PLE_CC1_2558_Key.md)</t>
        </is>
      </c>
      <c r="O54" s="100" t="n"/>
      <c r="P54" s="100" t="n"/>
      <c r="Q54" s="100" t="n"/>
    </row>
    <row r="55" ht="13.2" customHeight="1" s="49">
      <c r="A55" s="119" t="inlineStr">
        <is>
          <t>53</t>
        </is>
      </c>
      <c r="B55" s="88" t="inlineStr">
        <is>
          <t>ข้อใดถูกต้องเกี่ยวกับการแนะนำการเลิกบุหรี่</t>
        </is>
      </c>
      <c r="C55" s="100" t="n"/>
      <c r="D55" s="88" t="inlineStr">
        <is>
          <t>ควรหยุดสูบบุหรี่เมื่อมีการใช้ nicotine replacement ทันที</t>
        </is>
      </c>
      <c r="E55" s="88" t="inlineStr">
        <is>
          <t>เมื่อเคี้ยวไว้ห้ามกลืนน้ำลายประมาณ 1 นาที</t>
        </is>
      </c>
      <c r="F55" s="88" t="inlineStr">
        <is>
          <t>เมื่อเคี้ยวหมากฝรั่ง nicotine ควรหลีกเลี่ยงการดื่มน้ำส้ม น้ำอัดลม อย่างน้อย 15 นาที</t>
        </is>
      </c>
      <c r="G55" s="88" t="inlineStr">
        <is>
          <t>การใช้ยา Bupropion อาจจะเพิ่มความเสี่ยงต่อการเกิดการชักได้</t>
        </is>
      </c>
      <c r="H55" s="88" t="inlineStr">
        <is>
          <t>ถูกทุกข้อ</t>
        </is>
      </c>
      <c r="I55" s="119" t="n">
        <v>1</v>
      </c>
      <c r="J55" s="88"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5" s="100" t="n"/>
      <c r="L55" s="88" t="inlineStr">
        <is>
          <t>Tobacco dependence</t>
        </is>
      </c>
      <c r="M55" s="100" t="inlineStr">
        <is>
          <t>Clinic</t>
        </is>
      </c>
      <c r="N55" s="88" t="inlineStr">
        <is>
          <t>ข้อ 55 (Pharmtutor_2024_Set1.md)</t>
        </is>
      </c>
      <c r="O55" s="100" t="n"/>
      <c r="P55" s="100" t="n"/>
      <c r="Q55" s="100" t="n"/>
    </row>
    <row r="56" ht="13.2" customHeight="1" s="49">
      <c r="A56" s="119" t="inlineStr">
        <is>
          <t>54</t>
        </is>
      </c>
      <c r="B56" s="88" t="inlineStr">
        <is>
          <t>ยาในกลุ่มใดที่เป็นยาทางเลือกแรก ในการรักษาภาวะซึมเศร้าในกลุ่มที่ไม่มีข้อห้ามใช้</t>
        </is>
      </c>
      <c r="C56" s="100" t="n"/>
      <c r="D56" s="88" t="inlineStr">
        <is>
          <t>TCA</t>
        </is>
      </c>
      <c r="E56" s="88" t="inlineStr">
        <is>
          <t>SNRI</t>
        </is>
      </c>
      <c r="F56" s="88" t="inlineStr">
        <is>
          <t>SSRI</t>
        </is>
      </c>
      <c r="G56" s="88" t="inlineStr">
        <is>
          <t>BZPs</t>
        </is>
      </c>
      <c r="H56" s="88" t="inlineStr">
        <is>
          <t>SDRI</t>
        </is>
      </c>
      <c r="I56" s="119" t="n">
        <v>1</v>
      </c>
      <c r="J56" s="88"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6" s="100" t="n"/>
      <c r="L56" s="88" t="inlineStr">
        <is>
          <t>Anxiety/depression</t>
        </is>
      </c>
      <c r="M56" s="100" t="inlineStr">
        <is>
          <t>Clinic</t>
        </is>
      </c>
      <c r="N56" s="88" t="inlineStr">
        <is>
          <t>ข้อ 56 (Pharmtutor_2024_Set1.md)</t>
        </is>
      </c>
      <c r="O56" s="100" t="n"/>
      <c r="P56" s="100" t="n"/>
      <c r="Q56" s="100" t="n"/>
    </row>
    <row r="57" ht="13.2" customHeight="1" s="49">
      <c r="A57" s="119" t="inlineStr">
        <is>
          <t>55</t>
        </is>
      </c>
      <c r="B57" s="88"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7" s="100" t="n"/>
      <c r="D57" s="88" t="inlineStr">
        <is>
          <t>Clozapine</t>
        </is>
      </c>
      <c r="E57" s="88" t="inlineStr">
        <is>
          <t>Fluoxetine</t>
        </is>
      </c>
      <c r="F57" s="88" t="inlineStr">
        <is>
          <t>Lorazepam</t>
        </is>
      </c>
      <c r="G57" s="88" t="inlineStr">
        <is>
          <t>Clonazepam</t>
        </is>
      </c>
      <c r="H57" s="88" t="inlineStr">
        <is>
          <t>Amitriptyline</t>
        </is>
      </c>
      <c r="I57" s="119" t="n">
        <v>1</v>
      </c>
      <c r="J57" s="88"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7" s="100" t="n"/>
      <c r="L57" s="88" t="inlineStr">
        <is>
          <t>Insomnia</t>
        </is>
      </c>
      <c r="M57" s="100" t="inlineStr">
        <is>
          <t>Clinic</t>
        </is>
      </c>
      <c r="N57" s="88" t="inlineStr">
        <is>
          <t>ข้อ 58 (Pharmtutor_2024_Set1.md)</t>
        </is>
      </c>
      <c r="O57" s="100" t="n"/>
      <c r="P57" s="100" t="n"/>
      <c r="Q57" s="100" t="n"/>
    </row>
    <row r="58" ht="13.2" customHeight="1" s="49">
      <c r="A58" s="119" t="inlineStr">
        <is>
          <t>56</t>
        </is>
      </c>
      <c r="B58" s="88" t="inlineStr">
        <is>
          <t>Fluoxetine จะถูก metabolized ทีตำแหน่งใด เพือ เปลียนเป็น norfluoxetine A B C D E (1) A (2) B (3) C (4) D (5) E</t>
        </is>
      </c>
      <c r="C58" s="100" t="n"/>
      <c r="D58" s="88" t="inlineStr">
        <is>
          <t>Fluoxetine 20 mg OD</t>
        </is>
      </c>
      <c r="E58" s="88" t="inlineStr">
        <is>
          <t>Sertraline 50 mg OD</t>
        </is>
      </c>
      <c r="F58" s="88" t="inlineStr">
        <is>
          <t>Escitalopram 10 mg OD</t>
        </is>
      </c>
      <c r="G58" s="88" t="inlineStr">
        <is>
          <t>Venlafaxine 75 mg OD</t>
        </is>
      </c>
      <c r="H58" s="88" t="inlineStr">
        <is>
          <t>Amitriptyline 10 mg HS</t>
        </is>
      </c>
      <c r="I58" s="119" t="n">
        <v>1</v>
      </c>
      <c r="J58" s="88"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8" s="100" t="n"/>
      <c r="L58" s="88" t="inlineStr">
        <is>
          <t>Anxiety/depression</t>
        </is>
      </c>
      <c r="M58" s="100" t="inlineStr">
        <is>
          <t>Clinic</t>
        </is>
      </c>
      <c r="N58" s="88" t="inlineStr">
        <is>
          <t>ข้อ 55 (PLE_CC1_2557.md)</t>
        </is>
      </c>
      <c r="O58" s="100" t="n"/>
      <c r="P58" s="100" t="n"/>
      <c r="Q58" s="100" t="n"/>
    </row>
    <row r="59" ht="13.2" customHeight="1" s="49">
      <c r="A59" s="119" t="inlineStr">
        <is>
          <t>57</t>
        </is>
      </c>
      <c r="B59" s="88"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59" s="100" t="n"/>
      <c r="D59" s="88" t="inlineStr">
        <is>
          <t>จ่ายยา Diazepam 5 mg ให้จำนวน 10 เม็ดสำหรับบรรเทาอาการชั่วคราว</t>
        </is>
      </c>
      <c r="E59" s="88"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59" s="88" t="inlineStr">
        <is>
          <t>จ่ายยา Alprazolam 0.5 mg แทนเนื่องจากออกฤทธิ์เร็วกว่าและปลอดภัยกว่า</t>
        </is>
      </c>
      <c r="G59" s="88" t="inlineStr">
        <is>
          <t>จ่ายยา Zolpidem 10 mg เนื่องจากไม่อยู่ในกลุ่ม Benzodiazepine</t>
        </is>
      </c>
      <c r="H59" s="88" t="inlineStr">
        <is>
          <t>จ่ายยา Amitriptyline 25 mg รับประทานก่อนนอนทุกคืนต่อเนื่อง 1 เดือน</t>
        </is>
      </c>
      <c r="I59" s="119" t="n">
        <v>2</v>
      </c>
      <c r="J59" s="88"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59" s="100" t="n"/>
      <c r="L59" s="88" t="inlineStr">
        <is>
          <t>Insomnia</t>
        </is>
      </c>
      <c r="M59" s="100" t="inlineStr">
        <is>
          <t>Clinic</t>
        </is>
      </c>
      <c r="N59" s="88" t="inlineStr">
        <is>
          <t>ข้อ 7 (PLE_CC1_2556.md)</t>
        </is>
      </c>
      <c r="O59" s="100" t="n"/>
      <c r="P59" s="100" t="n"/>
      <c r="Q59" s="100" t="n"/>
    </row>
    <row r="60" ht="13.2" customHeight="1" s="49">
      <c r="A60" s="119" t="inlineStr">
        <is>
          <t>58</t>
        </is>
      </c>
      <c r="B60" s="88"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60" s="100" t="n"/>
      <c r="D60" s="88" t="inlineStr">
        <is>
          <t>Lorazepam</t>
        </is>
      </c>
      <c r="E60" s="88" t="inlineStr">
        <is>
          <t>Flurazepam</t>
        </is>
      </c>
      <c r="F60" s="88" t="inlineStr">
        <is>
          <t>Temazepam</t>
        </is>
      </c>
      <c r="G60" s="88" t="inlineStr">
        <is>
          <t>Diazepam</t>
        </is>
      </c>
      <c r="H60" s="88" t="inlineStr">
        <is>
          <t>Chlorazepate</t>
        </is>
      </c>
      <c r="I60" s="119" t="n">
        <v>2</v>
      </c>
      <c r="J60" s="88"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60" s="100" t="n"/>
      <c r="L60" s="88" t="inlineStr">
        <is>
          <t>Insomnia</t>
        </is>
      </c>
      <c r="M60" s="100" t="inlineStr">
        <is>
          <t>Clinic</t>
        </is>
      </c>
      <c r="N60" s="88" t="inlineStr">
        <is>
          <t>ข้อ ๒๕๕๐ (PLE_CC1_2554 SET2.md)</t>
        </is>
      </c>
      <c r="O60" s="100" t="n"/>
      <c r="P60" s="100" t="n"/>
      <c r="Q60" s="100" t="n"/>
    </row>
    <row r="61" ht="13.2" customHeight="1" s="49">
      <c r="A61" s="119" t="inlineStr">
        <is>
          <t>59</t>
        </is>
      </c>
      <c r="B61" s="88" t="inlineStr">
        <is>
          <t>ชายไทยคุ้อาย่65 ปีได้รับการวินิจฉัยจากแพทย์์วุามีภาวะInsomnia ยาใน ข้อใดตุอไปนี้ไมุใชุยาที่ใช้ในการรักษาภาวะInsomnia</t>
        </is>
      </c>
      <c r="C61" s="100" t="n"/>
      <c r="D61" s="88" t="inlineStr">
        <is>
          <t>CPM</t>
        </is>
      </c>
      <c r="E61" s="88" t="inlineStr">
        <is>
          <t>Phenobarbital</t>
        </is>
      </c>
      <c r="F61" s="88" t="inlineStr">
        <is>
          <t>Chloral hydrate</t>
        </is>
      </c>
      <c r="G61" s="88" t="inlineStr">
        <is>
          <t>Clonazepam</t>
        </is>
      </c>
      <c r="H61" s="88" t="inlineStr">
        <is>
          <t>Haloperidol (จ)</t>
        </is>
      </c>
      <c r="I61" s="119" t="n">
        <v>1</v>
      </c>
      <c r="J61" s="88"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61" s="100" t="n"/>
      <c r="L61" s="88" t="inlineStr">
        <is>
          <t>Insomnia</t>
        </is>
      </c>
      <c r="M61" s="100" t="inlineStr">
        <is>
          <t>Clinic</t>
        </is>
      </c>
      <c r="N61" s="88" t="inlineStr">
        <is>
          <t>ข้อ 5 (PLE_CC1_2547.md)</t>
        </is>
      </c>
      <c r="O61" s="100" t="n"/>
      <c r="P61" s="100" t="n"/>
      <c r="Q61" s="100" t="n"/>
    </row>
    <row r="62" ht="13.2" customHeight="1" s="49">
      <c r="A62" s="119" t="inlineStr">
        <is>
          <t>60</t>
        </is>
      </c>
      <c r="B62" s="88" t="inlineStr">
        <is>
          <t>ข้อใดถ้กต้องเกี่ยวกับโครงสร้างและความสัมพันธ์ในการออกฤทธิ์ของยา นอนหลับDiazepam โครงสร้างDiazepam</t>
        </is>
      </c>
      <c r="C62" s="100" t="n"/>
      <c r="D62" s="88" t="inlineStr">
        <is>
          <t>Fluoxetine 20 mg OD</t>
        </is>
      </c>
      <c r="E62" s="88" t="inlineStr">
        <is>
          <t>Sertraline 50 mg OD</t>
        </is>
      </c>
      <c r="F62" s="88" t="inlineStr">
        <is>
          <t>Escitalopram 10 mg OD</t>
        </is>
      </c>
      <c r="G62" s="88" t="inlineStr">
        <is>
          <t>Venlafaxine 75 mg OD</t>
        </is>
      </c>
      <c r="H62" s="88" t="inlineStr">
        <is>
          <t>Amitriptyline 10 mg HS</t>
        </is>
      </c>
      <c r="I62" s="119" t="n">
        <v>1</v>
      </c>
      <c r="J62" s="88"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62" s="100" t="n"/>
      <c r="L62" s="88" t="inlineStr">
        <is>
          <t>Insomnia</t>
        </is>
      </c>
      <c r="M62" s="100" t="inlineStr">
        <is>
          <t>Clinic</t>
        </is>
      </c>
      <c r="N62" s="88" t="inlineStr">
        <is>
          <t>ข้อ 8 (PLE_CC1_2547.md)</t>
        </is>
      </c>
      <c r="O62" s="100" t="n"/>
      <c r="P62" s="100" t="n"/>
      <c r="Q62" s="100" t="n"/>
    </row>
    <row r="63" ht="13.2" customHeight="1" s="49">
      <c r="A63" s="119" t="inlineStr">
        <is>
          <t>61</t>
        </is>
      </c>
      <c r="B63" s="88"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63" s="100" t="n"/>
      <c r="D63" s="88" t="inlineStr">
        <is>
          <t>การมีหมู่ Ortho-chloro (-Cl) ที่ตำแหน่ง C2' บนวงแหวน 5-Phenyl ring ช่วยเพิ่มความแรงในการจับกับ GABA-A receptor</t>
        </is>
      </c>
      <c r="E63" s="88" t="inlineStr">
        <is>
          <t>การมีหมู่ 3-Hydroxyl (-OH) ทำให้เพิ่มการกระจายตัวข้าม Blood-Brain Barrier ได้เร็วกว่า</t>
        </is>
      </c>
      <c r="F63" s="88" t="inlineStr">
        <is>
          <t>การขาดหมู่ N1-Methyl ทำให้โมเลกุลมีคุณสมบัติละลายในไขมันสูงกว่า Diazepam 10 เท่า</t>
        </is>
      </c>
      <c r="G63" s="88" t="inlineStr">
        <is>
          <t>การมีพันธะคู่ C4=N5 เพิ่มขึ้นทำให้เกิดการแตกตัวเป็นไอออนได้ดีกว่าในสมอง</t>
        </is>
      </c>
      <c r="H63" s="88" t="inlineStr">
        <is>
          <t>การมีหมู่อะตอม C12 ทำให้เกิด steric hindrance ขัดขวางการทำลายของเอนไซม์</t>
        </is>
      </c>
      <c r="I63" s="119" t="n">
        <v>1</v>
      </c>
      <c r="J63" s="88"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63" s="100" t="n"/>
      <c r="L63" s="88" t="inlineStr">
        <is>
          <t>Insomnia</t>
        </is>
      </c>
      <c r="M63" s="100" t="inlineStr">
        <is>
          <t>Clinic</t>
        </is>
      </c>
      <c r="N63" s="88" t="inlineStr">
        <is>
          <t>ข้อ 1 (PLE_CC1_2547.md)</t>
        </is>
      </c>
      <c r="O63" s="100" t="n"/>
      <c r="P63" s="100" t="n"/>
      <c r="Q63" s="100" t="n"/>
    </row>
    <row r="64" ht="13.2" customHeight="1" s="49">
      <c r="A64" s="119" t="inlineStr">
        <is>
          <t>62</t>
        </is>
      </c>
      <c r="B64" s="88"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64" s="100" t="n"/>
      <c r="D64" s="88" t="inlineStr">
        <is>
          <t>Lorazepam มีค่า Lipid solubility ต่ำกว่า Diazepam จึงเกิด Tissue redistribution ช้ากว่า ทำให้คงอยู่ในสมองตามค่าครึ่งชีวิตจริง</t>
        </is>
      </c>
      <c r="E64" s="88"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64" s="88" t="inlineStr">
        <is>
          <t>Lorazepam ถูกขับออกทางไตทันทีโดยไม่ต้องผ่านกระบวนการ Conjugation</t>
        </is>
      </c>
      <c r="G64" s="88" t="inlineStr">
        <is>
          <t>Diazepam มี Active metabolite ที่มีฤทธิ์สั้นกว่าสารตั้งต้น</t>
        </is>
      </c>
      <c r="H64" s="88" t="inlineStr">
        <is>
          <t>Lorazepam มีการจับกับโปรตีนในพลาสมาต่ำกว่า 10% จึงถูกขจัดหมดทันที</t>
        </is>
      </c>
      <c r="I64" s="119" t="n">
        <v>1</v>
      </c>
      <c r="J64" s="88"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Background:
Diazepam ละลายในไขมันสูงมาก (High lipid solubility) เมื่อฉีดเข้าหลอดเลือดจะผ่านเข้าสู่สมองได้ทันที (Rapid onset ~1-2 นาที) แต่หลังจากนั้นตัวยาจะกระจายตัวออกจากสมองเข้าสู่เนื้อเยื่อไขมันและกล้ามเนื้อทั่วร่างกาย (Redistribution) อย่างรวดเร็ว ทำให้ระดับยาในสมองลดลงและหมดฤทธิ์ทางคลินิกภายใน 15-30 นาที แม้จะมี Elimination half-life ยาวนาน (20-100 ชั่วโมง) ก็ตาม
🎯 ทำไมข้อนี้ถึงถูก:
การหมดฤทธิ์ของการให้ Diazepam single dose ในระยะเฉียบพลันถูกกำหนดโดยกระบวนการ Redistribution ไม่ใช่ Elimination half-life
🔍 ข้ออื่นผิดเพราะอะไร:
• ข้อ ก. อธิบายสมบัติของ Lorazepam ถูกต้องบางส่วน แต่สาเหตุหลักที่ Diazepam สั้นในการระงับชักเฉียบพลันคือ Diazepam เกิด Rapid redistribution
• ข้อ ค. ผิด เพราะ Lorazepam ต้องผ่านกระบวนการ Glucuronide conjugation ที่ตับก่อนขับออกทางไต
• ข้อ ง. ผิด เพราะ Active metabolite ของ Diazepam (Nordazepam, Oxazepam) มีฤทธิ์ยาวนานมาก (Half-life &gt; 50-100 ชม.)
• ข้อ จ. ผิด เพราะ Lorazepam มี Plasma protein binding สูงประมาณ 85-90%
📖 Guideline อ้างอิง:
Goodman &amp; Gilman's: The Pharmacological Basis of Therapeutics (Hypnotics and Sedatives)
📌 จุดจำก่อนสอบ:
• Single IV dose: Diazepam หมดฤทธิ์เร็วกว่า Lorazepam เพราะ Rapid tissue redistribution
• Multiple/Continuous dose: Diazepam จะสะสมในไขมันและออกฤทธิ์ยาวนานมากเนื่องจาก Active metabolites</t>
        </is>
      </c>
      <c r="K64" s="100" t="n"/>
      <c r="L64" s="88" t="inlineStr">
        <is>
          <t>Insomnia</t>
        </is>
      </c>
      <c r="M64" s="100" t="inlineStr">
        <is>
          <t>Clinic</t>
        </is>
      </c>
      <c r="N64" s="88" t="inlineStr">
        <is>
          <t>ข้อ 2 (PLE_CC1_2547.md)</t>
        </is>
      </c>
      <c r="O64" s="100" t="n"/>
      <c r="P64" s="100" t="n"/>
      <c r="Q64" s="100" t="n"/>
    </row>
    <row r="65" ht="13.2" customHeight="1" s="49">
      <c r="A65" s="119" t="inlineStr">
        <is>
          <t>63</t>
        </is>
      </c>
      <c r="B65" s="88" t="inlineStr">
        <is>
          <t>ข้อใดคือคุณสมบัติทางเภสัชจลนศาสตร์ที่สำคัญของยากลุ่ม Benzodiazepines ที่มีหมู่ 3-Hydroxyl substituent เช่น Oxazepam, Lorazepam และ Temazepam (กลุ่ม LOT)</t>
        </is>
      </c>
      <c r="C65" s="100" t="n"/>
      <c r="D65" s="88"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65" s="88" t="inlineStr">
        <is>
          <t>ต้องผ่านกระบวนการ N-dealkylation และ Hydroxylation ใน Phase I ก่อนเสมอ</t>
        </is>
      </c>
      <c r="F65" s="88" t="inlineStr">
        <is>
          <t>มีสาร Active metabolites หลายชนิดที่มีค่าครึ่งชีวิตยาวนานกว่า 100 ชั่วโมง</t>
        </is>
      </c>
      <c r="G65" s="88" t="inlineStr">
        <is>
          <t>ไม่สามารถดูดซึมผ่านทางเดินอาหารได้ ต้องบริหารยาด้วยการฉีดเข้าทางหลอดเลือดดำเท่านั้น</t>
        </is>
      </c>
      <c r="H65" s="88" t="inlineStr">
        <is>
          <t>ถูกขจัดออกทางไตในรูปที่ไม่เปลี่ยนแปลง (Unchanged drug) มากกว่า 95%</t>
        </is>
      </c>
      <c r="I65" s="119" t="n">
        <v>1</v>
      </c>
      <c r="J65" s="88"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65" s="100" t="n"/>
      <c r="L65" s="88" t="inlineStr">
        <is>
          <t>Insomnia</t>
        </is>
      </c>
      <c r="M65" s="100" t="inlineStr">
        <is>
          <t>Clinic</t>
        </is>
      </c>
      <c r="N65" s="88" t="inlineStr">
        <is>
          <t>ข้อ 3 (PLE_CC1_2547.md)</t>
        </is>
      </c>
      <c r="O65" s="100" t="n"/>
      <c r="P65" s="100" t="n"/>
      <c r="Q65" s="100" t="n"/>
    </row>
    <row r="66" ht="13.2" customHeight="1" s="49">
      <c r="A66" s="119" t="inlineStr">
        <is>
          <t>64</t>
        </is>
      </c>
      <c r="B66" s="88"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66" s="100" t="n"/>
      <c r="D66" s="88"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66" s="88" t="inlineStr">
        <is>
          <t>มีหมู่ Sulfonate ester ที่แตกตัวได้สมบูรณ์ในเลือด</t>
        </is>
      </c>
      <c r="F66" s="88" t="inlineStr">
        <is>
          <t>มี quaternary ammonium group ที่จับกับไขมันในสมองได้จำเพาะ</t>
        </is>
      </c>
      <c r="G66" s="88" t="inlineStr">
        <is>
          <t>เป็น Prodrug ที่ถูกตัดด้วยเอนไซม์ Plasma esterase ภายใน 1 วินาที</t>
        </is>
      </c>
      <c r="H66" s="88" t="inlineStr">
        <is>
          <t>มีหมู่ 3-Hydroxyl ที่ทำปฏิกิริยากับกลูโคสในกระแสเลือด</t>
        </is>
      </c>
      <c r="I66" s="119" t="n">
        <v>1</v>
      </c>
      <c r="J66" s="88"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66" s="100" t="n"/>
      <c r="L66" s="88" t="inlineStr">
        <is>
          <t>Insomnia</t>
        </is>
      </c>
      <c r="M66" s="100" t="inlineStr">
        <is>
          <t>Clinic</t>
        </is>
      </c>
      <c r="N66" s="88" t="inlineStr">
        <is>
          <t>ข้อ 4 (PLE_CC1_2547.md)</t>
        </is>
      </c>
      <c r="O66" s="100" t="n"/>
      <c r="P66" s="100" t="n"/>
      <c r="Q66" s="100" t="n"/>
    </row>
    <row r="67" ht="13.2" customHeight="1" s="49">
      <c r="A67" s="119" t="inlineStr">
        <is>
          <t>65</t>
        </is>
      </c>
      <c r="B67" s="88"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67" s="100" t="n"/>
      <c r="D67" s="88" t="inlineStr">
        <is>
          <t>Oxazepam มีหมู่ 3-Hydroxyl (-OH) ทำให้โมเลกุลมีขั้วเพิ่มขึ้น ละลายในไขมันลดลง จึงซึมผ่าน Blood-Brain Barrier ได้ช้ากว่า Diazepam</t>
        </is>
      </c>
      <c r="E67" s="88" t="inlineStr">
        <is>
          <t>Oxazepam มีหมู่ 7-Nitro ที่ทำให้ยาถูกทำลายในกระเพาะอาหารอย่างรวดเร็ว</t>
        </is>
      </c>
      <c r="F67" s="88" t="inlineStr">
        <is>
          <t>Oxazepam ไม่มีวงแหวน 5-Phenyl ring ทำให้จับกับ receptor ได้น้อยลง</t>
        </is>
      </c>
      <c r="G67" s="88" t="inlineStr">
        <is>
          <t>Oxazepam มีหมู่ Triazole ring ขนาดใหญ่ที่ขัดขวางการดูดซึมผ่านลำไส้</t>
        </is>
      </c>
      <c r="H67" s="88" t="inlineStr">
        <is>
          <t>Oxazepam ถูกทำลายด้วยกรดในกระเพาะอาหารจนไม่เหลือตัวยาอิสระ</t>
        </is>
      </c>
      <c r="I67" s="119" t="n">
        <v>1</v>
      </c>
      <c r="J67" s="88"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67" s="100" t="n"/>
      <c r="L67" s="88" t="inlineStr">
        <is>
          <t>Insomnia</t>
        </is>
      </c>
      <c r="M67" s="100" t="inlineStr">
        <is>
          <t>Clinic</t>
        </is>
      </c>
      <c r="N67" s="88" t="inlineStr">
        <is>
          <t>ข้อ 5 (PLE_CC1_2547.md)</t>
        </is>
      </c>
      <c r="O67" s="100" t="n"/>
      <c r="P67" s="100" t="n"/>
      <c r="Q67" s="100" t="n"/>
    </row>
    <row r="68" ht="13.2" customHeight="1" s="49">
      <c r="A68" s="119" t="inlineStr">
        <is>
          <t>66</t>
        </is>
      </c>
      <c r="B68" s="88"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8" s="100" t="n"/>
      <c r="D68" s="88" t="inlineStr">
        <is>
          <t>Sibutramine, Lorcaserin</t>
        </is>
      </c>
      <c r="E68" s="88" t="inlineStr">
        <is>
          <t>Rimonabant, Orlistat</t>
        </is>
      </c>
      <c r="F68" s="88" t="inlineStr">
        <is>
          <t>Phentermine, Orlistat</t>
        </is>
      </c>
      <c r="G68" s="88" t="inlineStr">
        <is>
          <t>Rimonabant, Lorcaserin</t>
        </is>
      </c>
      <c r="H68" s="88" t="inlineStr">
        <is>
          <t>Sibutramine, Orlistat 98 โรคระบบต่อมไร้ท่อ และต่อมมีท่อ นักศึกษาเภสัชศาสตร์รุ่น 8</t>
        </is>
      </c>
      <c r="I68" s="119" t="n">
        <v>1</v>
      </c>
      <c r="J68" s="88"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8" s="100" t="n"/>
      <c r="L68" s="88" t="inlineStr">
        <is>
          <t>Anxiety/depression</t>
        </is>
      </c>
      <c r="M68" s="100" t="inlineStr">
        <is>
          <t>Clinic</t>
        </is>
      </c>
      <c r="N68" s="88" t="inlineStr">
        <is>
          <t>ข้อ 39 (PLE_CC1_Practice_Exam.md)</t>
        </is>
      </c>
      <c r="O68" s="100" t="n"/>
      <c r="P68" s="100" t="n"/>
      <c r="Q68" s="100" t="n"/>
    </row>
    <row r="69" ht="13.2" customHeight="1" s="49">
      <c r="A69" s="119" t="inlineStr">
        <is>
          <t>67</t>
        </is>
      </c>
      <c r="B69" s="88"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9" s="100" t="n"/>
      <c r="D69" s="88" t="inlineStr">
        <is>
          <t>Nicotine gum 2 mg PRN</t>
        </is>
      </c>
      <c r="E69" s="88" t="inlineStr">
        <is>
          <t>Quetiapine 25 mg HS</t>
        </is>
      </c>
      <c r="F69" s="88" t="inlineStr">
        <is>
          <t>Risperidone 2 mg OD</t>
        </is>
      </c>
      <c r="G69" s="88" t="inlineStr">
        <is>
          <t>Fluoxetine 20 mg OD</t>
        </is>
      </c>
      <c r="H69" s="88" t="inlineStr">
        <is>
          <t>Sertraline 50 mg OD</t>
        </is>
      </c>
      <c r="I69" s="119" t="n">
        <v>1</v>
      </c>
      <c r="J69" s="88"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9" s="100" t="n"/>
      <c r="L69" s="88" t="inlineStr">
        <is>
          <t>Anxiety/depression</t>
        </is>
      </c>
      <c r="M69" s="100" t="inlineStr">
        <is>
          <t>Clinic</t>
        </is>
      </c>
      <c r="N69" s="88" t="inlineStr">
        <is>
          <t>ข้อ 39 (PLE_CC1_Practice_Exam.md)</t>
        </is>
      </c>
      <c r="O69" s="100" t="n"/>
      <c r="P69" s="100" t="n"/>
      <c r="Q69" s="100" t="n"/>
    </row>
    <row r="70" ht="13.2" customHeight="1" s="49">
      <c r="A70" s="119" t="inlineStr">
        <is>
          <t>68</t>
        </is>
      </c>
      <c r="B70" s="88"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70" s="100" t="n"/>
      <c r="D70" s="88"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70" s="88" t="inlineStr">
        <is>
          <t>แนะนำรับประทานยาก่อนนอนทุกคืนเนื่องจากยามีฤทธิ์กดประสาทและทำให้ง่วงนอนอย่างรุนแรง</t>
        </is>
      </c>
      <c r="F70" s="88" t="inlineStr">
        <is>
          <t>หากรับประทานไปแล้ว 3 วันอาการไม่ดีขึ้น สามารถปรับเพิ่มขนาดยาเป็น 2 เท่าได้ทันที</t>
        </is>
      </c>
      <c r="G70" s="88" t="inlineStr">
        <is>
          <t>สามารถหยุดรับประทานยาได้ทันทีเมื่อรู้สึกว่าอารมณ์กลับมาเป็นปกติแล้ว</t>
        </is>
      </c>
      <c r="H70" s="88" t="inlineStr">
        <is>
          <t>ยานี้เริ่มออกฤทธิ์รักษาอาการซึมเศร้าได้เต็มที่ภายใน 1-2 ชั่วโมงหลังรับประทานเม็ดแรก</t>
        </is>
      </c>
      <c r="I70" s="119" t="n">
        <v>1</v>
      </c>
      <c r="J70" s="88"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70" s="100" t="n"/>
      <c r="L70" s="88" t="inlineStr">
        <is>
          <t>Anxiety/depression</t>
        </is>
      </c>
      <c r="M70" s="100" t="inlineStr">
        <is>
          <t>Clinic</t>
        </is>
      </c>
      <c r="N70" s="88" t="inlineStr">
        <is>
          <t>ข้อ 5 (PLE_CC1_Practice_Exam.md)</t>
        </is>
      </c>
      <c r="O70" s="100" t="n"/>
      <c r="P70" s="100" t="n"/>
      <c r="Q70" s="100" t="n"/>
    </row>
    <row r="71" ht="13.2" customHeight="1" s="49">
      <c r="A71" s="119" t="inlineStr">
        <is>
          <t>69</t>
        </is>
      </c>
      <c r="B71" s="88" t="inlineStr">
        <is>
          <t>ยาในข้อใดใช้เพื่อรักษา Benzodiazepine overdose</t>
        </is>
      </c>
      <c r="C71" s="100" t="n"/>
      <c r="D71" s="88" t="inlineStr">
        <is>
          <t>Venlafaxine 75 mg OD</t>
        </is>
      </c>
      <c r="E71" s="88" t="inlineStr">
        <is>
          <t>Amitriptyline 10 mg HS</t>
        </is>
      </c>
      <c r="F71" s="88" t="inlineStr">
        <is>
          <t>Lorazepam 1 mg HS</t>
        </is>
      </c>
      <c r="G71" s="88" t="inlineStr">
        <is>
          <t>Alprazolam 0.5 mg HS</t>
        </is>
      </c>
      <c r="H71" s="88" t="inlineStr">
        <is>
          <t>Diazepam 5 mg HS</t>
        </is>
      </c>
      <c r="I71" s="119" t="n">
        <v>1</v>
      </c>
      <c r="J71" s="88"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71" s="100" t="n"/>
      <c r="L71" s="88" t="inlineStr">
        <is>
          <t>Anxiety/depression</t>
        </is>
      </c>
      <c r="M71" s="100" t="inlineStr">
        <is>
          <t>Clinic</t>
        </is>
      </c>
      <c r="N71" s="88" t="inlineStr">
        <is>
          <t>ข้อ 16 (PLE_CC1_Practice_Exam.md)</t>
        </is>
      </c>
      <c r="O71" s="100" t="n"/>
      <c r="P71" s="100" t="n"/>
      <c r="Q71" s="100" t="n"/>
    </row>
    <row r="72" ht="13.2" customHeight="1" s="49">
      <c r="A72" s="119" t="inlineStr">
        <is>
          <t>70</t>
        </is>
      </c>
      <c r="B72" s="88" t="inlineStr">
        <is>
          <t>การใช้ Nicotine patch ในผู้ป่วยที่สูบบุหรี่ 15 มวนต่อวัน ข้อใดเหมาะสมที่สุด</t>
        </is>
      </c>
      <c r="C72" s="100" t="n"/>
      <c r="D72" s="88" t="inlineStr">
        <is>
          <t>Alprazolam 0.5 mg HS</t>
        </is>
      </c>
      <c r="E72" s="88" t="inlineStr">
        <is>
          <t>Diazepam 5 mg HS</t>
        </is>
      </c>
      <c r="F72" s="88" t="inlineStr">
        <is>
          <t>Zolpidem 10 mg HS</t>
        </is>
      </c>
      <c r="G72" s="88" t="inlineStr">
        <is>
          <t>Nicotine gum 2 mg PRN</t>
        </is>
      </c>
      <c r="H72" s="88" t="inlineStr">
        <is>
          <t>Quetiapine 25 mg HS</t>
        </is>
      </c>
      <c r="I72" s="119" t="n">
        <v>1</v>
      </c>
      <c r="J72" s="88"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72" s="100" t="n"/>
      <c r="L72" s="88" t="inlineStr">
        <is>
          <t>Tobacco dependence</t>
        </is>
      </c>
      <c r="M72" s="100" t="inlineStr">
        <is>
          <t>Clinic</t>
        </is>
      </c>
      <c r="N72" s="88" t="inlineStr">
        <is>
          <t>ข้อ 18 (PLE_CC1_Practice_Exam.md)</t>
        </is>
      </c>
      <c r="O72" s="100" t="n"/>
      <c r="P72" s="100" t="n"/>
      <c r="Q72" s="100" t="n"/>
    </row>
    <row r="73" ht="13.2" customHeight="1" s="49">
      <c r="A73" s="119" t="inlineStr">
        <is>
          <t>71</t>
        </is>
      </c>
      <c r="B73" s="88" t="inlineStr">
        <is>
          <t>ข้อใดไม่ใช่ยาที่แนะนำให้ใช้ในผู้ป่วยที่ต้องการเลิกบุหรี่</t>
        </is>
      </c>
      <c r="C73" s="100" t="n"/>
      <c r="D73" s="88" t="inlineStr">
        <is>
          <t>Nicotine gum 2 mg PRN</t>
        </is>
      </c>
      <c r="E73" s="88" t="inlineStr">
        <is>
          <t>Quetiapine 25 mg HS</t>
        </is>
      </c>
      <c r="F73" s="88" t="inlineStr">
        <is>
          <t>Risperidone 2 mg OD</t>
        </is>
      </c>
      <c r="G73" s="88" t="inlineStr">
        <is>
          <t>Fluoxetine 20 mg OD</t>
        </is>
      </c>
      <c r="H73" s="88" t="inlineStr">
        <is>
          <t>Sertraline 50 mg OD</t>
        </is>
      </c>
      <c r="I73" s="119" t="n">
        <v>1</v>
      </c>
      <c r="J73" s="88"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73" s="100" t="n"/>
      <c r="L73" s="88" t="inlineStr">
        <is>
          <t>Tobacco dependence</t>
        </is>
      </c>
      <c r="M73" s="100" t="inlineStr">
        <is>
          <t>Clinic</t>
        </is>
      </c>
      <c r="N73" s="88" t="inlineStr">
        <is>
          <t>ข้อ 20 (PLE_CC1_Practice_Exam.md)</t>
        </is>
      </c>
      <c r="O73" s="100" t="n"/>
      <c r="P73" s="100" t="n"/>
      <c r="Q73" s="100" t="n"/>
    </row>
    <row r="74" ht="13.2" customHeight="1" s="49">
      <c r="A74" s="119" t="inlineStr">
        <is>
          <t>72</t>
        </is>
      </c>
      <c r="B74" s="88"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74" s="100" t="n"/>
      <c r="D74" s="88" t="inlineStr">
        <is>
          <t>Fluoxetine 20 mg OD</t>
        </is>
      </c>
      <c r="E74" s="88" t="inlineStr">
        <is>
          <t>Sertraline 50 mg OD</t>
        </is>
      </c>
      <c r="F74" s="88" t="inlineStr">
        <is>
          <t>Escitalopram 10 mg OD</t>
        </is>
      </c>
      <c r="G74" s="88" t="inlineStr">
        <is>
          <t>Venlafaxine 75 mg OD</t>
        </is>
      </c>
      <c r="H74" s="88" t="inlineStr">
        <is>
          <t>Amitriptyline 10 mg HS</t>
        </is>
      </c>
      <c r="I74" s="119" t="n">
        <v>1</v>
      </c>
      <c r="J74" s="88"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74" s="100" t="n"/>
      <c r="L74" s="88" t="inlineStr">
        <is>
          <t>Anxiety/depression</t>
        </is>
      </c>
      <c r="M74" s="100" t="inlineStr">
        <is>
          <t>Clinic</t>
        </is>
      </c>
      <c r="N74" s="88" t="inlineStr">
        <is>
          <t>ข้อ 21 (PLE_CC1_Practice_Exam.md)</t>
        </is>
      </c>
      <c r="O74" s="100" t="n"/>
      <c r="P74" s="100" t="n"/>
      <c r="Q74" s="100" t="n"/>
    </row>
    <row r="75" ht="13.2" customHeight="1" s="49">
      <c r="A75" s="119" t="inlineStr">
        <is>
          <t>73</t>
        </is>
      </c>
      <c r="B75" s="88"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5" s="100" t="n"/>
      <c r="D75" s="88" t="inlineStr">
        <is>
          <t>Venlafaxine 75 mg OD</t>
        </is>
      </c>
      <c r="E75" s="88" t="inlineStr">
        <is>
          <t>Amitriptyline 10 mg HS</t>
        </is>
      </c>
      <c r="F75" s="88" t="inlineStr">
        <is>
          <t>Lorazepam 1 mg HS</t>
        </is>
      </c>
      <c r="G75" s="88" t="inlineStr">
        <is>
          <t>Alprazolam 0.5 mg HS</t>
        </is>
      </c>
      <c r="H75" s="88" t="inlineStr">
        <is>
          <t>Diazepam 5 mg HS</t>
        </is>
      </c>
      <c r="I75" s="119" t="n">
        <v>1</v>
      </c>
      <c r="J75" s="88"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00" t="n"/>
      <c r="L75" s="88" t="inlineStr">
        <is>
          <t>Tobacco dependence</t>
        </is>
      </c>
      <c r="M75" s="100" t="inlineStr">
        <is>
          <t>Clinic</t>
        </is>
      </c>
      <c r="N75" s="88" t="inlineStr">
        <is>
          <t>ข้อ 22 (PLE_CC1_Practice_Exam.md)</t>
        </is>
      </c>
      <c r="O75" s="100" t="n"/>
      <c r="P75" s="100" t="n"/>
      <c r="Q75" s="100" t="n"/>
    </row>
    <row r="76" ht="13.2" customHeight="1" s="49">
      <c r="A76" s="119" t="inlineStr">
        <is>
          <t>74</t>
        </is>
      </c>
      <c r="B76" s="88" t="inlineStr">
        <is>
          <t>ผู้ป่วยที่ไม่ควรได้รับ Varenicline ในการช่วยเลิกบุหรี่ คือข้อใด</t>
        </is>
      </c>
      <c r="C76" s="100" t="n"/>
      <c r="D76" s="88" t="inlineStr">
        <is>
          <t>Alprazolam 0.5 mg HS</t>
        </is>
      </c>
      <c r="E76" s="88" t="inlineStr">
        <is>
          <t>Diazepam 5 mg HS</t>
        </is>
      </c>
      <c r="F76" s="88" t="inlineStr">
        <is>
          <t>Zolpidem 10 mg HS</t>
        </is>
      </c>
      <c r="G76" s="88" t="inlineStr">
        <is>
          <t>Nicotine gum 2 mg PRN</t>
        </is>
      </c>
      <c r="H76" s="88" t="inlineStr">
        <is>
          <t>Quetiapine 25 mg HS</t>
        </is>
      </c>
      <c r="I76" s="119" t="n">
        <v>1</v>
      </c>
      <c r="J76" s="88"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6" s="100" t="n"/>
      <c r="L76" s="88" t="inlineStr">
        <is>
          <t>Tobacco dependence</t>
        </is>
      </c>
      <c r="M76" s="100" t="inlineStr">
        <is>
          <t>Clinic</t>
        </is>
      </c>
      <c r="N76" s="88" t="inlineStr">
        <is>
          <t>ข้อ 23 (PLE_CC1_Practice_Exam.md)</t>
        </is>
      </c>
      <c r="O76" s="100" t="n"/>
      <c r="P76" s="100" t="n"/>
      <c r="Q76" s="100" t="n"/>
    </row>
    <row r="77" ht="13.2" customHeight="1" s="49">
      <c r="A77" s="119" t="inlineStr">
        <is>
          <t>75</t>
        </is>
      </c>
      <c r="B77" s="88"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77" s="100" t="n"/>
      <c r="D77" s="88" t="inlineStr">
        <is>
          <t>ยากลุ่ม Selective Serotonin Reuptake Inhibitors (SSRIs) เช่น Sertraline หรือ Escitalopram</t>
        </is>
      </c>
      <c r="E77" s="88" t="inlineStr">
        <is>
          <t>ยากลุ่ม Tricyclic Antidepressants (TCAs) เช่น Amitriptyline 50 mg</t>
        </is>
      </c>
      <c r="F77" s="88" t="inlineStr">
        <is>
          <t>ยากลุ่ม Monoamine Oxidase Inhibitors (MAOIs) เช่น Phenelzine</t>
        </is>
      </c>
      <c r="G77" s="88" t="inlineStr">
        <is>
          <t>ยากลุ่ม Typical Antipsychotics เช่น Haloperidol 5 mg</t>
        </is>
      </c>
      <c r="H77" s="88" t="inlineStr">
        <is>
          <t>ยากลุ่ม Benzodiazepines เช่น Diazepam 10 mg รับประทานเดี่ยวๆ ระยะยาว</t>
        </is>
      </c>
      <c r="I77" s="119" t="n">
        <v>1</v>
      </c>
      <c r="J77" s="88"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77" s="100" t="n"/>
      <c r="L77" s="88" t="inlineStr">
        <is>
          <t>Anxiety/depression</t>
        </is>
      </c>
      <c r="M77" s="100" t="inlineStr">
        <is>
          <t>Clinic</t>
        </is>
      </c>
      <c r="N77" s="88" t="inlineStr">
        <is>
          <t>ข้อ 1 (PLE_CC1_Practice_Exam.md)</t>
        </is>
      </c>
      <c r="O77" s="100" t="n"/>
      <c r="P77" s="100" t="n"/>
      <c r="Q77" s="100" t="n"/>
    </row>
    <row r="78" ht="13.2" customHeight="1" s="49">
      <c r="A78" s="119" t="inlineStr">
        <is>
          <t>76</t>
        </is>
      </c>
      <c r="B78" s="88"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78" s="100" t="n"/>
      <c r="D78" s="88" t="inlineStr">
        <is>
          <t>Diazepam 10 mg รับประทานก่อนนอน</t>
        </is>
      </c>
      <c r="E78" s="88" t="inlineStr">
        <is>
          <t>Amitriptyline 25 mg รับประทานก่อนนอน</t>
        </is>
      </c>
      <c r="F78" s="88" t="inlineStr">
        <is>
          <t>Zolpidem 5-10 mg รับประทานก่อนนอนทันทีก่อนจะเข้านอน</t>
        </is>
      </c>
      <c r="G78" s="88" t="inlineStr">
        <is>
          <t>Fluoxetine 20 mg รับประทานก่อนนอน</t>
        </is>
      </c>
      <c r="H78" s="88" t="inlineStr">
        <is>
          <t>Phenobarbital 60 mg รับประทานก่อนนอน</t>
        </is>
      </c>
      <c r="I78" s="119" t="n">
        <v>3</v>
      </c>
      <c r="J78" s="88"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78" s="100" t="n"/>
      <c r="L78" s="88" t="inlineStr">
        <is>
          <t>Insomnia</t>
        </is>
      </c>
      <c r="M78" s="100" t="inlineStr">
        <is>
          <t>Clinic</t>
        </is>
      </c>
      <c r="N78" s="88" t="inlineStr">
        <is>
          <t>ข้อ 5 (PLE_CC1_Practice_Exam.md)</t>
        </is>
      </c>
      <c r="O78" s="100" t="n"/>
      <c r="P78" s="100" t="n"/>
      <c r="Q78" s="100" t="n"/>
    </row>
    <row r="79" ht="13.2" customHeight="1" s="49">
      <c r="A79" s="119" t="inlineStr">
        <is>
          <t>77</t>
        </is>
      </c>
      <c r="B79" s="88" t="inlineStr">
        <is>
          <t>กลไกการออกฤทธิ์ของยากลุ่ม Benzodiazepines คือข้อใด</t>
        </is>
      </c>
      <c r="C79" s="100" t="n"/>
      <c r="D79" s="88" t="inlineStr">
        <is>
          <t>. กระตุ้น 5-HT receptor</t>
        </is>
      </c>
      <c r="E79" s="88" t="inlineStr">
        <is>
          <t>. กระตุ้น Dopamine receptor</t>
        </is>
      </c>
      <c r="F79" s="88" t="inlineStr">
        <is>
          <t>. กระตุ้น GABA receptor 184 โรคทางระบบประสาทและจิตประสาท นักศึกษาเภสัชศาสตร์ชั้นปีที่ 4 รุ่นที่ 9</t>
        </is>
      </c>
      <c r="G79" s="88" t="inlineStr">
        <is>
          <t>. กระตุ้น Glutamate receptor</t>
        </is>
      </c>
      <c r="H79" s="88" t="inlineStr">
        <is>
          <t>Diazepam 5 mg HS</t>
        </is>
      </c>
      <c r="I79" s="119" t="n">
        <v>1</v>
      </c>
      <c r="J79" s="88"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9" s="100" t="n"/>
      <c r="L79" s="88" t="inlineStr">
        <is>
          <t>Anxiety/depression</t>
        </is>
      </c>
      <c r="M79" s="100" t="inlineStr">
        <is>
          <t>Clinic</t>
        </is>
      </c>
      <c r="N79" s="88" t="inlineStr">
        <is>
          <t>ข้อ 26 (PLE_CC1_Practice_Exam.md)</t>
        </is>
      </c>
      <c r="O79" s="100" t="n"/>
      <c r="P79" s="100" t="n"/>
      <c r="Q79" s="100" t="n"/>
    </row>
    <row r="80" ht="13.2" customHeight="1" s="49">
      <c r="A80" s="119" t="inlineStr">
        <is>
          <t>78</t>
        </is>
      </c>
      <c r="B80" s="88"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80" s="100" t="n"/>
      <c r="D80" s="88" t="inlineStr">
        <is>
          <t>Acute Dystonia รักษาโดยการฉีด Diphenhydramine หรือ Benztropine ทางหลอดเลือดดำ/กล้ามเนื้อ</t>
        </is>
      </c>
      <c r="E80" s="88" t="inlineStr">
        <is>
          <t>Tardive Dyskinesia รักษาโดยการเพิ่มขนาดยา Haloperidol ให้สูงขึ้น</t>
        </is>
      </c>
      <c r="F80" s="88" t="inlineStr">
        <is>
          <t>Akathisia รักษาโดยการให้ยา Naloxone ฉีดเข้าหลอดเลือดดำ</t>
        </is>
      </c>
      <c r="G80" s="88" t="inlineStr">
        <is>
          <t>Neuroleptic Malignant Syndrome รักษาโดยการให้ยา Flumazenil</t>
        </is>
      </c>
      <c r="H80" s="88" t="inlineStr">
        <is>
          <t>Parkinsonism รักษาโดยการให้ยา Levodopa/Carbidopa ทันที</t>
        </is>
      </c>
      <c r="I80" s="119" t="n">
        <v>1</v>
      </c>
      <c r="J80" s="88"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80" s="100" t="n"/>
      <c r="L80" s="88" t="inlineStr">
        <is>
          <t>Anxiety/depression</t>
        </is>
      </c>
      <c r="M80" s="100" t="inlineStr">
        <is>
          <t>Clinic</t>
        </is>
      </c>
      <c r="N80" s="88" t="inlineStr">
        <is>
          <t>ข้อ 5 (PLE_CC1_Practice_Exam.md)</t>
        </is>
      </c>
      <c r="O80" s="100" t="n"/>
      <c r="P80" s="100" t="n"/>
      <c r="Q80" s="100" t="n"/>
    </row>
    <row r="81" ht="13.2" customHeight="1" s="49">
      <c r="A81" s="119" t="inlineStr">
        <is>
          <t>79</t>
        </is>
      </c>
      <c r="B81" s="88"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81" s="100" t="n"/>
      <c r="D81" s="88"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81" s="88" t="inlineStr">
        <is>
          <t>ผู้ป่วย Pseudodementia มักพยายามตอบคำถามอย่างเต็มที่และพยายามปกปิดความบกพร่องของตนเอง</t>
        </is>
      </c>
      <c r="F81" s="88" t="inlineStr">
        <is>
          <t>ผู้ป่วย Pseudodementia จะมีการดำเนินโรคแบบค่อยเป็นค่อยไปทีละน้อยตลอดระยะเวลาหลายปี</t>
        </is>
      </c>
      <c r="G81" s="88" t="inlineStr">
        <is>
          <t>ผู้ป่วย Pseudodementia จะไม่ตอบสนองต่อยาต้านอาการซึมเศร้าในทุกกรณี</t>
        </is>
      </c>
      <c r="H81" s="88" t="inlineStr">
        <is>
          <t>ผู้ป่วย Pseudodementia มีการตรวจคลื่นสมองพบความผิดปกติที่กลีบขมับรุนแรงกว่า Dementia</t>
        </is>
      </c>
      <c r="I81" s="119" t="n">
        <v>1</v>
      </c>
      <c r="J81" s="88"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81" s="100" t="n"/>
      <c r="L81" s="88" t="inlineStr">
        <is>
          <t>Anxiety/depression</t>
        </is>
      </c>
      <c r="M81" s="100" t="inlineStr">
        <is>
          <t>Clinic</t>
        </is>
      </c>
      <c r="N81" s="88" t="inlineStr">
        <is>
          <t>ข้อ 5 (PLE_CC1_Practice_Exam.md)</t>
        </is>
      </c>
      <c r="O81" s="100" t="n"/>
      <c r="P81" s="100" t="n"/>
      <c r="Q81" s="100" t="n"/>
    </row>
    <row r="82" ht="13.2" customHeight="1" s="49">
      <c r="A82" s="119" t="inlineStr">
        <is>
          <t>80</t>
        </is>
      </c>
      <c r="B82" s="88"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82" s="100" t="n"/>
      <c r="D82" s="88" t="inlineStr">
        <is>
          <t>Fluoxetine 20 mg OD</t>
        </is>
      </c>
      <c r="E82" s="88" t="inlineStr">
        <is>
          <t>Sertraline 50 mg OD</t>
        </is>
      </c>
      <c r="F82" s="88" t="inlineStr">
        <is>
          <t>Escitalopram 10 mg OD</t>
        </is>
      </c>
      <c r="G82" s="88" t="inlineStr">
        <is>
          <t>Venlafaxine 75 mg OD</t>
        </is>
      </c>
      <c r="H82" s="88" t="inlineStr">
        <is>
          <t>Amitriptyline 10 mg HS</t>
        </is>
      </c>
      <c r="I82" s="119" t="n">
        <v>1</v>
      </c>
      <c r="J82" s="88"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82" s="100" t="n"/>
      <c r="L82" s="88" t="inlineStr">
        <is>
          <t>Anxiety/depression</t>
        </is>
      </c>
      <c r="M82" s="100" t="inlineStr">
        <is>
          <t>Clinic</t>
        </is>
      </c>
      <c r="N82" s="88" t="inlineStr">
        <is>
          <t>ข้อ 33 (PLE_CC1_Practice_Exam.md)</t>
        </is>
      </c>
      <c r="O82" s="100" t="n"/>
      <c r="P82" s="100" t="n"/>
      <c r="Q82" s="100" t="n"/>
    </row>
    <row r="83" ht="13.2" customHeight="1" s="49">
      <c r="A83" s="119" t="inlineStr">
        <is>
          <t>81</t>
        </is>
      </c>
      <c r="B83" s="88"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83" s="100" t="n"/>
      <c r="D83" s="88" t="inlineStr">
        <is>
          <t>Fluoxetine (เปลี่ยนรูปเป็น Norfluoxetine)</t>
        </is>
      </c>
      <c r="E83" s="88" t="inlineStr">
        <is>
          <t>Sertraline (เปลี่ยนรูปเป็น Desmethylsertraline)</t>
        </is>
      </c>
      <c r="F83" s="88" t="inlineStr">
        <is>
          <t>Paroxetine</t>
        </is>
      </c>
      <c r="G83" s="88" t="inlineStr">
        <is>
          <t>Escitalopram</t>
        </is>
      </c>
      <c r="H83" s="88" t="inlineStr">
        <is>
          <t>Fluvoxamine</t>
        </is>
      </c>
      <c r="I83" s="119" t="n">
        <v>1</v>
      </c>
      <c r="J83" s="88"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83" s="100" t="n"/>
      <c r="L83" s="88" t="inlineStr">
        <is>
          <t>Anxiety/depression</t>
        </is>
      </c>
      <c r="M83" s="100" t="inlineStr">
        <is>
          <t>Clinic</t>
        </is>
      </c>
      <c r="N83" s="88" t="inlineStr">
        <is>
          <t>ข้อ 38 (PLE_CC1_Practice_Exam.md)</t>
        </is>
      </c>
      <c r="O83" s="100" t="n"/>
      <c r="P83" s="100" t="n"/>
      <c r="Q83" s="100" t="n"/>
    </row>
    <row r="84" ht="13.2" customHeight="1" s="49">
      <c r="A84" s="119" t="inlineStr">
        <is>
          <t>82</t>
        </is>
      </c>
      <c r="B84" s="88"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84" s="100" t="n"/>
      <c r="D84" s="88" t="inlineStr">
        <is>
          <t>Alprazolam 0.5 mg HS</t>
        </is>
      </c>
      <c r="E84" s="88" t="inlineStr">
        <is>
          <t>Diazepam 5 mg HS</t>
        </is>
      </c>
      <c r="F84" s="88" t="inlineStr">
        <is>
          <t>Zolpidem 10 mg HS</t>
        </is>
      </c>
      <c r="G84" s="88" t="inlineStr">
        <is>
          <t>Nicotine gum 2 mg PRN</t>
        </is>
      </c>
      <c r="H84" s="88" t="inlineStr">
        <is>
          <t>Quetiapine 25 mg HS</t>
        </is>
      </c>
      <c r="I84" s="119" t="n">
        <v>1</v>
      </c>
      <c r="J84" s="88"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84" s="100" t="n"/>
      <c r="L84" s="88" t="inlineStr">
        <is>
          <t>Insomnia</t>
        </is>
      </c>
      <c r="M84" s="100" t="inlineStr">
        <is>
          <t>Clinic</t>
        </is>
      </c>
      <c r="N84" s="88" t="inlineStr">
        <is>
          <t>ข้อ 39 (PLE_CC1_Practice_Exam.md)</t>
        </is>
      </c>
      <c r="O84" s="100" t="n"/>
      <c r="P84" s="100" t="n"/>
      <c r="Q84" s="100" t="n"/>
    </row>
    <row r="85" ht="13.2" customHeight="1" s="49">
      <c r="A85" s="119" t="inlineStr">
        <is>
          <t>83</t>
        </is>
      </c>
      <c r="B85" s="88"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85" s="100" t="n"/>
      <c r="D85" s="88" t="inlineStr">
        <is>
          <t>เคี้ยวเร็วๆ ติดต่อกันอย่างต่อเนื่องเป็นเวลา 30 นาทีจนหมดรสซ่าแล้วกลืนน้ำลายมากๆ</t>
        </is>
      </c>
      <c r="E85" s="88"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85" s="88" t="inlineStr">
        <is>
          <t>เคี้ยวให้ละเอียดแล้วกลืนกากหมากฝรั่งลงกระเพาะทันทีเพื่อให้ดูดซึมในลำไส้</t>
        </is>
      </c>
      <c r="G85" s="88" t="inlineStr">
        <is>
          <t>อมหมากฝรั่งไว้ใต้ลิ้นเฉยๆ โดยห้ามเคี้ยวเด็ดขาดตลอด 1 ชั่วโมง</t>
        </is>
      </c>
      <c r="H85" s="88" t="inlineStr">
        <is>
          <t>เคี้ยวหมากฝรั่งร่วมกับการดื่มกาแฟหรือน้ำส้มทันทีเพื่อช่วยเร่งการดูดซึม</t>
        </is>
      </c>
      <c r="I85" s="119" t="n">
        <v>2</v>
      </c>
      <c r="J85" s="88"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85" s="100" t="n"/>
      <c r="L85" s="88" t="inlineStr">
        <is>
          <t>Anxiety/depression</t>
        </is>
      </c>
      <c r="M85" s="100" t="inlineStr">
        <is>
          <t>Clinic</t>
        </is>
      </c>
      <c r="N85" s="88" t="inlineStr">
        <is>
          <t>ข้อ 2 (PLE_CC1_Practice_Exam.md)</t>
        </is>
      </c>
      <c r="O85" s="100" t="n"/>
      <c r="P85" s="100" t="n"/>
      <c r="Q85" s="100" t="n"/>
    </row>
    <row r="86" ht="13.2" customHeight="1" s="49">
      <c r="A86" s="119" t="inlineStr">
        <is>
          <t>84</t>
        </is>
      </c>
      <c r="B86" s="88"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86" s="100" t="n"/>
      <c r="D86" s="88"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86" s="88" t="inlineStr">
        <is>
          <t>งดดื่มน้ำเปล่าบริสุทธิ์เพราะน้ำจะไปละลายตัวยาทำให้หมดฤทธิ์ทันที</t>
        </is>
      </c>
      <c r="F86" s="88" t="inlineStr">
        <is>
          <t>งดอาหารไขมันสูงเพราะจะเร่งการดูดซึมนิโคตินเข้าสู่สมองเร็วเกินไปจนหัวใจวาย</t>
        </is>
      </c>
      <c r="G86" s="88" t="inlineStr">
        <is>
          <t>งดเครื่องดื่มแอลกอฮอล์เพราะจะทำปฏิกิริยาตกตะกอนเกิดสารพิษ Cyanide ในปาก</t>
        </is>
      </c>
      <c r="H86" s="88" t="inlineStr">
        <is>
          <t>งดผลิตภัณฑ์จากนมเพราะแคลเซียมจะจับกับนิโคตินเป็นสารประกอบเชิงซ้อนที่ไม่ละลายน้ำ</t>
        </is>
      </c>
      <c r="I86" s="119" t="n">
        <v>1</v>
      </c>
      <c r="J86" s="88"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86" s="100" t="n"/>
      <c r="L86" s="88" t="inlineStr">
        <is>
          <t>Tobacco dependence</t>
        </is>
      </c>
      <c r="M86" s="100" t="inlineStr">
        <is>
          <t>Clinic</t>
        </is>
      </c>
      <c r="N86" s="88" t="inlineStr">
        <is>
          <t>ข้อ 4 (PLE_CC1_Practice_Exam.md)</t>
        </is>
      </c>
      <c r="O86" s="100" t="n"/>
      <c r="P86" s="100" t="n"/>
      <c r="Q86" s="100" t="n"/>
    </row>
    <row r="87" ht="13.2" customHeight="1" s="49">
      <c r="A87" s="119" t="inlineStr">
        <is>
          <t>85</t>
        </is>
      </c>
      <c r="B87" s="88"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7" s="100" t="n"/>
      <c r="D87" s="88" t="inlineStr">
        <is>
          <t>Fluoxetine</t>
        </is>
      </c>
      <c r="E87" s="88" t="inlineStr">
        <is>
          <t>Sertraline</t>
        </is>
      </c>
      <c r="F87" s="88" t="inlineStr">
        <is>
          <t>Citalopram</t>
        </is>
      </c>
      <c r="G87" s="88" t="inlineStr">
        <is>
          <t>Venlafaxine</t>
        </is>
      </c>
      <c r="H87" s="88" t="inlineStr">
        <is>
          <t>Mirtazapine</t>
        </is>
      </c>
      <c r="I87" s="119" t="n">
        <v>1</v>
      </c>
      <c r="J87" s="88"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7" s="100" t="n"/>
      <c r="L87" s="88" t="inlineStr">
        <is>
          <t>Anxiety/depression</t>
        </is>
      </c>
      <c r="M87" s="100" t="inlineStr">
        <is>
          <t>Clinic</t>
        </is>
      </c>
      <c r="N87" s="88" t="inlineStr">
        <is>
          <t>ข้อ 1 (PLE_CC1_Practice_Exam.md)</t>
        </is>
      </c>
      <c r="O87" s="100" t="n"/>
      <c r="P87" s="100" t="n"/>
      <c r="Q87" s="100" t="n"/>
    </row>
    <row r="88" ht="13.2" customHeight="1" s="49">
      <c r="A88" s="119" t="inlineStr">
        <is>
          <t>86</t>
        </is>
      </c>
      <c r="B88" s="88"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88" s="100" t="n"/>
      <c r="D88" s="88" t="inlineStr">
        <is>
          <t>Cetirizine syrup หรือ Loratadine syrup รับประทานวันละ 1 ครั้ง ร่วมกับการล้างจมูกด้วยน้ำเกลือปราศจากเชื้อ (Normal Saline)</t>
        </is>
      </c>
      <c r="E88" s="88" t="inlineStr">
        <is>
          <t>Chlorpheniramine (CPM) syrup รับประทานทุก 4 ชั่วโมงต่อเนื่อง 1 เดือน</t>
        </is>
      </c>
      <c r="F88" s="88" t="inlineStr">
        <is>
          <t>Pseudoephedrine tablet 60 mg รับประทานวันละ 3 ครั้ง</t>
        </is>
      </c>
      <c r="G88" s="88" t="inlineStr">
        <is>
          <t>Hydroxyzine 25 mg รับประทานวันละ 3 ครั้ง</t>
        </is>
      </c>
      <c r="H88" s="88" t="inlineStr">
        <is>
          <t>Dexamethasone tablet 0.5 mg รับประทานวันละ 3 ครั้งหลังอาหาร</t>
        </is>
      </c>
      <c r="I88" s="119" t="n">
        <v>1</v>
      </c>
      <c r="J88" s="88"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88" s="100" t="n"/>
      <c r="L88" s="88" t="inlineStr">
        <is>
          <t>Insomnia</t>
        </is>
      </c>
      <c r="M88" s="100" t="inlineStr">
        <is>
          <t>Clinic</t>
        </is>
      </c>
      <c r="N88" s="88" t="inlineStr">
        <is>
          <t>ข้อ 29 (PLE_CC1_Practice_Exam.md)</t>
        </is>
      </c>
      <c r="O88" s="100" t="n"/>
      <c r="P88" s="100" t="n"/>
      <c r="Q88" s="100" t="n"/>
    </row>
    <row r="89" ht="13.2" customHeight="1" s="49">
      <c r="A89" s="119" t="inlineStr">
        <is>
          <t>87</t>
        </is>
      </c>
      <c r="B89" s="88"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89" s="100" t="n"/>
      <c r="D89" s="88"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89" s="88" t="inlineStr">
        <is>
          <t>หากรับประทานยาไปแล้ว 5 วันแล้วยังไม่ดีขึ้น ให้หยุดยาและเปลี่ยนกลุ่มยาทันที</t>
        </is>
      </c>
      <c r="F89" s="88" t="inlineStr">
        <is>
          <t>ผู้ป่วยสามารถหยุดยาได้ทันทีเมื่อรู้สึกว่าอารมณ์ดีขึ้นเป็นปกติโดยไม่ต้องปรึกษาแพทย์</t>
        </is>
      </c>
      <c r="G89" s="88" t="inlineStr">
        <is>
          <t>ยาต้านอาการซึมเศร้าทุกตัวทำให้เกิดการเสพติด (Addiction) เหมือนยานอนหลับและสารเสพติด</t>
        </is>
      </c>
      <c r="H89" s="88" t="inlineStr">
        <is>
          <t>ควรรับประทานยาเฉพาะในวันที่รู้สึกเศร้าหรือมีเรื่องเครียดเท่านั้น (PRN)</t>
        </is>
      </c>
      <c r="I89" s="119" t="n">
        <v>1</v>
      </c>
      <c r="J89" s="88"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89" s="100" t="n"/>
      <c r="L89" s="88" t="inlineStr">
        <is>
          <t>Anxiety/depression</t>
        </is>
      </c>
      <c r="M89" s="100" t="inlineStr">
        <is>
          <t>Clinic</t>
        </is>
      </c>
      <c r="N89" s="88" t="inlineStr">
        <is>
          <t>ข้อ 36 (PLE_CC1_Key_Rx20_UBU.md)</t>
        </is>
      </c>
      <c r="O89" s="100" t="n"/>
      <c r="P89" s="100" t="n"/>
      <c r="Q89" s="100" t="n"/>
    </row>
    <row r="90" ht="13.2" customHeight="1" s="49">
      <c r="A90" s="119" t="inlineStr">
        <is>
          <t>88</t>
        </is>
      </c>
      <c r="B90" s="88"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90" s="100" t="n"/>
      <c r="D90" s="88"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90" s="88" t="inlineStr">
        <is>
          <t>Benzodiazepines เป็นยาหลักตัวแรก (First-line monotherapy) ในการรักษาโรคซึมเศร้าให้หายขาด</t>
        </is>
      </c>
      <c r="F90" s="88" t="inlineStr">
        <is>
          <t>สามารถให้ Benzodiazepines ขนาดสูงต่อเนื่อง 1 ปีเพื่อรักษาโรคซึมเศร้าได้อย่างปลอดภัย</t>
        </is>
      </c>
      <c r="G90" s="88" t="inlineStr">
        <is>
          <t>ห้ามใช้ Benzodiazepines ร่วมกับยาต้านเศร้ากลุ่ม SSRIs โดยเด็ดขาดเพราะเกิดปฏิกิริยาต้านฤทธิ์กัน</t>
        </is>
      </c>
      <c r="H90" s="88" t="inlineStr">
        <is>
          <t>Benzodiazepines มีฤทธิ์เพิ่มระดับ Serotonin ในสมองเทียบเท่ากับยา Fluoxetine</t>
        </is>
      </c>
      <c r="I90" s="119" t="n">
        <v>1</v>
      </c>
      <c r="J90" s="88"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90" s="100" t="n"/>
      <c r="L90" s="88" t="inlineStr">
        <is>
          <t>Anxiety/depression</t>
        </is>
      </c>
      <c r="M90" s="100" t="inlineStr">
        <is>
          <t>Clinic</t>
        </is>
      </c>
      <c r="N90" s="88" t="inlineStr">
        <is>
          <t>ข้อ 1 (PLE_CC1_Key_Rx20_UBU.md)</t>
        </is>
      </c>
      <c r="O90" s="100" t="n"/>
      <c r="P90" s="100" t="n"/>
      <c r="Q90" s="100" t="n"/>
    </row>
    <row r="91" ht="13.2" customHeight="1" s="49">
      <c r="A91" s="119" t="inlineStr">
        <is>
          <t>89</t>
        </is>
      </c>
      <c r="B91" s="88"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91" s="100" t="n"/>
      <c r="D91" s="88" t="inlineStr">
        <is>
          <t>PHQ-9 (Patient Health Questionnaire-9)</t>
        </is>
      </c>
      <c r="E91" s="88" t="inlineStr">
        <is>
          <t>HAM-D (Hamilton Depression Rating Scale)</t>
        </is>
      </c>
      <c r="F91" s="88" t="inlineStr">
        <is>
          <t>MADRS (Montgomery-Asberg Depression Rating Scale)</t>
        </is>
      </c>
      <c r="G91" s="88" t="inlineStr">
        <is>
          <t>BDI (Beck Depression Inventory)</t>
        </is>
      </c>
      <c r="H91" s="88" t="inlineStr">
        <is>
          <t>DASS-21 (Depression Anxiety Stress Scale-21)</t>
        </is>
      </c>
      <c r="I91" s="119" t="n">
        <v>1</v>
      </c>
      <c r="J91" s="88"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91" s="100" t="n"/>
      <c r="L91" s="88" t="inlineStr">
        <is>
          <t>Anxiety/depression</t>
        </is>
      </c>
      <c r="M91" s="100" t="inlineStr">
        <is>
          <t>Clinic</t>
        </is>
      </c>
      <c r="N91" s="88" t="inlineStr">
        <is>
          <t>ข้อ 41 (PLE_CC1_Key_Rx20_UBU.md)</t>
        </is>
      </c>
      <c r="O91" s="100" t="n"/>
      <c r="P91" s="100" t="n"/>
      <c r="Q91" s="100" t="n"/>
    </row>
    <row r="92" ht="13.2" customHeight="1" s="49">
      <c r="A92" s="119" t="inlineStr">
        <is>
          <t>90</t>
        </is>
      </c>
      <c r="B92" s="88"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92" s="100" t="n"/>
      <c r="D92" s="88"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92" s="88" t="inlineStr">
        <is>
          <t>สามารถจ่ายได้ หากผู้ป่วยมีใบสั่งยาเดิมที่มีอายุไม่เกิน 1 ปี</t>
        </is>
      </c>
      <c r="F92" s="88" t="inlineStr">
        <is>
          <t>สามารถจ่ายได้ไม่เกินครั้งละ 10 เม็ดตามดุลยพินิจของเภสัชกรชั้นหนึ่ง</t>
        </is>
      </c>
      <c r="G92" s="88" t="inlineStr">
        <is>
          <t>สามารถจ่ายได้เฉพาะกรณีที่ผู้ป่วยมีบัตรประจำตัวประชาชนมาแสดง</t>
        </is>
      </c>
      <c r="H92" s="88" t="inlineStr">
        <is>
          <t>สามารถจ่ายได้โดยให้ผู้ป่วยลงชื่อในสมุดบันทึกยาอันตราย ขย.9</t>
        </is>
      </c>
      <c r="I92" s="119" t="n">
        <v>1</v>
      </c>
      <c r="J92" s="88"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92" s="100" t="n"/>
      <c r="L92" s="88" t="inlineStr">
        <is>
          <t>Insomnia</t>
        </is>
      </c>
      <c r="M92" s="100" t="inlineStr">
        <is>
          <t>Clinic</t>
        </is>
      </c>
      <c r="N92" s="88" t="inlineStr">
        <is>
          <t>ข้อ 2 (PLE_CC1_Key_Rx20_UBU.md)</t>
        </is>
      </c>
      <c r="O92" s="100" t="n"/>
      <c r="P92" s="100" t="n"/>
      <c r="Q92" s="100" t="n"/>
    </row>
    <row r="93" ht="13.2" customHeight="1" s="49">
      <c r="A93" s="119" t="inlineStr">
        <is>
          <t>91</t>
        </is>
      </c>
      <c r="B93" s="88" t="inlineStr">
        <is>
          <t>ยา Diazepam มีข้อบ่งใช้ที่ได้รับการรับรองทางการแพทย์หลากหลายด้าน ข้อใดต่อไปนี้ 'ไม่ใช่' ข้อบ่งใช้ที่ถูกต้องของยา Diazepam</t>
        </is>
      </c>
      <c r="C93" s="100" t="n"/>
      <c r="D93" s="88" t="inlineStr">
        <is>
          <t>รักษาโรคซึมเศร้าเรื้อรังแบบเดี่ยวๆ (Major Depressive Disorder monotherapy)</t>
        </is>
      </c>
      <c r="E93" s="88" t="inlineStr">
        <is>
          <t>ระงับอาการชักเฉียบพลันและภาวะชักต่อเนื่อง (Status Epilepticus)</t>
        </is>
      </c>
      <c r="F93" s="88" t="inlineStr">
        <is>
          <t>บรรเทาอาการถอนพิษสุราเฉียบพลัน (Acute Alcohol Withdrawal Syndrome / Delirium Tremens)</t>
        </is>
      </c>
      <c r="G93" s="88" t="inlineStr">
        <is>
          <t>บรรเทาอาการกล้ามเนื้อหดเกร็งรุนแรง (Skeletal muscle spasm)</t>
        </is>
      </c>
      <c r="H93" s="88" t="inlineStr">
        <is>
          <t>ระงับความวิตกกังวลเฉียบพลันและใช้เป็นยานำสลบก่อนทำหัตถการ (Preoperative sedation)</t>
        </is>
      </c>
      <c r="I93" s="119" t="n">
        <v>1</v>
      </c>
      <c r="J93" s="88"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93" s="100" t="n"/>
      <c r="L93" s="88" t="inlineStr">
        <is>
          <t>Insomnia</t>
        </is>
      </c>
      <c r="M93" s="100" t="inlineStr">
        <is>
          <t>Clinic</t>
        </is>
      </c>
      <c r="N93" s="88" t="inlineStr">
        <is>
          <t>ข้อ 6 (PLE_CC1_Key_Rx20_UBU.md)</t>
        </is>
      </c>
      <c r="O93" s="100" t="n"/>
      <c r="P93" s="100" t="n"/>
      <c r="Q93" s="100" t="n"/>
    </row>
    <row r="94" ht="13.2" customHeight="1" s="49">
      <c r="A94" s="119" t="inlineStr">
        <is>
          <t>92</t>
        </is>
      </c>
      <c r="B94" s="88"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94" s="100" t="n"/>
      <c r="D94" s="88" t="inlineStr">
        <is>
          <t>Propranolol 10-20 mg รับประทานก่อนทำกิจกรรม 30-60 นาที</t>
        </is>
      </c>
      <c r="E94" s="88" t="inlineStr">
        <is>
          <t>Diazepam 10 mg รับประทานก่อนทำกิจกรรม</t>
        </is>
      </c>
      <c r="F94" s="88" t="inlineStr">
        <is>
          <t>Haloperidol 5 mg รับประทานก่อนทำกิจกรรม</t>
        </is>
      </c>
      <c r="G94" s="88" t="inlineStr">
        <is>
          <t>Fluoxetine 20 mg รับประทานก่อนทำกิจกรรม</t>
        </is>
      </c>
      <c r="H94" s="88" t="inlineStr">
        <is>
          <t>Amitriptyline 50 mg รับประทานก่อนทำกิจกรรม</t>
        </is>
      </c>
      <c r="I94" s="119" t="n">
        <v>1</v>
      </c>
      <c r="J94" s="88"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94" s="100" t="n"/>
      <c r="L94" s="88" t="inlineStr">
        <is>
          <t>Anxiety/depression</t>
        </is>
      </c>
      <c r="M94" s="100" t="inlineStr">
        <is>
          <t>Clinic</t>
        </is>
      </c>
      <c r="N94" s="88" t="inlineStr">
        <is>
          <t>ข้อ 5 (PLE_CC1_Key_Rx20_UBU.md)</t>
        </is>
      </c>
      <c r="O94" s="100" t="n"/>
      <c r="P94" s="100" t="n"/>
      <c r="Q94" s="100" t="n"/>
    </row>
    <row r="95" ht="13.2" customHeight="1" s="49">
      <c r="A95" s="119" t="inlineStr">
        <is>
          <t>93</t>
        </is>
      </c>
      <c r="B95" s="88" t="inlineStr">
        <is>
          <t>ยา Diazepam ไม่ถูกนำมาใช้ในกรณีใด</t>
        </is>
      </c>
      <c r="C95" s="100" t="n"/>
      <c r="D95" s="88" t="inlineStr">
        <is>
          <t>โรคซึมเศร้า (Major Depressive Disorder) เป็นโรคหลัก</t>
        </is>
      </c>
      <c r="E95" s="88" t="inlineStr">
        <is>
          <t>Alcohol withdrawal delirium tremens</t>
        </is>
      </c>
      <c r="F95" s="88" t="inlineStr">
        <is>
          <t>Status epilepticus ฉุกเฉิน</t>
        </is>
      </c>
      <c r="G95" s="88" t="inlineStr">
        <is>
          <t>Muscle spasm และ Spasticity</t>
        </is>
      </c>
      <c r="H95" s="88" t="inlineStr">
        <is>
          <t>Procedural sedation ก่อนทำหัตถการ</t>
        </is>
      </c>
      <c r="I95" s="119" t="n">
        <v>1</v>
      </c>
      <c r="J95" s="88"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5" s="100" t="n"/>
      <c r="L95" s="88" t="inlineStr">
        <is>
          <t>Insomnia</t>
        </is>
      </c>
      <c r="M95" s="100" t="inlineStr">
        <is>
          <t>Clinic</t>
        </is>
      </c>
      <c r="N95" s="88" t="inlineStr">
        <is>
          <t>ข้อ 7 (PLE_CC1_Key_Rx20_UBU.md)</t>
        </is>
      </c>
      <c r="O95" s="100" t="n"/>
      <c r="P95" s="100" t="n"/>
      <c r="Q95" s="100" t="n"/>
    </row>
    <row r="96" ht="13.2" customHeight="1" s="49">
      <c r="A96" s="119" t="inlineStr">
        <is>
          <t>94</t>
        </is>
      </c>
      <c r="B96" s="88" t="inlineStr">
        <is>
          <t>เกี่ยวกับ ภาวะซึมเศร้า ข้อใดต่อไปนี้กล่าวถูกต้องตามหลักวิชาชีพเภสัชกรรม</t>
        </is>
      </c>
      <c r="C96" s="100" t="n"/>
      <c r="D96" s="88" t="inlineStr">
        <is>
          <t>Alprazolam 0.5 mg HS</t>
        </is>
      </c>
      <c r="E96" s="88" t="inlineStr">
        <is>
          <t>Diazepam 5 mg HS</t>
        </is>
      </c>
      <c r="F96" s="88" t="inlineStr">
        <is>
          <t>Zolpidem 10 mg HS</t>
        </is>
      </c>
      <c r="G96" s="88" t="inlineStr">
        <is>
          <t>Nicotine gum 2 mg PRN</t>
        </is>
      </c>
      <c r="H96" s="88" t="inlineStr">
        <is>
          <t>Quetiapine 25 mg HS</t>
        </is>
      </c>
      <c r="I96" s="119" t="n">
        <v>1</v>
      </c>
      <c r="J96" s="88"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6" s="100" t="n"/>
      <c r="L96" s="88" t="inlineStr">
        <is>
          <t>Anxiety/depression</t>
        </is>
      </c>
      <c r="M96" s="100" t="inlineStr">
        <is>
          <t>Clinic</t>
        </is>
      </c>
      <c r="N96" s="88" t="inlineStr">
        <is>
          <t>ข้อ 5 (PLE_CC1_Key_Rx20_UBU.md)</t>
        </is>
      </c>
      <c r="O96" s="100" t="n"/>
      <c r="P96" s="100" t="n"/>
      <c r="Q96" s="100" t="n"/>
    </row>
    <row r="97" ht="13.2" customHeight="1" s="49">
      <c r="A97" s="119" t="inlineStr">
        <is>
          <t>95</t>
        </is>
      </c>
      <c r="B97" s="88" t="inlineStr">
        <is>
          <t>Antidote ของยา Benzodiazepine เมื่อได้รับยาเกินขนาด คืออะไร</t>
        </is>
      </c>
      <c r="C97" s="100" t="n"/>
      <c r="D97" s="88" t="inlineStr">
        <is>
          <t>Nicotine gum 2 mg PRN</t>
        </is>
      </c>
      <c r="E97" s="88" t="inlineStr">
        <is>
          <t>Quetiapine 25 mg HS</t>
        </is>
      </c>
      <c r="F97" s="88" t="inlineStr">
        <is>
          <t>Risperidone 2 mg OD</t>
        </is>
      </c>
      <c r="G97" s="88" t="inlineStr">
        <is>
          <t>Fluoxetine 20 mg OD</t>
        </is>
      </c>
      <c r="H97" s="88" t="inlineStr">
        <is>
          <t>Sertraline 50 mg OD</t>
        </is>
      </c>
      <c r="I97" s="119" t="n">
        <v>1</v>
      </c>
      <c r="J97" s="88"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7" s="100" t="n"/>
      <c r="L97" s="88" t="inlineStr">
        <is>
          <t>Anxiety/depression</t>
        </is>
      </c>
      <c r="M97" s="100" t="inlineStr">
        <is>
          <t>Clinic</t>
        </is>
      </c>
      <c r="N97" s="88" t="inlineStr">
        <is>
          <t>ข้อ 9 (PLE_CC1_Key_Rx20_UBU.md)</t>
        </is>
      </c>
      <c r="O97" s="100" t="n"/>
      <c r="P97" s="100" t="n"/>
      <c r="Q97" s="100" t="n"/>
    </row>
    <row r="98" ht="13.2" customHeight="1" s="49">
      <c r="A98" s="119" t="inlineStr">
        <is>
          <t>96</t>
        </is>
      </c>
      <c r="B98" s="88"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98" s="100" t="n"/>
      <c r="D98" s="88"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98" s="88" t="inlineStr">
        <is>
          <t>ออกฤทธิ์เป็น Non-competitive Antagonist ที่ Chloride channel; ระวังภาวะความดันโลหิตต่ำรุนแรง</t>
        </is>
      </c>
      <c r="F98" s="88" t="inlineStr">
        <is>
          <t>ออกฤทธิ์กระตุ้นเอนไซม์ Hepatic CYP3A4 เพื่อเร่งทำลาย Benzodiazepine; ระวังตับวาย</t>
        </is>
      </c>
      <c r="G98" s="88" t="inlineStr">
        <is>
          <t>ออกฤทธิ์จับกับโมเลกุล Benzodiazepine ในกระแสเลือดเป็น Chelation complex ขับออกทางไต</t>
        </is>
      </c>
      <c r="H98" s="88" t="inlineStr">
        <is>
          <t>ออกฤทธิ์เป็น GABA agonist เลียนแบบธรรมชาติ; ระวังภาวะโคม่าลึก</t>
        </is>
      </c>
      <c r="I98" s="119" t="n">
        <v>1</v>
      </c>
      <c r="J98" s="88"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98" s="100" t="n"/>
      <c r="L98" s="88" t="inlineStr">
        <is>
          <t>Anxiety/depression</t>
        </is>
      </c>
      <c r="M98" s="100" t="inlineStr">
        <is>
          <t>Clinic</t>
        </is>
      </c>
      <c r="N98" s="88" t="inlineStr">
        <is>
          <t>ข้อ 5 (PLE_CC1_Key_Rx20_UBU.md)</t>
        </is>
      </c>
      <c r="O98" s="100" t="n"/>
      <c r="P98" s="100" t="n"/>
      <c r="Q98" s="100" t="n"/>
    </row>
    <row r="99" ht="13.2" customHeight="1" s="49">
      <c r="A99" s="119" t="inlineStr">
        <is>
          <t>97</t>
        </is>
      </c>
      <c r="B99" s="88"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99" s="100" t="n"/>
      <c r="D99" s="88" t="inlineStr">
        <is>
          <t>อาการชักจากการถอนยา (Withdrawal Seizures) และภาวะเพ้อสับสนเฉียบพลัน (Delirium)</t>
        </is>
      </c>
      <c r="E99" s="88" t="inlineStr">
        <is>
          <t>ภาวะน้ำตาลในเลือดต่ำขั้นวิกฤต (Severe Hypoglycemia)</t>
        </is>
      </c>
      <c r="F99" s="88" t="inlineStr">
        <is>
          <t>ภาวะหัวใจเต้นช้าผิดปกติและหัวใจหยุดเต้น (Severe Bradycardia / Asystole)</t>
        </is>
      </c>
      <c r="G99" s="88" t="inlineStr">
        <is>
          <t>ภาวะอัมพาตกล้ามเนื้อลายแบบเฉียบพลัน (Flaccid paralysis)</t>
        </is>
      </c>
      <c r="H99" s="88" t="inlineStr">
        <is>
          <t>ภาวะเม็ดเลือดขาวต่ำชนิดรุนแรง (Agranulocytosis)</t>
        </is>
      </c>
      <c r="I99" s="119" t="n">
        <v>1</v>
      </c>
      <c r="J99" s="88"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99" s="100" t="n"/>
      <c r="L99" s="88" t="inlineStr">
        <is>
          <t>Insomnia</t>
        </is>
      </c>
      <c r="M99" s="100" t="inlineStr">
        <is>
          <t>Clinic</t>
        </is>
      </c>
      <c r="N99" s="88" t="inlineStr">
        <is>
          <t>ข้อ 10 (PLE_CC1_Key_Rx20_UBU.md)</t>
        </is>
      </c>
      <c r="O99" s="100" t="n"/>
      <c r="P99" s="100" t="n"/>
      <c r="Q99" s="100" t="n"/>
    </row>
    <row r="100" ht="13.2" customHeight="1" s="49">
      <c r="A100" s="119" t="inlineStr">
        <is>
          <t>98</t>
        </is>
      </c>
      <c r="B100" s="88"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100" s="100" t="n"/>
      <c r="D100" s="88"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100" s="88" t="inlineStr">
        <is>
          <t>ห้ามใช้ยากลุ่ม Nicotine Replacement Therapy (NRT) ในผู้ป่วยโรคหัวใจทุกกรณีอย่างเด็ดขาดเพราะทำให้หัวใจวายทันที</t>
        </is>
      </c>
      <c r="F100" s="88" t="inlineStr">
        <is>
          <t>แนะนำให้ใช้ Nicotine ขนาดสูงเป็นสองเท่าของคนปกติเพื่อเร่งให้เลิกได้ภายใน 3 วัน</t>
        </is>
      </c>
      <c r="G100" s="88" t="inlineStr">
        <is>
          <t>ห้ามให้คำแนะนำด้านพฤติกรรมบำบัดเพราะจะทำให้ผู้ป่วยเครียดจนหัวใจล้มเหลวกำเริบ</t>
        </is>
      </c>
      <c r="H100" s="88" t="inlineStr">
        <is>
          <t>ควรจ่ายยา Bupropion SR ขนาด 600 mg ต่อวันเป็นทางเลือกแรกในผู้ป่วยโรคหัวใจ</t>
        </is>
      </c>
      <c r="I100" s="119" t="n">
        <v>1</v>
      </c>
      <c r="J100" s="88"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100" s="100" t="n"/>
      <c r="L100" s="88" t="inlineStr">
        <is>
          <t>Tobacco dependence</t>
        </is>
      </c>
      <c r="M100" s="100" t="inlineStr">
        <is>
          <t>Clinic</t>
        </is>
      </c>
      <c r="N100" s="88" t="inlineStr">
        <is>
          <t>ข้อ 5 (PLE_CC1_Key_Rx20_UBU.md)</t>
        </is>
      </c>
      <c r="O100" s="100" t="n"/>
      <c r="P100" s="100" t="n"/>
      <c r="Q100" s="100" t="n"/>
    </row>
    <row r="101" ht="13.2" customHeight="1" s="49">
      <c r="A101" s="119" t="inlineStr">
        <is>
          <t>99</t>
        </is>
      </c>
      <c r="B101" s="88"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101" s="100" t="n"/>
      <c r="D101" s="88" t="inlineStr">
        <is>
          <t>ให้คำแนะนำให้เลิกบุหรี่อย่างชัดเจน หนักแน่น ตรงไปตรงมา และเชื่อมโยงเฉพาะบุคคล (Clear, Strong, Personalized advice)</t>
        </is>
      </c>
      <c r="E101" s="88" t="inlineStr">
        <is>
          <t>บังคับข่มขู่ให้ผู้ป่วยกลัวว่าจะเสียชีวิตในเร็ววันหากไม่ยอมเลิก</t>
        </is>
      </c>
      <c r="F101" s="88" t="inlineStr">
        <is>
          <t>แนะนำให้ลดปริมาณการสูบลงทีละมวนเรื่อยๆ โดยไม่ต้องตั้งเป้าหมายวันเลิกสูบ (Quit date)</t>
        </is>
      </c>
      <c r="G101" s="88" t="inlineStr">
        <is>
          <t>จ่ายยาช่วยเลิกบุหรี่ให้ทันทีโดยไม่ต้องถามความพร้อมและความสมัครใจของผู้ป่วย</t>
        </is>
      </c>
      <c r="H101" s="88" t="inlineStr">
        <is>
          <t>แนะนำให้เปลี่ยนไปสูบบุหรี่ไฟฟ้าแทนบุหรี่มวนเนื่องจากไม่มีสารเคมีอันตรายใดๆ</t>
        </is>
      </c>
      <c r="I101" s="119" t="n">
        <v>1</v>
      </c>
      <c r="J101" s="88"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101" s="100" t="n"/>
      <c r="L101" s="88" t="inlineStr">
        <is>
          <t>Tobacco dependence</t>
        </is>
      </c>
      <c r="M101" s="100" t="inlineStr">
        <is>
          <t>Clinic</t>
        </is>
      </c>
      <c r="N101" s="88" t="inlineStr">
        <is>
          <t>ข้อ 1 (PLE_CC1_Key_Rx20_UBU.md)</t>
        </is>
      </c>
      <c r="O101" s="100" t="n"/>
      <c r="P101" s="100" t="n"/>
      <c r="Q101" s="100" t="n"/>
    </row>
    <row r="102" ht="13.2" customHeight="1" s="49">
      <c r="A102" s="119" t="inlineStr">
        <is>
          <t>100</t>
        </is>
      </c>
      <c r="B102" s="88"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102" s="100" t="n"/>
      <c r="D102" s="88" t="inlineStr">
        <is>
          <t>Nicotine Replacement Therapy (NRT), Varenicline, และ Bupropion SR</t>
        </is>
      </c>
      <c r="E102" s="88" t="inlineStr">
        <is>
          <t>Nortriptyline, Clonidine, และ Diazepam</t>
        </is>
      </c>
      <c r="F102" s="88" t="inlineStr">
        <is>
          <t>Fluoxetine, Sertraline, และ Alprazolam</t>
        </is>
      </c>
      <c r="G102" s="88" t="inlineStr">
        <is>
          <t>Methadone, Buprenorphine, และ Naloxone</t>
        </is>
      </c>
      <c r="H102" s="88" t="inlineStr">
        <is>
          <t>Disulfiram, Acamprosate, และ Naltrexone</t>
        </is>
      </c>
      <c r="I102" s="119" t="n">
        <v>1</v>
      </c>
      <c r="J102" s="88"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102" s="100" t="n"/>
      <c r="L102" s="88" t="inlineStr">
        <is>
          <t>Tobacco dependence</t>
        </is>
      </c>
      <c r="M102" s="100" t="inlineStr">
        <is>
          <t>Clinic</t>
        </is>
      </c>
      <c r="N102" s="88" t="inlineStr">
        <is>
          <t>ข้อ 2 (PLE_CC1_Key_Rx20_UBU.md)</t>
        </is>
      </c>
      <c r="O102" s="100" t="n"/>
      <c r="P102" s="100" t="n"/>
      <c r="Q102" s="100" t="n"/>
    </row>
    <row r="103" ht="13.2" customHeight="1" s="49">
      <c r="A103" s="119" t="inlineStr">
        <is>
          <t>101</t>
        </is>
      </c>
      <c r="B103" s="88"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103" s="100" t="n"/>
      <c r="D103" s="88" t="inlineStr">
        <is>
          <t>10.5 mg</t>
        </is>
      </c>
      <c r="E103" s="88" t="inlineStr">
        <is>
          <t>7 mg</t>
        </is>
      </c>
      <c r="F103" s="88" t="inlineStr">
        <is>
          <t>17.5 mg</t>
        </is>
      </c>
      <c r="G103" s="88" t="inlineStr">
        <is>
          <t>24.5 mg</t>
        </is>
      </c>
      <c r="H103" s="88" t="inlineStr">
        <is>
          <t>3.5 mg</t>
        </is>
      </c>
      <c r="I103" s="119" t="n">
        <v>1</v>
      </c>
      <c r="J103" s="88"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103" s="100" t="n"/>
      <c r="L103" s="88" t="inlineStr">
        <is>
          <t>Anxiety/depression</t>
        </is>
      </c>
      <c r="M103" s="100" t="inlineStr">
        <is>
          <t>Clinic</t>
        </is>
      </c>
      <c r="N103" s="88" t="inlineStr">
        <is>
          <t>ข้อ 66 (PLE_CC1_Key_Rx20_UBU.md)</t>
        </is>
      </c>
      <c r="O103" s="100" t="n"/>
      <c r="P103" s="100" t="n"/>
      <c r="Q103" s="100" t="n"/>
    </row>
    <row r="104" ht="13.2" customHeight="1" s="49">
      <c r="A104" s="119" t="inlineStr">
        <is>
          <t>102</t>
        </is>
      </c>
      <c r="B104" s="88"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104" s="100" t="n"/>
      <c r="D104" s="88" t="inlineStr">
        <is>
          <t>ไม่มีความเสี่ยงต่อการเกิดปรากฏการณ์ยาไหลทะลักอย่างรวดเร็ว (Dose dumping) หากแผ่นแปะเกิดการฉีกขาดหรือถูกตัดแบ่ง</t>
        </is>
      </c>
      <c r="E104" s="88" t="inlineStr">
        <is>
          <t>สามารถปลดปล่อยตัวยาได้ในอัตราเร็วคงที่ระดับ Zero-order kinetic ได้สมบูรณ์แบบมากกว่า Reservoir type</t>
        </is>
      </c>
      <c r="F104" s="88" t="inlineStr">
        <is>
          <t>ไม่จำเป็นต้องมีสารกระตุ้นการซึมผ่านผิวหนัง (Penetration enhancer) ในตำรับ</t>
        </is>
      </c>
      <c r="G104" s="88" t="inlineStr">
        <is>
          <t>สามารถนำกลับมาแปะซ้ำได้หลายครั้งโดยไม่ต้องเปลี่ยนแผ่นใหม่</t>
        </is>
      </c>
      <c r="H104" s="88" t="inlineStr">
        <is>
          <t>ตัวยาในแผ่นแปะจะไม่ซึมเข้าสู่กระแสเลือด แต่จะออกฤทธิ์เฉพาะที่ผิวหนังชั้นบนสุดเท่านั้น</t>
        </is>
      </c>
      <c r="I104" s="119" t="n">
        <v>1</v>
      </c>
      <c r="J104" s="88"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104" s="100" t="n"/>
      <c r="L104" s="88" t="inlineStr">
        <is>
          <t>Tobacco dependence</t>
        </is>
      </c>
      <c r="M104" s="100" t="inlineStr">
        <is>
          <t>Clinic</t>
        </is>
      </c>
      <c r="N104" s="88" t="inlineStr">
        <is>
          <t>ข้อ 68 (PLE_CC1_Key_Rx20_UBU.md)</t>
        </is>
      </c>
      <c r="O104" s="100" t="n"/>
      <c r="P104" s="100" t="n"/>
      <c r="Q104" s="100" t="n"/>
    </row>
    <row r="105" ht="13.2" customHeight="1" s="49">
      <c r="A105" s="119" t="inlineStr">
        <is>
          <t>103</t>
        </is>
      </c>
      <c r="B105" s="88"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105" s="100" t="n"/>
      <c r="D105" s="88"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105" s="88" t="inlineStr">
        <is>
          <t>รับประทานยาวันละ 1 ครั้งก่อนนอน ยาจะออกฤทธิ์ทันทีหลังรับประทาน และสามารถหยุดยาได้เมื่อหายเศร้า</t>
        </is>
      </c>
      <c r="F105" s="88" t="inlineStr">
        <is>
          <t>เคี้ยวเม็ดยาให้ละเอียดก่อนกลืน และงดรับประทานอาหารประเภทโปรตีนทุกชนิดตลอดการใช้ยา</t>
        </is>
      </c>
      <c r="G105" s="88" t="inlineStr">
        <is>
          <t>รับประทานเฉพาะเวลาที่มีอารมณ์เศร้าหรือเครียดวันละไม่เกิน 3 ครั้ง</t>
        </is>
      </c>
      <c r="H105" s="88" t="inlineStr">
        <is>
          <t>ยานี้ใช้สำหรับรักษาอาการนอนไม่หลับเฉียบพลันเป็นหลัก โดยจะช่วยให้นอนหลับได้ภายใน 30 นาที</t>
        </is>
      </c>
      <c r="I105" s="119" t="n">
        <v>1</v>
      </c>
      <c r="J105" s="88"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105" s="100" t="n"/>
      <c r="L105" s="88" t="inlineStr">
        <is>
          <t>Anxiety/depression</t>
        </is>
      </c>
      <c r="M105" s="100" t="inlineStr">
        <is>
          <t>Clinic</t>
        </is>
      </c>
      <c r="N105" s="88" t="inlineStr">
        <is>
          <t>ข้อ 1 (PLE_CC1_Key_Rx20_UBU.md)</t>
        </is>
      </c>
      <c r="O105" s="100" t="n"/>
      <c r="P105" s="100" t="n"/>
      <c r="Q105" s="100" t="n"/>
    </row>
    <row r="106" ht="13.2" customHeight="1" s="49">
      <c r="A106" s="119" t="inlineStr">
        <is>
          <t>104</t>
        </is>
      </c>
      <c r="B106" s="88"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106" s="100" t="n"/>
      <c r="D106" s="88" t="inlineStr">
        <is>
          <t>Aromatic Hydroxylation</t>
        </is>
      </c>
      <c r="E106" s="88" t="inlineStr">
        <is>
          <t>O-Dealkylation</t>
        </is>
      </c>
      <c r="F106" s="88" t="inlineStr">
        <is>
          <t>N-Demethylation</t>
        </is>
      </c>
      <c r="G106" s="88" t="inlineStr">
        <is>
          <t>Oxidative Deamination</t>
        </is>
      </c>
      <c r="H106" s="88" t="inlineStr">
        <is>
          <t>Sulfoxidation</t>
        </is>
      </c>
      <c r="I106" s="119" t="n">
        <v>3</v>
      </c>
      <c r="J106" s="88"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106" s="100" t="n"/>
      <c r="L106" s="88" t="inlineStr">
        <is>
          <t>Anxiety/depression</t>
        </is>
      </c>
      <c r="M106" s="100" t="inlineStr">
        <is>
          <t>Clinic</t>
        </is>
      </c>
      <c r="N106" s="88" t="inlineStr">
        <is>
          <t>ข้อ 79 (PLE_CC1_Key_Rx20_UBU.md)</t>
        </is>
      </c>
      <c r="O106" s="100" t="n"/>
      <c r="P106" s="100" t="n"/>
      <c r="Q106" s="100" t="n"/>
    </row>
    <row r="107" ht="13.2" customHeight="1" s="49">
      <c r="A107" s="119" t="inlineStr">
        <is>
          <t>105</t>
        </is>
      </c>
      <c r="B107" s="88"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7" s="100" t="n"/>
      <c r="D107" s="88" t="inlineStr">
        <is>
          <t>Fluoxetine ยับยั้ง CYP2D6 ลดการเปลี่ยน Tamoxifen เป็น Endoxifen ทำให้ประสิทธิภาพในการรักษามะเร็งลดลง</t>
        </is>
      </c>
      <c r="E107" s="88" t="inlineStr">
        <is>
          <t>Fluoxetine เพิ่มระดับ Tamoxifen ในเลือด ทำให้ฤทธิ์รักษามะเร็งดีขึ้น</t>
        </is>
      </c>
      <c r="F107" s="88" t="inlineStr">
        <is>
          <t>ทั้งสองยาแข่งขัน CYP2D6 ทำให้ยาทั้งคู่ออกฤทธิ์นานขึ้น</t>
        </is>
      </c>
      <c r="G107" s="88" t="inlineStr">
        <is>
          <t>ไม่มีปฏิกิริยาระหว่างยา เพราะทั้งคู่ใช้ enzyme เดียวกัน</t>
        </is>
      </c>
      <c r="H107" s="88" t="inlineStr">
        <is>
          <t>Tamoxifen ยับยั้ง CYP2D6 ทำให้ระดับ Fluoxetine ในเลือดสูงขึ้นและเสี่ยง serotonin syndrome</t>
        </is>
      </c>
      <c r="I107" s="119" t="n">
        <v>1</v>
      </c>
      <c r="J107" s="88"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7" s="100" t="n"/>
      <c r="L107" s="88" t="inlineStr">
        <is>
          <t>Anxiety/depression</t>
        </is>
      </c>
      <c r="M107" s="100" t="inlineStr">
        <is>
          <t>Clinic</t>
        </is>
      </c>
      <c r="N107" s="88" t="inlineStr">
        <is>
          <t>ข้อ 1 (PLE_CC1_Key_Rx20_UBU.md)</t>
        </is>
      </c>
      <c r="O107" s="100" t="n"/>
      <c r="P107" s="100" t="n"/>
      <c r="Q107" s="100" t="n"/>
    </row>
    <row r="108" ht="13.2" customHeight="1" s="49">
      <c r="A108" s="119" t="inlineStr">
        <is>
          <t>106</t>
        </is>
      </c>
      <c r="B108" s="88"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108" s="100" t="n"/>
      <c r="D108" s="88" t="inlineStr">
        <is>
          <t>Diazepam 10 mg รับประทานก่อนนอน</t>
        </is>
      </c>
      <c r="E108" s="88" t="inlineStr">
        <is>
          <t>Chlordiazepoxide 10 mg รับประทานก่อนนอน</t>
        </is>
      </c>
      <c r="F108" s="88" t="inlineStr">
        <is>
          <t>Zolpidem 5-10 mg รับประทานก่อนนอนทันทีก่อนจะเข้านอน</t>
        </is>
      </c>
      <c r="G108" s="88" t="inlineStr">
        <is>
          <t>Phenobarbital 60 mg รับประทานก่อนนอน</t>
        </is>
      </c>
      <c r="H108" s="88" t="inlineStr">
        <is>
          <t>Flurazepam 30 mg รับประทานก่อนนอน</t>
        </is>
      </c>
      <c r="I108" s="119" t="n">
        <v>3</v>
      </c>
      <c r="J108" s="88"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108" s="100" t="n"/>
      <c r="L108" s="88" t="inlineStr">
        <is>
          <t>Insomnia</t>
        </is>
      </c>
      <c r="M108" s="100" t="inlineStr">
        <is>
          <t>Clinic</t>
        </is>
      </c>
      <c r="N108" s="88" t="inlineStr">
        <is>
          <t>ข้อ 1 (PLE_CC1_Key_Rx20_UBU.md)</t>
        </is>
      </c>
      <c r="O108" s="100" t="n"/>
      <c r="P108" s="100" t="n"/>
      <c r="Q108" s="100" t="n"/>
    </row>
    <row r="109" ht="13.2" customHeight="1" s="49">
      <c r="A109" s="119" t="inlineStr">
        <is>
          <t>107</t>
        </is>
      </c>
      <c r="B109" s="88"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109" s="100" t="n"/>
      <c r="D109" s="88" t="inlineStr">
        <is>
          <t>Zaleplon 10 mg รับประทานก่อนนอน</t>
        </is>
      </c>
      <c r="E109" s="88" t="inlineStr">
        <is>
          <t>Temazepam 15 mg หรือ Eszopiclone 2-3 mg รับประทานก่อนนอน</t>
        </is>
      </c>
      <c r="F109" s="88" t="inlineStr">
        <is>
          <t>Midazolam 7.5 mg รับประทานก่อนนอน</t>
        </is>
      </c>
      <c r="G109" s="88" t="inlineStr">
        <is>
          <t>Triazolam 0.125 mg รับประทานก่อนนอน</t>
        </is>
      </c>
      <c r="H109" s="88" t="inlineStr">
        <is>
          <t>Chloral hydrate 500 mg รับประทานก่อนนอน</t>
        </is>
      </c>
      <c r="I109" s="119" t="n">
        <v>2</v>
      </c>
      <c r="J109" s="88"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109" s="100" t="n"/>
      <c r="L109" s="88" t="inlineStr">
        <is>
          <t>Insomnia</t>
        </is>
      </c>
      <c r="M109" s="100" t="inlineStr">
        <is>
          <t>Clinic</t>
        </is>
      </c>
      <c r="N109" s="88" t="inlineStr">
        <is>
          <t>ข้อ 3 (PLE_CC1_Key_Rx20_UBU.md)</t>
        </is>
      </c>
      <c r="O109" s="100" t="n"/>
      <c r="P109" s="100" t="n"/>
      <c r="Q109" s="100" t="n"/>
    </row>
    <row r="110" ht="13.2" customHeight="1" s="49">
      <c r="A110" s="119" t="inlineStr">
        <is>
          <t>108</t>
        </is>
      </c>
      <c r="B110" s="88"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110" s="100" t="n"/>
      <c r="D110" s="88"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110" s="88" t="inlineStr">
        <is>
          <t>การจ่ายยา Diazepam 10 mg รับประทานต่อเนื่องทุกคืนตลอดชีวิต</t>
        </is>
      </c>
      <c r="F110" s="88" t="inlineStr">
        <is>
          <t>การให้ยาต้านอาการทางจิตขนาดสูง เช่น Haloperidol 10 mg ก่อนนอน</t>
        </is>
      </c>
      <c r="G110" s="88" t="inlineStr">
        <is>
          <t>การใช้ยานอนหลับกลุ่ม Barbiturates ขนาดสูง</t>
        </is>
      </c>
      <c r="H110" s="88" t="inlineStr">
        <is>
          <t>การดื่มสุราหรือไวน์ 1-2 แก้วทุกคืนก่อนนอนเพื่อช่วยให้นอนหลับได้ง่าย</t>
        </is>
      </c>
      <c r="I110" s="119" t="n">
        <v>1</v>
      </c>
      <c r="J110" s="88"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110" s="100" t="n"/>
      <c r="L110" s="88" t="inlineStr">
        <is>
          <t>Insomnia</t>
        </is>
      </c>
      <c r="M110" s="100" t="inlineStr">
        <is>
          <t>Clinic</t>
        </is>
      </c>
      <c r="N110" s="88" t="inlineStr">
        <is>
          <t>ข้อ 4 (PLE_CC1_Key_Rx20_UBU.md)</t>
        </is>
      </c>
      <c r="O110" s="100" t="n"/>
      <c r="P110" s="100" t="n"/>
      <c r="Q110" s="100" t="n"/>
    </row>
    <row r="111" ht="13.2" customHeight="1" s="49">
      <c r="A111" s="119" t="inlineStr">
        <is>
          <t>109</t>
        </is>
      </c>
      <c r="B111" s="88"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11" s="100" t="n"/>
      <c r="D111" s="88" t="inlineStr">
        <is>
          <t>คาเฟอีนในชายับยั้ง Adenosine receptor ทำให้ลด Sleep pressure และเพิ่ม Sleep latency</t>
        </is>
      </c>
      <c r="E111" s="88" t="inlineStr">
        <is>
          <t>ชามีฤทธิ์ขยายหลอดเลือด ทำให้ Blood pressure สูงขึ้นและนอนหลับยาก</t>
        </is>
      </c>
      <c r="F111" s="88" t="inlineStr">
        <is>
          <t>Tannin ในชาทำให้เกิด Gastritis และนอนไม่หลับเนื่องจากปวดท้อง</t>
        </is>
      </c>
      <c r="G111" s="88" t="inlineStr">
        <is>
          <t>ชาทำให้เกิด Urinary frequency บ่อยขึ้นในเวลากลางคืน</t>
        </is>
      </c>
      <c r="H111" s="88" t="inlineStr">
        <is>
          <t>ชามีสาร Theobromine ที่กระตุ้นระบบประสาทรุนแรงกว่าคาเฟอีน</t>
        </is>
      </c>
      <c r="I111" s="119" t="n">
        <v>1</v>
      </c>
      <c r="J111" s="88"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11" s="100" t="n"/>
      <c r="L111" s="88" t="inlineStr">
        <is>
          <t>Insomnia</t>
        </is>
      </c>
      <c r="M111" s="100" t="inlineStr">
        <is>
          <t>Clinic</t>
        </is>
      </c>
      <c r="N111" s="88" t="inlineStr">
        <is>
          <t>ข้อ 5 (PLE_CC1_Key_Rx20_UBU.md)</t>
        </is>
      </c>
      <c r="O111" s="100" t="n"/>
      <c r="P111" s="100" t="n"/>
      <c r="Q111" s="100" t="n"/>
    </row>
    <row r="112" ht="13.2" customHeight="1" s="49">
      <c r="A112" s="119" t="inlineStr">
        <is>
          <t>110</t>
        </is>
      </c>
      <c r="B112" s="88"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12" s="100" t="n"/>
      <c r="D112" s="88" t="inlineStr">
        <is>
          <t>การแทนที่ด้วยหมู่ Halogen หรือหมู่ฟังก์ชันใดๆ ที่ตำแหน่ง Carbon 6, 8 หรือ 9 บนวงแหวน Benzo ring (Ring A)</t>
        </is>
      </c>
      <c r="E112" s="88" t="inlineStr">
        <is>
          <t>การมีหมู่ Electronegative group (เช่น -Cl, -NO2) ที่ตำแหน่ง Carbon 7 บนวงแหวน Benzo ring (Ring A)</t>
        </is>
      </c>
      <c r="F112" s="88" t="inlineStr">
        <is>
          <t>การมีหมู่ Halogen (เช่น -Cl หรือ -F) ที่ตำแหน่ง Ortho (C2') บนวงแหวน 5-Phenyl ring (Ring C)</t>
        </is>
      </c>
      <c r="G112" s="88" t="inlineStr">
        <is>
          <t>การเติมหมู่ Triazole หรือ Imidazole ring หลอมรวมที่ตำแหน่ง 1,2 ของ Diazepine ring</t>
        </is>
      </c>
      <c r="H112" s="88" t="inlineStr">
        <is>
          <t>การมีพันธะคู่ C4=N5 และหมู่ 2-Carbonyl (C2=O) บนวงแหวน Diazepine ring</t>
        </is>
      </c>
      <c r="I112" s="119" t="n">
        <v>1</v>
      </c>
      <c r="J112" s="88"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12" s="100" t="n"/>
      <c r="L112" s="88" t="inlineStr">
        <is>
          <t>Anxiety/depression</t>
        </is>
      </c>
      <c r="M112" s="100" t="inlineStr">
        <is>
          <t>Clinic</t>
        </is>
      </c>
      <c r="N112" s="88" t="inlineStr">
        <is>
          <t>ข้อ 5 (PLE_CC1_Key_Rx20_UBU.md)</t>
        </is>
      </c>
      <c r="O112" s="100" t="n"/>
      <c r="P112" s="100" t="n"/>
      <c r="Q112" s="100" t="n"/>
    </row>
    <row r="113" ht="13.2" customHeight="1" s="49">
      <c r="A113" s="119" t="inlineStr">
        <is>
          <t>111</t>
        </is>
      </c>
      <c r="B113" s="88" t="inlineStr">
        <is>
          <t>ผู้ป่วยจัดเป็น Insomnia ประเภทใด</t>
        </is>
      </c>
      <c r="C113" s="100" t="n"/>
      <c r="D113" s="88" t="inlineStr">
        <is>
          <t>Short term insomnia with difficulty falling asleep</t>
        </is>
      </c>
      <c r="E113" s="88" t="inlineStr">
        <is>
          <t>Short term insomnia with difficulty falling asleep and maintaining sleep</t>
        </is>
      </c>
      <c r="F113" s="88" t="inlineStr">
        <is>
          <t>Long term insomnia with difficulty falling asleep</t>
        </is>
      </c>
      <c r="G113" s="88" t="inlineStr">
        <is>
          <t>Long term insomnia with difficulty falling asleep and maintaining sleep</t>
        </is>
      </c>
      <c r="H113" s="88" t="inlineStr">
        <is>
          <t>Long term insomnia with difficulty maintaining sleep</t>
        </is>
      </c>
      <c r="I113" s="119" t="n">
        <v>2</v>
      </c>
      <c r="J113" s="88"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13" s="100" t="n"/>
      <c r="L113" s="88" t="inlineStr">
        <is>
          <t>Insomnia</t>
        </is>
      </c>
      <c r="M113" s="100" t="inlineStr">
        <is>
          <t>Clinic</t>
        </is>
      </c>
      <c r="N113" s="88" t="inlineStr">
        <is>
          <t>ข้อ 64 (PLE_CC1_Key_Rx20_UBU.md)</t>
        </is>
      </c>
      <c r="O113" s="100" t="n"/>
      <c r="P113" s="100" t="n"/>
      <c r="Q113" s="100" t="n"/>
    </row>
    <row r="114" ht="13.2" customHeight="1" s="49">
      <c r="A114" s="119" t="inlineStr">
        <is>
          <t>112</t>
        </is>
      </c>
      <c r="B114" s="88" t="inlineStr">
        <is>
          <t>สาเหตุใดเป็นสาเหตุหลักของการนอนไม่หลับมากที่สุด</t>
        </is>
      </c>
      <c r="C114" s="100" t="n"/>
      <c r="D114" s="88" t="inlineStr">
        <is>
          <t>พ่อเสียชีวิต</t>
        </is>
      </c>
      <c r="E114" s="88" t="inlineStr">
        <is>
          <t>แม่ป่วย</t>
        </is>
      </c>
      <c r="F114" s="88" t="inlineStr">
        <is>
          <t>ภรรยาเสียชีวิต</t>
        </is>
      </c>
      <c r="G114" s="88" t="inlineStr">
        <is>
          <t>กินยาลดความดันโลหิต</t>
        </is>
      </c>
      <c r="H114" s="88" t="inlineStr">
        <is>
          <t>กินยารักษาต่อมลูกหมากโต</t>
        </is>
      </c>
      <c r="I114" s="119" t="n">
        <v>3</v>
      </c>
      <c r="J114" s="88"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14" s="100" t="n"/>
      <c r="L114" s="88" t="inlineStr">
        <is>
          <t>Insomnia</t>
        </is>
      </c>
      <c r="M114" s="100" t="inlineStr">
        <is>
          <t>Clinic</t>
        </is>
      </c>
      <c r="N114" s="88" t="inlineStr">
        <is>
          <t>ข้อ 65 (PLE_CC1_Key_Rx20_UBU.md)</t>
        </is>
      </c>
      <c r="O114" s="100" t="n"/>
      <c r="P114" s="100" t="n"/>
      <c r="Q114" s="100" t="n"/>
    </row>
    <row r="115" ht="13.2" customHeight="1" s="49">
      <c r="A115" s="119" t="inlineStr">
        <is>
          <t>113</t>
        </is>
      </c>
      <c r="B115" s="88" t="inlineStr">
        <is>
          <t>ควรใช้ยาใดในผู้ป่วยรายนี้ มีตาราง Pharmacokinetics ของ Benzodiazepine มาดังนี้</t>
        </is>
      </c>
      <c r="C115" s="100" t="n"/>
      <c r="D115" s="88" t="inlineStr">
        <is>
          <t>Diazepam</t>
        </is>
      </c>
      <c r="E115" s="88" t="inlineStr">
        <is>
          <t>Lorazepam</t>
        </is>
      </c>
      <c r="F115" s="88" t="inlineStr">
        <is>
          <t>Alprazolam</t>
        </is>
      </c>
      <c r="G115" s="88" t="inlineStr">
        <is>
          <t>Triazolam</t>
        </is>
      </c>
      <c r="H115" s="88" t="inlineStr">
        <is>
          <t>Clonazepam</t>
        </is>
      </c>
      <c r="I115" s="119" t="n">
        <v>1</v>
      </c>
      <c r="J115" s="88"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5" s="100" t="n"/>
      <c r="L115" s="88" t="inlineStr">
        <is>
          <t>Anxiety/depression</t>
        </is>
      </c>
      <c r="M115" s="100" t="inlineStr">
        <is>
          <t>Clinic</t>
        </is>
      </c>
      <c r="N115" s="88" t="inlineStr">
        <is>
          <t>ข้อ 67 (PLE_CC1_Key_Rx20_UBU.md)</t>
        </is>
      </c>
      <c r="O115" s="100" t="n"/>
      <c r="P115" s="100" t="n"/>
      <c r="Q115" s="100" t="n"/>
    </row>
    <row r="116" ht="13.2" customHeight="1" s="49">
      <c r="A116" s="119" t="inlineStr">
        <is>
          <t>114</t>
        </is>
      </c>
      <c r="B116" s="88" t="inlineStr">
        <is>
          <t>ผู้ป่วยมีโรคซึมเศร้าร่วมด้วย ควรได้รับยาใด เพื่อรักษาอาการนอนไม่หลับและซึมเศร้า</t>
        </is>
      </c>
      <c r="C116" s="100" t="n"/>
      <c r="D116" s="88" t="inlineStr">
        <is>
          <t>Bupropion</t>
        </is>
      </c>
      <c r="E116" s="88" t="inlineStr">
        <is>
          <t>Mirtazapine</t>
        </is>
      </c>
      <c r="F116" s="88" t="inlineStr">
        <is>
          <t>Amitriptyline</t>
        </is>
      </c>
      <c r="G116" s="88" t="inlineStr">
        <is>
          <t>Venlafaxine</t>
        </is>
      </c>
      <c r="H116" s="88" t="inlineStr">
        <is>
          <t>Zolpidem</t>
        </is>
      </c>
      <c r="I116" s="119" t="n">
        <v>2</v>
      </c>
      <c r="J116" s="88"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6" s="100" t="n"/>
      <c r="L116" s="88" t="inlineStr">
        <is>
          <t>Anxiety/depression</t>
        </is>
      </c>
      <c r="M116" s="100" t="inlineStr">
        <is>
          <t>Clinic</t>
        </is>
      </c>
      <c r="N116" s="88" t="inlineStr">
        <is>
          <t>ข้อ 68 (PLE_CC1_Key_Rx20_UBU.md)</t>
        </is>
      </c>
      <c r="O116" s="100" t="n"/>
      <c r="P116" s="100" t="n"/>
      <c r="Q116" s="100" t="n"/>
    </row>
    <row r="117" ht="13.2" customHeight="1" s="49">
      <c r="A117" s="100" t="n">
        <v>115</v>
      </c>
      <c r="B117" s="88"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7" s="100" t="n"/>
      <c r="D117" s="88" t="inlineStr">
        <is>
          <t>แนะนำให้งดดื่มเครื่องดื่มแอลกอฮอล์ก่อนนอน</t>
        </is>
      </c>
      <c r="E117" s="88" t="inlineStr">
        <is>
          <t>เมื่อนอนไม่หลับภายใน 20 นาที ให้ลุกออกจากเตียงไปทำกิจกรรมผ่อนคลาย เมื่อรู้สึกง่วงจึงค่อยกลับมานอน</t>
        </is>
      </c>
      <c r="F117" s="88" t="inlineStr">
        <is>
          <t>แนะนำให้นอนหลับพักผ่อนในช่วงกลางวันชดเชยวันละ 2-3 ชั่วโมง</t>
        </is>
      </c>
      <c r="G117" s="88" t="inlineStr">
        <is>
          <t>เข้านอนและตื่นนอนให้ตรงเวลาเดิมสม่ำเสมอทุกวัน</t>
        </is>
      </c>
      <c r="H117" s="88" t="inlineStr">
        <is>
          <t>งดดื่มชา กาแฟ และเครื่องดื่มที่มีคาเฟอีน โดยเฉพาะในช่วงบ่ายและเย็น</t>
        </is>
      </c>
      <c r="I117" s="119" t="n">
        <v>3</v>
      </c>
      <c r="J117" s="88"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7" s="100" t="n"/>
      <c r="L117" s="88" t="inlineStr">
        <is>
          <t>Psychiatric</t>
        </is>
      </c>
      <c r="M117" s="100" t="inlineStr">
        <is>
          <t>Clinic</t>
        </is>
      </c>
      <c r="N117" s="88" t="inlineStr">
        <is>
          <t>PLE_CC1_2567_Key ข้อ 18</t>
        </is>
      </c>
      <c r="O117" s="100" t="n"/>
      <c r="P117" s="100" t="n"/>
      <c r="Q117" s="100" t="n"/>
    </row>
    <row r="118" ht="13.2" customHeight="1" s="49">
      <c r="A118" s="100" t="n">
        <v>116</v>
      </c>
      <c r="B118" s="88"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8" s="100" t="n"/>
      <c r="D118" s="88" t="inlineStr">
        <is>
          <t>จ่าย Lorazepam 1 mg รับประทานก่อนนอนทุกคืนต่อเนื่อง 1 เดือน</t>
        </is>
      </c>
      <c r="E118" s="88" t="inlineStr">
        <is>
          <t>ปรับสุขอนามัยการนอนหลับ (Sleep hygiene) งดแอลกอฮอล์/กาแฟ และอาจพิจารณา Melatonin ระยะสั้น</t>
        </is>
      </c>
      <c r="F118" s="88" t="inlineStr">
        <is>
          <t>แนะนำให้รับประทานยาเม็ดสารสกัดสมุนไพรใบขี้เหล็กก่อนนอน</t>
        </is>
      </c>
      <c r="G118" s="88" t="inlineStr">
        <is>
          <t>จ่ายยา Chlorpheniramine (CPM) 4 mg รับประทานก่อนนอนเป็นประจำเพื่อช่วยให้นอนหลับ</t>
        </is>
      </c>
      <c r="H118" s="88" t="inlineStr">
        <is>
          <t>ให้ดื่มแอลกอฮอล์เพิ่มปริมาณเป็น 2 แก้วก่อนนอนเพื่อให้หลับสนิทตลอดคืน</t>
        </is>
      </c>
      <c r="I118" s="119" t="n">
        <v>2</v>
      </c>
      <c r="J118" s="88"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8" s="100" t="n"/>
      <c r="L118" s="88" t="inlineStr">
        <is>
          <t>Psychiatric</t>
        </is>
      </c>
      <c r="M118" s="100" t="inlineStr">
        <is>
          <t>Clinic</t>
        </is>
      </c>
      <c r="N118" s="88" t="inlineStr">
        <is>
          <t>PLE_CC1_2567_Key ข้อ 20</t>
        </is>
      </c>
      <c r="O118" s="100" t="n"/>
      <c r="P118" s="100" t="n"/>
      <c r="Q118" s="100" t="n"/>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Q1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21.6" customHeight="1" s="49">
      <c r="A3" s="119" t="n">
        <v>1</v>
      </c>
      <c r="B3" s="88"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00" t="n"/>
      <c r="D3" s="88" t="inlineStr">
        <is>
          <t>Short-acting beta-2 agonist (SABA) เดี่ยวๆ (เช่น Salbutamol MDI)</t>
        </is>
      </c>
      <c r="E3" s="88" t="inlineStr">
        <is>
          <t>Inhaled corticosteroid + Formoterol (ICS-Formoterol ขนาดต่ำ)</t>
        </is>
      </c>
      <c r="F3" s="88" t="inlineStr">
        <is>
          <t>Oral Prednisolone 30 mg</t>
        </is>
      </c>
      <c r="G3" s="88" t="inlineStr">
        <is>
          <t>Ipratropium bromide MDI</t>
        </is>
      </c>
      <c r="H3" s="88" t="inlineStr">
        <is>
          <t>Theophylline sustained-release</t>
        </is>
      </c>
      <c r="I3" s="119" t="n">
        <v>2</v>
      </c>
      <c r="J3" s="88"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00" t="n"/>
      <c r="L3" s="88" t="inlineStr">
        <is>
          <t>Asthma</t>
        </is>
      </c>
      <c r="M3" s="100" t="inlineStr">
        <is>
          <t>1</t>
        </is>
      </c>
      <c r="N3" s="88" t="inlineStr">
        <is>
          <t>Clinic</t>
        </is>
      </c>
      <c r="O3" s="100" t="n"/>
      <c r="P3" s="100" t="n"/>
      <c r="Q3" s="100" t="n"/>
    </row>
    <row r="4" ht="13.2" customHeight="1" s="49">
      <c r="A4" s="119" t="n">
        <v>2</v>
      </c>
      <c r="B4"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00" t="n"/>
      <c r="D4" s="88" t="inlineStr">
        <is>
          <t>เพื่อให้สามารถดำเนินชีวิตได้ปกติ</t>
        </is>
      </c>
      <c r="E4" s="88" t="inlineStr">
        <is>
          <t>เพื่อให้ควบคุมอาการของโรคได้</t>
        </is>
      </c>
      <c r="F4" s="88" t="inlineStr">
        <is>
          <t>เพื่อหลีกเลี่ยงอาการไม่พึงประสงค์อันเนื่องมาจากยารับประทาน</t>
        </is>
      </c>
      <c r="G4" s="88" t="inlineStr">
        <is>
          <t>เพื่อป้องกันการเกิดอาการเรื้อรัง</t>
        </is>
      </c>
      <c r="H4" s="88" t="inlineStr">
        <is>
          <t>เพื่อป้องกันการทำลายเนื้อเยื่อปอด</t>
        </is>
      </c>
      <c r="I4" s="119" t="n">
        <v>5</v>
      </c>
      <c r="J4" s="88"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00" t="n"/>
      <c r="L4" s="88" t="inlineStr">
        <is>
          <t>Asthma</t>
        </is>
      </c>
      <c r="M4" s="100" t="inlineStr">
        <is>
          <t>1</t>
        </is>
      </c>
      <c r="N4" s="88" t="inlineStr">
        <is>
          <t>Clinic</t>
        </is>
      </c>
      <c r="O4" s="100" t="n"/>
      <c r="P4" s="100" t="n"/>
      <c r="Q4" s="100" t="n"/>
    </row>
    <row r="5" ht="13.2" customHeight="1" s="49">
      <c r="A5" s="119" t="n">
        <v>3</v>
      </c>
      <c r="B5"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00" t="n"/>
      <c r="D5" s="88" t="inlineStr">
        <is>
          <t>เดินขึ้นบันได 2 ชั้น</t>
        </is>
      </c>
      <c r="E5" s="88" t="inlineStr">
        <is>
          <t>อากาศร้อน</t>
        </is>
      </c>
      <c r="F5" s="88" t="inlineStr">
        <is>
          <t>ขนแมว</t>
        </is>
      </c>
      <c r="G5" s="88" t="inlineStr">
        <is>
          <t>ฝุ่น</t>
        </is>
      </c>
      <c r="H5" s="88" t="inlineStr">
        <is>
          <t>ควันบุหรี่</t>
        </is>
      </c>
      <c r="I5" s="119" t="n">
        <v>2</v>
      </c>
      <c r="J5" s="88"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00" t="n"/>
      <c r="L5" s="88" t="inlineStr">
        <is>
          <t>Asthma</t>
        </is>
      </c>
      <c r="M5" s="100" t="inlineStr">
        <is>
          <t>2</t>
        </is>
      </c>
      <c r="N5" s="88" t="inlineStr">
        <is>
          <t>Clinic</t>
        </is>
      </c>
      <c r="O5" s="100" t="n"/>
      <c r="P5" s="100" t="n"/>
      <c r="Q5" s="100" t="n"/>
    </row>
    <row r="6" ht="13.2" customHeight="1" s="49">
      <c r="A6" s="119" t="n">
        <v>4</v>
      </c>
      <c r="B6"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00" t="n"/>
      <c r="D6" s="88" t="inlineStr">
        <is>
          <t>ตัวยามีฤทธิ์เป็น long-acting beta 2 antagonist</t>
        </is>
      </c>
      <c r="E6" s="88" t="inlineStr">
        <is>
          <t>หากใช้ร่วมกับ inhaled steroid ให้พ่น steroid ก่อน</t>
        </is>
      </c>
      <c r="F6" s="88" t="inlineStr">
        <is>
          <t>ผู้ป่วยทุกรายควรพกติดตัวไว้ตลอดเวลาเพราะเป็นยาช่วยบรรเทาอาการ</t>
        </is>
      </c>
      <c r="G6" s="88" t="inlineStr">
        <is>
          <t>เวลาเกิด attack ให้พ่น 2-4 puffs ทุกหนึ่งชั่วโมงอย่างมากที่สุด 3 ครั้ง</t>
        </is>
      </c>
      <c r="H6" s="88" t="inlineStr">
        <is>
          <t>ที่ห้องฉุกเฉินเปลี่ยนไปให้เป็นรูปแบบยาฉีดให้ออกฤทธิ์เร็วและเพิ่ม bioavailability</t>
        </is>
      </c>
      <c r="I6" s="119" t="n">
        <v>3</v>
      </c>
      <c r="J6" s="88"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00" t="n"/>
      <c r="L6" s="88" t="inlineStr">
        <is>
          <t>Asthma</t>
        </is>
      </c>
      <c r="M6" s="100" t="inlineStr">
        <is>
          <t>3</t>
        </is>
      </c>
      <c r="N6" s="88" t="inlineStr">
        <is>
          <t>Clinic</t>
        </is>
      </c>
      <c r="O6" s="100" t="n"/>
      <c r="P6" s="100" t="n"/>
      <c r="Q6" s="100" t="n"/>
    </row>
    <row r="7" ht="13.2" customHeight="1" s="49">
      <c r="A7" s="119" t="n">
        <v>5</v>
      </c>
      <c r="B7" s="88"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00" t="n"/>
      <c r="D7" s="88" t="inlineStr">
        <is>
          <t>Inhaled formoterol ครั้งละ 3 puffs ก่อนนอน</t>
        </is>
      </c>
      <c r="E7" s="88" t="inlineStr">
        <is>
          <t>Zileuton ครั้งละ 1 เม็ด วันละ 4 ครั้ง</t>
        </is>
      </c>
      <c r="F7" s="88" t="inlineStr">
        <is>
          <t>Sustained-released theophylline ครั้งละ 1 เม็ด วันละ 2 ครั้ง</t>
        </is>
      </c>
      <c r="G7" s="88" t="inlineStr">
        <is>
          <t>Inhaled budesonide ครั้งละ 1 puffs วันละ 2 ครั้ง</t>
        </is>
      </c>
      <c r="H7" s="88" t="inlineStr">
        <is>
          <t>Ketotifen (1mg/tablet) ครั้งละ 1 เม็ด วันละ 2 ครั้ง</t>
        </is>
      </c>
      <c r="I7" s="119" t="n">
        <v>4</v>
      </c>
      <c r="J7" s="88"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00" t="n"/>
      <c r="L7" s="88" t="inlineStr">
        <is>
          <t>Asthma</t>
        </is>
      </c>
      <c r="M7" s="100" t="inlineStr">
        <is>
          <t>4</t>
        </is>
      </c>
      <c r="N7" s="88" t="inlineStr">
        <is>
          <t>Clinic</t>
        </is>
      </c>
      <c r="O7" s="100" t="n"/>
      <c r="P7" s="100" t="n"/>
      <c r="Q7" s="100" t="n"/>
    </row>
    <row r="8" ht="13.2" customHeight="1" s="49">
      <c r="A8" s="119" t="n">
        <v>6</v>
      </c>
      <c r="B8" s="88"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00" t="n"/>
      <c r="D8" s="88" t="inlineStr">
        <is>
          <t>Inhaled salmeterol DPI ครั้งละ 1 blister ทุก 12 ชม.</t>
        </is>
      </c>
      <c r="E8" s="88" t="inlineStr">
        <is>
          <t>Inhaled cromolyn MDI (1mg/puff) ครั้งละ 2 puff วันละ 3 ครั้ง</t>
        </is>
      </c>
      <c r="F8" s="88" t="inlineStr">
        <is>
          <t>Inhaled fluticasone + salmeterol DPI ครั้งละ 1 puff วันละ 2 ครั้ง</t>
        </is>
      </c>
      <c r="G8" s="88" t="inlineStr">
        <is>
          <t>Prednisolone (5 mg/tab) ครั้งละ 5 เม็ด หลังอาหาร เช้า เย็น</t>
        </is>
      </c>
      <c r="H8" s="88" t="inlineStr">
        <is>
          <t>Inhaled ipratropium MDI ครั้งละ 2 puff วันละ 3 ครั้ง</t>
        </is>
      </c>
      <c r="I8" s="119" t="n">
        <v>3</v>
      </c>
      <c r="J8" s="88"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00" t="n"/>
      <c r="L8" s="88" t="inlineStr">
        <is>
          <t>Asthma</t>
        </is>
      </c>
      <c r="M8" s="100" t="inlineStr">
        <is>
          <t>5</t>
        </is>
      </c>
      <c r="N8" s="88" t="inlineStr">
        <is>
          <t>Clinic</t>
        </is>
      </c>
      <c r="O8" s="100" t="n"/>
      <c r="P8" s="100" t="n"/>
      <c r="Q8" s="100" t="n"/>
    </row>
    <row r="9" ht="13.2" customHeight="1" s="49">
      <c r="A9" s="119" t="n">
        <v>7</v>
      </c>
      <c r="B9" s="88" t="inlineStr">
        <is>
          <t>การใช้น้ำกลั้วคอแล้วบ้วนทิ้งหลังพ่นยา steroid ป้องกันผลข้างเคียงใดได้มากที่สุด</t>
        </is>
      </c>
      <c r="C9" s="100" t="n"/>
      <c r="D9" s="88" t="inlineStr">
        <is>
          <t>Sore throat</t>
        </is>
      </c>
      <c r="E9" s="88" t="inlineStr">
        <is>
          <t>Pharyngitis</t>
        </is>
      </c>
      <c r="F9" s="88" t="inlineStr">
        <is>
          <t>Metallic taste</t>
        </is>
      </c>
      <c r="G9" s="88" t="inlineStr">
        <is>
          <t>Gingivitis</t>
        </is>
      </c>
      <c r="H9" s="88" t="inlineStr">
        <is>
          <t>Oral thrush</t>
        </is>
      </c>
      <c r="I9" s="119" t="n">
        <v>5</v>
      </c>
      <c r="J9" s="88"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00" t="n"/>
      <c r="L9" s="88" t="inlineStr">
        <is>
          <t>Asthma</t>
        </is>
      </c>
      <c r="M9" s="100" t="inlineStr">
        <is>
          <t>6</t>
        </is>
      </c>
      <c r="N9" s="88" t="inlineStr">
        <is>
          <t>Clinic</t>
        </is>
      </c>
      <c r="O9" s="100" t="n"/>
      <c r="P9" s="100" t="n"/>
      <c r="Q9" s="100" t="n"/>
    </row>
    <row r="10" ht="13.2" customHeight="1" s="49">
      <c r="A10" s="119" t="n">
        <v>8</v>
      </c>
      <c r="B10" s="88" t="inlineStr">
        <is>
          <t>ยาใดต่อไปนี้ไม่เกิดปฏิกิริยาเมื่อรับประทานร่วมกับ theophylline</t>
        </is>
      </c>
      <c r="C10" s="100" t="n"/>
      <c r="D10" s="88" t="inlineStr">
        <is>
          <t>Ciprofloxacin</t>
        </is>
      </c>
      <c r="E10" s="88" t="inlineStr">
        <is>
          <t>Fluvoxamine</t>
        </is>
      </c>
      <c r="F10" s="88" t="inlineStr">
        <is>
          <t>Cimetidine</t>
        </is>
      </c>
      <c r="G10" s="88" t="inlineStr">
        <is>
          <t>Amoxicillin</t>
        </is>
      </c>
      <c r="H10" s="88" t="inlineStr">
        <is>
          <t>Rifampicin</t>
        </is>
      </c>
      <c r="I10" s="119" t="n">
        <v>4</v>
      </c>
      <c r="J10" s="88"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00" t="n"/>
      <c r="L10" s="88" t="inlineStr">
        <is>
          <t>Asthma</t>
        </is>
      </c>
      <c r="M10" s="100" t="inlineStr">
        <is>
          <t>7</t>
        </is>
      </c>
      <c r="N10" s="88" t="inlineStr">
        <is>
          <t>Clinic</t>
        </is>
      </c>
      <c r="O10" s="100" t="n"/>
      <c r="P10" s="100" t="n"/>
      <c r="Q10" s="100" t="n"/>
    </row>
    <row r="11" ht="13.2" customHeight="1" s="49">
      <c r="A11" s="119" t="n">
        <v>9</v>
      </c>
      <c r="B11" s="88"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00" t="n"/>
      <c r="D11" s="88"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88" t="inlineStr">
        <is>
          <t>พ่น Beclomethasone เฉพาะเวลาที่มีอาการหอบกำเริบเท่านั้น</t>
        </is>
      </c>
      <c r="F11" s="88" t="inlineStr">
        <is>
          <t>กลืนน้ำตามทันทีหลังพ่นยาสเตียรอยด์เพื่อช่วยให้ยาดูดซึมเข้าร่างกาย</t>
        </is>
      </c>
      <c r="G11" s="88" t="inlineStr">
        <is>
          <t>ห้ามใช้ Salbutamol เด็ดขาดเมื่อเริ่มใช้ Beclomethasone</t>
        </is>
      </c>
      <c r="H11" s="88" t="inlineStr">
        <is>
          <t>พ่นยาทั้งสองตัวพร้อมกันโดยไม่ต้องเว้นระยะเวลา</t>
        </is>
      </c>
      <c r="I11" s="119" t="n">
        <v>1</v>
      </c>
      <c r="J11" s="88"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00" t="n"/>
      <c r="L11" s="88" t="inlineStr">
        <is>
          <t>Asthma</t>
        </is>
      </c>
      <c r="M11" s="100" t="inlineStr">
        <is>
          <t>8</t>
        </is>
      </c>
      <c r="N11" s="88" t="inlineStr">
        <is>
          <t>Clinic</t>
        </is>
      </c>
      <c r="O11" s="100" t="n"/>
      <c r="P11" s="100" t="n"/>
      <c r="Q11" s="100" t="n"/>
    </row>
    <row r="12" ht="13.2" customHeight="1" s="49">
      <c r="A12" s="119" t="n">
        <v>10</v>
      </c>
      <c r="B12" s="88" t="inlineStr">
        <is>
          <t>ลักษณะอาการของผู้ที่เป็นโรคหอบหืด คือ</t>
        </is>
      </c>
      <c r="C12" s="100" t="n"/>
      <c r="D12" s="88" t="inlineStr">
        <is>
          <t>หายใจมีเสียงหวีด, หายใจขัด, ไอ</t>
        </is>
      </c>
      <c r="E12" s="88" t="inlineStr">
        <is>
          <t>แน่นจมูก, ไอมีเสมหะ, มีน้ำมูกใส</t>
        </is>
      </c>
      <c r="F12" s="88" t="inlineStr">
        <is>
          <t>หายใจถี่, ไอมีเสียงก้อง, หายใจขัด</t>
        </is>
      </c>
      <c r="G12" s="88" t="inlineStr">
        <is>
          <t>ไอแห้งๆ, เจ็บหน้าอก, หายใจขัด</t>
        </is>
      </c>
      <c r="H12" s="88" t="inlineStr">
        <is>
          <t>ไอแห้งๆ, หายใจไม่ออก, มีน้ำมูกข้น</t>
        </is>
      </c>
      <c r="I12" s="119" t="n">
        <v>1</v>
      </c>
      <c r="J12" s="88"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00" t="n"/>
      <c r="L12" s="88" t="inlineStr">
        <is>
          <t>Asthma</t>
        </is>
      </c>
      <c r="M12" s="100" t="inlineStr">
        <is>
          <t>9</t>
        </is>
      </c>
      <c r="N12" s="88" t="inlineStr">
        <is>
          <t>Clinic</t>
        </is>
      </c>
      <c r="O12" s="100" t="n"/>
      <c r="P12" s="100" t="n"/>
      <c r="Q12" s="100" t="n"/>
    </row>
    <row r="13" ht="13.2" customHeight="1" s="49">
      <c r="A13" s="119" t="n">
        <v>11</v>
      </c>
      <c r="B13" s="88" t="inlineStr">
        <is>
          <t>พยาธิสภาพของหลอดลมในผู้ป่วยที่เป็นโรคหอบหืด ได้แก่</t>
        </is>
      </c>
      <c r="C13" s="100" t="n"/>
      <c r="D13" s="88" t="inlineStr">
        <is>
          <t>มีการอักเสบเรื้อรังของถุงลมในปอด ทำให้ถุงลมไวต่อสิ่งกระตุ้นมากกว่าปกติ ซึ่งจะเป็นแบบ reversible</t>
        </is>
      </c>
      <c r="E13" s="88" t="inlineStr">
        <is>
          <t>มีการอักเสบเรื้อรังของถุงลมในปอด ทำให้ถุงลมไวต่อสิ่งกระตุ้นมากกว่าปกติ ซึ่งจะเป็นแบบ irreversible</t>
        </is>
      </c>
      <c r="F13" s="88" t="inlineStr">
        <is>
          <t>มีการอักเสบเรื้อรังของหลอดลม ทำให้หลอดลมไวต่อสิ่งกระตุ้นมากกว่าปกติ ซึ่งจะเป็นแบบ reversible</t>
        </is>
      </c>
      <c r="G13" s="88" t="inlineStr">
        <is>
          <t>มีการอักเสบเรื้อรังของหลอดลม ทำให้หลอดลมไวต่อสิ่งกระตุ้นมากกว่าปกติ ซึ่งจะเป็นแบบ irreversible</t>
        </is>
      </c>
      <c r="H13" s="88" t="inlineStr">
        <is>
          <t>มีการอักเสบแบบเฉียบพลันของหลอดลม ทำให้หลอดลมไวต่อสิ่งกระตุ้นมากกว่าปกติ ซึ่งจะเป็นแบบ irreversible</t>
        </is>
      </c>
      <c r="I13" s="119" t="n">
        <v>3</v>
      </c>
      <c r="J13" s="88"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00" t="n"/>
      <c r="L13" s="88" t="inlineStr">
        <is>
          <t>Asthma</t>
        </is>
      </c>
      <c r="M13" s="100" t="inlineStr">
        <is>
          <t>10</t>
        </is>
      </c>
      <c r="N13" s="88" t="inlineStr">
        <is>
          <t>Clinic</t>
        </is>
      </c>
      <c r="O13" s="100" t="n"/>
      <c r="P13" s="100" t="n"/>
      <c r="Q13" s="100" t="n"/>
    </row>
    <row r="14" ht="13.2" customHeight="1" s="49">
      <c r="A14" s="119" t="n">
        <v>12</v>
      </c>
      <c r="B14" s="88" t="inlineStr">
        <is>
          <t>ข้อใดเป็นกลไกที่ถูกต้องของการเกิดโรคหอบหืด</t>
        </is>
      </c>
      <c r="C14" s="100" t="n"/>
      <c r="D14" s="88" t="inlineStr">
        <is>
          <t>Allergen กระตุ้นการสร้าง IgE ทำให้เกิด early-phaser allergic reaction</t>
        </is>
      </c>
      <c r="E14" s="88" t="inlineStr">
        <is>
          <t>Allergen กระตุ้นการหลั่ง IgE ทำให้เกิด late-phase allergic reaction</t>
        </is>
      </c>
      <c r="F14" s="88" t="inlineStr">
        <is>
          <t>Allergen จับกับ IgE บน mast cell ทำให้เกิดการหลั่ง mediators นำไปสู่ early-phase reaction</t>
        </is>
      </c>
      <c r="G14" s="88" t="inlineStr">
        <is>
          <t>Allergen จับกับ IgE บน mast cell ทำให้เกิดการหลั่ง mediators นำไปสู่ late-phase reaction</t>
        </is>
      </c>
      <c r="H14" s="88" t="inlineStr">
        <is>
          <t>Allergen form complex กับ IgE ฝังตัวบนเนื้อเยื่อของหลอดลม และกระตุ้นให้เกิดการอักเสบ</t>
        </is>
      </c>
      <c r="I14" s="119" t="n">
        <v>3</v>
      </c>
      <c r="J14" s="88"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00" t="n"/>
      <c r="L14" s="88" t="inlineStr">
        <is>
          <t>Asthma</t>
        </is>
      </c>
      <c r="M14" s="100" t="inlineStr">
        <is>
          <t>11</t>
        </is>
      </c>
      <c r="N14" s="88" t="inlineStr">
        <is>
          <t>Clinic</t>
        </is>
      </c>
      <c r="O14" s="100" t="n"/>
      <c r="P14" s="100" t="n"/>
      <c r="Q14" s="100" t="n"/>
    </row>
    <row r="15" ht="13.2" customHeight="1" s="49">
      <c r="A15" s="119" t="n">
        <v>13</v>
      </c>
      <c r="B15" s="88" t="inlineStr">
        <is>
          <t>ท่านจะแนะนำการใช้ยาพ่น beclomethasone inhaler ให้แก่ นาง ก อย่างไรบ้าง</t>
        </is>
      </c>
      <c r="C15" s="100" t="n"/>
      <c r="D15" s="88" t="inlineStr">
        <is>
          <t>หลังการพ่นยาควรบ้วนปากทุกครั้ง</t>
        </is>
      </c>
      <c r="E15" s="88" t="inlineStr">
        <is>
          <t>ไม่ควรใช้ยาร่วมกับ spacer</t>
        </is>
      </c>
      <c r="F15" s="88" t="inlineStr">
        <is>
          <t>ใช้เฉพาะเวลาที่มีการจับหืด</t>
        </is>
      </c>
      <c r="G15" s="88" t="inlineStr">
        <is>
          <t>ยาออกฤทธิ์โดยการขยายหลอดลม</t>
        </is>
      </c>
      <c r="H15" s="88" t="inlineStr">
        <is>
          <t>ถูกทุกข้อ</t>
        </is>
      </c>
      <c r="I15" s="119" t="n">
        <v>1</v>
      </c>
      <c r="J15" s="88"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00" t="n"/>
      <c r="L15" s="88" t="inlineStr">
        <is>
          <t>Asthma</t>
        </is>
      </c>
      <c r="M15" s="100" t="inlineStr">
        <is>
          <t>12</t>
        </is>
      </c>
      <c r="N15" s="88" t="inlineStr">
        <is>
          <t>Clinic</t>
        </is>
      </c>
      <c r="O15" s="100" t="n"/>
      <c r="P15" s="100" t="n"/>
      <c r="Q15" s="100" t="n"/>
    </row>
    <row r="16" ht="13.2" customHeight="1" s="49">
      <c r="A16" s="119" t="n">
        <v>14</v>
      </c>
      <c r="B16" s="88" t="inlineStr">
        <is>
          <t>อาการข้างเคียงที่อาจเกิดขึ้นจากการใช้ยาพ่น beclomethasone inhaler ได้แก่</t>
        </is>
      </c>
      <c r="C16" s="100" t="n"/>
      <c r="D16" s="88" t="inlineStr">
        <is>
          <t>เชื้อราในช่องปาก, เสียงแหบ</t>
        </is>
      </c>
      <c r="E16" s="88" t="inlineStr">
        <is>
          <t>คลื่นไส้, อาเจียน</t>
        </is>
      </c>
      <c r="F16" s="88" t="inlineStr">
        <is>
          <t>เวียนศีรษะ, ใจสั่น</t>
        </is>
      </c>
      <c r="G16" s="88" t="inlineStr">
        <is>
          <t>มือสั่น, นอนไม่หลับ</t>
        </is>
      </c>
      <c r="H16" s="88" t="inlineStr">
        <is>
          <t>ถูกทุกข้อ</t>
        </is>
      </c>
      <c r="I16" s="119" t="n">
        <v>1</v>
      </c>
      <c r="J16" s="88"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00" t="n"/>
      <c r="L16" s="88" t="inlineStr">
        <is>
          <t>Asthma</t>
        </is>
      </c>
      <c r="M16" s="100" t="inlineStr">
        <is>
          <t>13</t>
        </is>
      </c>
      <c r="N16" s="88" t="inlineStr">
        <is>
          <t>Clinic</t>
        </is>
      </c>
      <c r="O16" s="100" t="n"/>
      <c r="P16" s="100" t="n"/>
      <c r="Q16" s="100" t="n"/>
    </row>
    <row r="17" ht="13.2" customHeight="1" s="49">
      <c r="A17" s="119" t="n">
        <v>15</v>
      </c>
      <c r="B17" s="88" t="inlineStr">
        <is>
          <t>ยาในกลุ่มใดต่อไปนี้ใช้เป็นยาสำหรับควบคุมอาการหอบหืด</t>
        </is>
      </c>
      <c r="C17" s="100" t="n"/>
      <c r="D17" s="88" t="inlineStr">
        <is>
          <t>Glucocorticoid, ketotifen, short-acting beta-2 agonists</t>
        </is>
      </c>
      <c r="E17" s="88" t="inlineStr">
        <is>
          <t>leukotriene antagonist, cromolyn, anticholinergic</t>
        </is>
      </c>
      <c r="F17" s="88" t="inlineStr">
        <is>
          <t>Cromolyn, glucocorticoid, leukotriene antagonist</t>
        </is>
      </c>
      <c r="G17" s="88" t="inlineStr">
        <is>
          <t>short-acting beta-2 agonist</t>
        </is>
      </c>
      <c r="H17" s="88" t="inlineStr">
        <is>
          <t>ถูกทุกข้อ</t>
        </is>
      </c>
      <c r="I17" s="119" t="n">
        <v>2</v>
      </c>
      <c r="J17" s="88"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00" t="n"/>
      <c r="L17" s="88" t="inlineStr">
        <is>
          <t>Asthma</t>
        </is>
      </c>
      <c r="M17" s="100" t="inlineStr">
        <is>
          <t>14</t>
        </is>
      </c>
      <c r="N17" s="88" t="inlineStr">
        <is>
          <t>Clinic</t>
        </is>
      </c>
      <c r="O17" s="100" t="n"/>
      <c r="P17" s="100" t="n"/>
      <c r="Q17" s="100" t="n"/>
    </row>
    <row r="18" ht="13.2" customHeight="1" s="49">
      <c r="A18" s="119" t="n">
        <v>16</v>
      </c>
      <c r="B18" s="8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00" t="n"/>
      <c r="D18" s="88" t="inlineStr">
        <is>
          <t>สิ่งกระตุ้น (triggers) ต่าง ๆ เช่น เสียง แสง ความร้อน เป็นต้น</t>
        </is>
      </c>
      <c r="E18" s="88" t="inlineStr">
        <is>
          <t>การตอบสนองต่อสิ่งเร้าหรือระบบภูมิคุ้มกันร่างกายที่มากเกินไป</t>
        </is>
      </c>
      <c r="F18" s="88" t="inlineStr">
        <is>
          <t>เป็นอาการร่วมเมื่อผู้ป่วยเกิดอาการใช้</t>
        </is>
      </c>
      <c r="G18" s="88" t="inlineStr">
        <is>
          <t>ความผิดปกติของปอด</t>
        </is>
      </c>
      <c r="H18" s="88" t="inlineStr">
        <is>
          <t>การออกกำลังกาย</t>
        </is>
      </c>
      <c r="I18" s="119" t="n">
        <v>2</v>
      </c>
      <c r="J18" s="88"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00" t="n"/>
      <c r="L18" s="88" t="inlineStr">
        <is>
          <t>Asthma</t>
        </is>
      </c>
      <c r="M18" s="100" t="inlineStr">
        <is>
          <t>15</t>
        </is>
      </c>
      <c r="N18" s="88" t="inlineStr">
        <is>
          <t>Clinic</t>
        </is>
      </c>
      <c r="O18" s="100" t="n"/>
      <c r="P18" s="100" t="n"/>
      <c r="Q18" s="100" t="n"/>
    </row>
    <row r="19" ht="13.2" customHeight="1" s="49">
      <c r="A19" s="119" t="n">
        <v>17</v>
      </c>
      <c r="B19" s="88"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00" t="n"/>
      <c r="D19" s="88" t="inlineStr">
        <is>
          <t>CK</t>
        </is>
      </c>
      <c r="E19" s="88" t="inlineStr">
        <is>
          <t>MCHC</t>
        </is>
      </c>
      <c r="F19" s="88" t="inlineStr">
        <is>
          <t>GFR</t>
        </is>
      </c>
      <c r="G19" s="88" t="inlineStr">
        <is>
          <t>PaO2</t>
        </is>
      </c>
      <c r="H19" s="88" t="inlineStr">
        <is>
          <t>PEF</t>
        </is>
      </c>
      <c r="I19" s="119" t="n">
        <v>5</v>
      </c>
      <c r="J19" s="88"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00" t="n"/>
      <c r="L19" s="88" t="inlineStr">
        <is>
          <t>Asthma</t>
        </is>
      </c>
      <c r="M19" s="100" t="inlineStr">
        <is>
          <t>16</t>
        </is>
      </c>
      <c r="N19" s="88" t="inlineStr">
        <is>
          <t>Clinic</t>
        </is>
      </c>
      <c r="O19" s="100" t="n"/>
      <c r="P19" s="100" t="n"/>
      <c r="Q19" s="100" t="n"/>
    </row>
    <row r="20" ht="13.2" customHeight="1" s="49">
      <c r="A20" s="119" t="n">
        <v>18</v>
      </c>
      <c r="B20" s="88" t="inlineStr">
        <is>
          <t>ข้อใดคือข้อดีจากการใช้ยา beta 2 - selective agonist</t>
        </is>
      </c>
      <c r="C20" s="100" t="n"/>
      <c r="D20" s="88" t="inlineStr">
        <is>
          <t>ลดอาการข้างเคียงต่อระบบประสาท</t>
        </is>
      </c>
      <c r="E20" s="88" t="inlineStr">
        <is>
          <t>ลดอาการข้างเคียงต่อหัวใจ</t>
        </is>
      </c>
      <c r="F20" s="88" t="inlineStr">
        <is>
          <t>ลดอาการข้างเคียงทางผิวหนัง</t>
        </is>
      </c>
      <c r="G20" s="88" t="inlineStr">
        <is>
          <t>พิษบตับน้อย</t>
        </is>
      </c>
      <c r="H20" s="88" t="inlineStr">
        <is>
          <t>พิษต่อไตน้อย</t>
        </is>
      </c>
      <c r="I20" s="119" t="n">
        <v>2</v>
      </c>
      <c r="J20" s="88"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00" t="n"/>
      <c r="L20" s="88" t="inlineStr">
        <is>
          <t>Asthma</t>
        </is>
      </c>
      <c r="M20" s="100" t="inlineStr">
        <is>
          <t>17</t>
        </is>
      </c>
      <c r="N20" s="88" t="inlineStr">
        <is>
          <t>Clinic</t>
        </is>
      </c>
      <c r="O20" s="100" t="n"/>
      <c r="P20" s="100" t="n"/>
      <c r="Q20" s="100" t="n"/>
    </row>
    <row r="21" ht="13.2" customHeight="1" s="49">
      <c r="A21" s="119" t="n">
        <v>19</v>
      </c>
      <c r="B21" s="88" t="inlineStr">
        <is>
          <t>ข้อใดคือคำแนะนำการใช้ยา salbutamol inhaler ในผู้ป่วยรายนี้</t>
        </is>
      </c>
      <c r="C21" s="100" t="n"/>
      <c r="D21" s="88" t="inlineStr">
        <is>
          <t>พ่น 1-2 puff ก่อนนอน</t>
        </is>
      </c>
      <c r="E21" s="88" t="inlineStr">
        <is>
          <t>เมื่อมีอาการกำเริบพ่น 1-2 puff</t>
        </is>
      </c>
      <c r="F21" s="88" t="inlineStr">
        <is>
          <t>สามารถพ่นหลังรับประทานอาหารทันทีได้</t>
        </is>
      </c>
      <c r="G21" s="88" t="inlineStr">
        <is>
          <t>พ่น 1-2 puff ก่อนและหลังออกกำลังกาย</t>
        </is>
      </c>
      <c r="H21" s="88" t="inlineStr">
        <is>
          <t>เพื่อป้องกันการกำเริบพ่น 1-2 puff ก่อนออกกำลังกายอย่างน้อย 30 นาที</t>
        </is>
      </c>
      <c r="I21" s="119" t="n">
        <v>2</v>
      </c>
      <c r="J21" s="88"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00" t="n"/>
      <c r="L21" s="88" t="inlineStr">
        <is>
          <t>Asthma</t>
        </is>
      </c>
      <c r="M21" s="100" t="inlineStr">
        <is>
          <t>18</t>
        </is>
      </c>
      <c r="N21" s="88" t="inlineStr">
        <is>
          <t>Clinic</t>
        </is>
      </c>
      <c r="O21" s="100" t="n"/>
      <c r="P21" s="100" t="n"/>
      <c r="Q21" s="100" t="n"/>
    </row>
    <row r="22" ht="13.2" customHeight="1" s="49">
      <c r="A22" s="119" t="n">
        <v>20</v>
      </c>
      <c r="B22" s="88" t="inlineStr">
        <is>
          <t>ถ้าเภสัชกรต้องการสืบค้นแนวทางการรักษาโรคหอบหืดจะค้นจากแหล่งใด</t>
        </is>
      </c>
      <c r="C22" s="100" t="n"/>
      <c r="D22" s="88" t="inlineStr">
        <is>
          <t>JNC 7</t>
        </is>
      </c>
      <c r="E22" s="88" t="inlineStr">
        <is>
          <t>GINA</t>
        </is>
      </c>
      <c r="F22" s="88" t="inlineStr">
        <is>
          <t>GOLD</t>
        </is>
      </c>
      <c r="G22" s="88" t="inlineStr">
        <is>
          <t>NCEP III</t>
        </is>
      </c>
      <c r="H22" s="88" t="inlineStr">
        <is>
          <t>Stanford</t>
        </is>
      </c>
      <c r="I22" s="119" t="n">
        <v>2</v>
      </c>
      <c r="J22" s="88"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00" t="n"/>
      <c r="L22" s="88" t="inlineStr">
        <is>
          <t>Asthma</t>
        </is>
      </c>
      <c r="M22" s="100" t="inlineStr">
        <is>
          <t>19</t>
        </is>
      </c>
      <c r="N22" s="88" t="inlineStr">
        <is>
          <t>Clinic</t>
        </is>
      </c>
      <c r="O22" s="100" t="n"/>
      <c r="P22" s="100" t="n"/>
      <c r="Q22" s="100" t="n"/>
    </row>
    <row r="23" ht="13.2" customHeight="1" s="49">
      <c r="A23" s="119" t="n">
        <v>21</v>
      </c>
      <c r="B23" s="88" t="inlineStr">
        <is>
          <t>ข้อใดกล่าวถูกต้องเกี่ยวกับวิธีการเก็บรักษายา salbutamol MDI</t>
        </is>
      </c>
      <c r="C23" s="100" t="n"/>
      <c r="D23" s="88" t="inlineStr">
        <is>
          <t>เก็บไว้ที่อุณหภูมิห้อง</t>
        </is>
      </c>
      <c r="E23" s="88" t="inlineStr">
        <is>
          <t>เมื่อเปิดใช้แล้วต้องใช้ให้หมดภายใน 7 วัน</t>
        </is>
      </c>
      <c r="F23" s="88" t="inlineStr">
        <is>
          <t>เมื่อเปิดใช้แล้วสามารถเก็บไว้ได้ 14 วัน</t>
        </is>
      </c>
      <c r="G23" s="88" t="inlineStr">
        <is>
          <t>เก็บในลักษณะหงายหรือปากขวดชี้ขึ้น</t>
        </is>
      </c>
      <c r="H23" s="88" t="inlineStr">
        <is>
          <t>เก็บในตู้เย็นที่อุณหภูมิ 2-8 °C</t>
        </is>
      </c>
      <c r="I23" s="119" t="n">
        <v>1</v>
      </c>
      <c r="J23" s="88"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00" t="n"/>
      <c r="L23" s="88" t="inlineStr">
        <is>
          <t>Asthma</t>
        </is>
      </c>
      <c r="M23" s="100" t="inlineStr">
        <is>
          <t>20</t>
        </is>
      </c>
      <c r="N23" s="88" t="inlineStr">
        <is>
          <t>Clinic</t>
        </is>
      </c>
      <c r="O23" s="100" t="n"/>
      <c r="P23" s="100" t="n"/>
      <c r="Q23" s="100" t="n"/>
    </row>
    <row r="24" ht="13.2" customHeight="1" s="49">
      <c r="A24" s="119" t="n">
        <v>22</v>
      </c>
      <c r="B24" s="88" t="inlineStr">
        <is>
          <t>ผู้ป่วยใช้ยาแล้วเกิดคราบฝ้าขาวที่ลิ้น ซึ่งเป็นผลจากการใช้ยาในข้อใด</t>
        </is>
      </c>
      <c r="C24" s="100" t="n"/>
      <c r="D24" s="88" t="inlineStr">
        <is>
          <t>Salbutamol inhaler</t>
        </is>
      </c>
      <c r="E24" s="88" t="inlineStr">
        <is>
          <t>Budesonide inhaler</t>
        </is>
      </c>
      <c r="F24" s="88" t="inlineStr">
        <is>
          <t>Amoxicillin</t>
        </is>
      </c>
      <c r="G24" s="88" t="inlineStr">
        <is>
          <t>Loratadine</t>
        </is>
      </c>
      <c r="H24" s="88" t="inlineStr">
        <is>
          <t>Salbutamol syrup</t>
        </is>
      </c>
      <c r="I24" s="119" t="n">
        <v>2</v>
      </c>
      <c r="J24" s="88"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00" t="n"/>
      <c r="L24" s="88" t="inlineStr">
        <is>
          <t>Asthma</t>
        </is>
      </c>
      <c r="M24" s="100" t="inlineStr">
        <is>
          <t>21</t>
        </is>
      </c>
      <c r="N24" s="88" t="inlineStr">
        <is>
          <t>Clinic</t>
        </is>
      </c>
      <c r="O24" s="100" t="n"/>
      <c r="P24" s="100" t="n"/>
      <c r="Q24" s="100" t="n"/>
    </row>
    <row r="25" ht="13.2" customHeight="1" s="49">
      <c r="A25" s="119" t="n">
        <v>23</v>
      </c>
      <c r="B25" s="88"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00" t="n"/>
      <c r="D25" s="88" t="inlineStr">
        <is>
          <t>Bronchoconstriction</t>
        </is>
      </c>
      <c r="E25" s="88" t="inlineStr">
        <is>
          <t>Hypokalemia</t>
        </is>
      </c>
      <c r="F25" s="88" t="inlineStr">
        <is>
          <t>Constipation</t>
        </is>
      </c>
      <c r="G25" s="88" t="inlineStr">
        <is>
          <t>Blurred vision</t>
        </is>
      </c>
      <c r="H25" s="88" t="inlineStr">
        <is>
          <t>Hypotension</t>
        </is>
      </c>
      <c r="I25" s="119" t="n">
        <v>2</v>
      </c>
      <c r="J25" s="88"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00" t="n"/>
      <c r="L25" s="88" t="inlineStr">
        <is>
          <t>Asthma</t>
        </is>
      </c>
      <c r="M25" s="100" t="inlineStr">
        <is>
          <t>22</t>
        </is>
      </c>
      <c r="N25" s="88" t="inlineStr">
        <is>
          <t>Clinic</t>
        </is>
      </c>
      <c r="O25" s="100" t="n"/>
      <c r="P25" s="100" t="n"/>
      <c r="Q25" s="100" t="n"/>
    </row>
    <row r="26" ht="13.2" customHeight="1" s="49">
      <c r="A26" s="119" t="n">
        <v>24</v>
      </c>
      <c r="B26" s="88" t="inlineStr">
        <is>
          <t>ข้อใดไม่ใช่ปัจจัยเสี่ยงต่อการเกิด COPD</t>
        </is>
      </c>
      <c r="C26" s="100" t="n"/>
      <c r="D26" s="88" t="inlineStr">
        <is>
          <t>ผู้ป่วยสูงอายุ</t>
        </is>
      </c>
      <c r="E26" s="88" t="inlineStr">
        <is>
          <t>มีประวัติสูบบุหรี่</t>
        </is>
      </c>
      <c r="F26" s="88" t="inlineStr">
        <is>
          <t>ทำงานในโรงงานถลุงเหล็ก</t>
        </is>
      </c>
      <c r="G26" s="88" t="inlineStr">
        <is>
          <t>การขาดสาร alpha-1 antitrypsin</t>
        </is>
      </c>
      <c r="H26" s="88" t="inlineStr">
        <is>
          <t>มีภาวะ airway hyper-responsiveness</t>
        </is>
      </c>
      <c r="I26" s="119" t="n">
        <v>5</v>
      </c>
      <c r="J26" s="88"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00" t="n"/>
      <c r="L26" s="88" t="inlineStr">
        <is>
          <t>Asthma</t>
        </is>
      </c>
      <c r="M26" s="100" t="inlineStr">
        <is>
          <t>23</t>
        </is>
      </c>
      <c r="N26" s="88" t="inlineStr">
        <is>
          <t>Clinic</t>
        </is>
      </c>
      <c r="O26" s="100" t="n"/>
      <c r="P26" s="100" t="n"/>
      <c r="Q26" s="100" t="n"/>
    </row>
    <row r="27" ht="13.2" customHeight="1" s="49">
      <c r="A27" s="119" t="n">
        <v>25</v>
      </c>
      <c r="B27" s="88" t="inlineStr">
        <is>
          <t>เกี่ยวกับ ข้อใดต่อไปนี้กล่าวถูก ข้อใดต่อไปนี้กล่าวถูกต้องตามหลักวิชาชีพเภสัชกรรม</t>
        </is>
      </c>
      <c r="C27" s="100" t="n"/>
      <c r="D27" s="88" t="inlineStr">
        <is>
          <t>โรค COPD พบบ่อยในผู้ป่วยทุกเพศทุกวัย</t>
        </is>
      </c>
      <c r="E27" s="88" t="inlineStr">
        <is>
          <t>ยาหลักที่ใช้ใน COPD คือ ยาพ่น corticosteroid</t>
        </is>
      </c>
      <c r="F27" s="88" t="inlineStr">
        <is>
          <t>ใช้ peak flow meter ในการแบ่งความรุนแรงของ COPD</t>
        </is>
      </c>
      <c r="G27" s="88" t="inlineStr">
        <is>
          <t>สามารถใช้ oral หรือ inhale glucocorticosteroid เพื่อลดภาวะ exacerbation ในผู้ป่วย COPD ได้</t>
        </is>
      </c>
      <c r="H27" s="88" t="inlineStr">
        <is>
          <t>สาเหตุหลักที่ทำให้เกิด asthma คือการสูบบุหรี่</t>
        </is>
      </c>
      <c r="I27" s="119" t="n">
        <v>3</v>
      </c>
      <c r="J27" s="88"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00" t="n"/>
      <c r="L27" s="88" t="inlineStr">
        <is>
          <t>Asthma</t>
        </is>
      </c>
      <c r="M27" s="100" t="inlineStr">
        <is>
          <t>24</t>
        </is>
      </c>
      <c r="N27" s="88" t="inlineStr">
        <is>
          <t>Clinic</t>
        </is>
      </c>
      <c r="O27" s="100" t="n"/>
      <c r="P27" s="100" t="n"/>
      <c r="Q27" s="100" t="n"/>
    </row>
    <row r="28" ht="13.2" customHeight="1" s="49">
      <c r="A28" s="119" t="n">
        <v>26</v>
      </c>
      <c r="B28" s="88" t="inlineStr">
        <is>
          <t>เครื่องมือใดต่อไปนี้ใช้ตรวจสมรรถภาพปอด เพื่อใช้ในการวินิจฉัยโรค COPD</t>
        </is>
      </c>
      <c r="C28" s="100" t="n"/>
      <c r="D28" s="88" t="inlineStr">
        <is>
          <t>Peak flow meter</t>
        </is>
      </c>
      <c r="E28" s="88" t="inlineStr">
        <is>
          <t>Computed tomography</t>
        </is>
      </c>
      <c r="F28" s="88" t="inlineStr">
        <is>
          <t>Spirometer</t>
        </is>
      </c>
      <c r="G28" s="88" t="inlineStr">
        <is>
          <t>Chest x-ray</t>
        </is>
      </c>
      <c r="H28" s="88" t="inlineStr">
        <is>
          <t>MRI</t>
        </is>
      </c>
      <c r="I28" s="119" t="n">
        <v>3</v>
      </c>
      <c r="J28" s="88"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00" t="n"/>
      <c r="L28" s="88" t="inlineStr">
        <is>
          <t>COPD</t>
        </is>
      </c>
      <c r="M28" s="100" t="inlineStr">
        <is>
          <t>25</t>
        </is>
      </c>
      <c r="N28" s="88" t="inlineStr">
        <is>
          <t>Clinic</t>
        </is>
      </c>
      <c r="O28" s="100" t="n"/>
      <c r="P28" s="100" t="n"/>
      <c r="Q28" s="100" t="n"/>
    </row>
    <row r="29" ht="13.2" customHeight="1" s="49">
      <c r="A29" s="119" t="n">
        <v>27</v>
      </c>
      <c r="B29" s="8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00" t="n"/>
      <c r="D29" s="88" t="inlineStr">
        <is>
          <t>Hydroxyzine</t>
        </is>
      </c>
      <c r="E29" s="88" t="inlineStr">
        <is>
          <t>Ephedrine Intranasal</t>
        </is>
      </c>
      <c r="F29" s="88" t="inlineStr">
        <is>
          <t>Prednisolone</t>
        </is>
      </c>
      <c r="G29" s="88" t="inlineStr">
        <is>
          <t>Pseudoephedrine</t>
        </is>
      </c>
      <c r="H29" s="88" t="inlineStr">
        <is>
          <t>Loratadine + pseudoephedrine</t>
        </is>
      </c>
      <c r="I29" s="119" t="n">
        <v>5</v>
      </c>
      <c r="J29" s="88"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00" t="n"/>
      <c r="L29" s="88" t="inlineStr">
        <is>
          <t>Asthma</t>
        </is>
      </c>
      <c r="M29" s="100" t="inlineStr">
        <is>
          <t>26</t>
        </is>
      </c>
      <c r="N29" s="88" t="inlineStr">
        <is>
          <t>Clinic</t>
        </is>
      </c>
      <c r="O29" s="100" t="n"/>
      <c r="P29" s="100" t="n"/>
      <c r="Q29" s="100" t="n"/>
    </row>
    <row r="30" ht="13.2" customHeight="1" s="49">
      <c r="A30" s="119" t="n">
        <v>28</v>
      </c>
      <c r="B30" s="88"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00" t="n"/>
      <c r="D30" s="88" t="inlineStr">
        <is>
          <t>จ่ายยา</t>
        </is>
      </c>
      <c r="E30" s="88" t="inlineStr">
        <is>
          <t>ไม่จ่ายยา เนื่องจากเป็นยาอันตราย</t>
        </is>
      </c>
      <c r="F30" s="88" t="inlineStr">
        <is>
          <t>ไม่จ่ายยา เนื่องจากเป็นยาควบคุมพิเศษ</t>
        </is>
      </c>
      <c r="G30" s="88" t="inlineStr">
        <is>
          <t>จ่ายยา แต่จ่ายปริมาณน้อยกว่า 5 เม็ด</t>
        </is>
      </c>
      <c r="H30" s="88" t="inlineStr">
        <is>
          <t>จ่ายยา แล้วกำชับว่า เป็นความลับ</t>
        </is>
      </c>
      <c r="I30" s="119" t="n">
        <v>3</v>
      </c>
      <c r="J30" s="88"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00" t="n"/>
      <c r="L30" s="88" t="inlineStr">
        <is>
          <t>Asthma</t>
        </is>
      </c>
      <c r="M30" s="100" t="inlineStr">
        <is>
          <t>27</t>
        </is>
      </c>
      <c r="N30" s="88" t="inlineStr">
        <is>
          <t>Clinic</t>
        </is>
      </c>
      <c r="O30" s="100" t="n"/>
      <c r="P30" s="100" t="n"/>
      <c r="Q30" s="100" t="n"/>
    </row>
    <row r="31" ht="13.2" customHeight="1" s="49">
      <c r="A31" s="119" t="n">
        <v>29</v>
      </c>
      <c r="B31" s="88" t="inlineStr">
        <is>
          <t>ข้อใดเป็นกลไกการออกฤทธิ์ของยา prednisolone</t>
        </is>
      </c>
      <c r="C31" s="100" t="n"/>
      <c r="D31" s="88" t="inlineStr">
        <is>
          <t>ยับยั้งการทำงานของเอนไซม์ xanthine oxidase</t>
        </is>
      </c>
      <c r="E31" s="88" t="inlineStr">
        <is>
          <t>ยับยั้งการทำงานของเอนไซม์ cyclooxygenase</t>
        </is>
      </c>
      <c r="F31" s="88" t="inlineStr">
        <is>
          <t>ยับยั้งการทำงานของเอนไซม์ phospholipase</t>
        </is>
      </c>
      <c r="G31" s="88" t="inlineStr">
        <is>
          <t>ยับยั้งการทำงานของเอนไซม์ 5- lipo-oxygenase</t>
        </is>
      </c>
      <c r="H31" s="88" t="inlineStr">
        <is>
          <t>ยับยั้งการทำงานของเอนไซม์ esterase</t>
        </is>
      </c>
      <c r="I31" s="119" t="n">
        <v>3</v>
      </c>
      <c r="J31" s="88"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00" t="n"/>
      <c r="L31" s="88" t="inlineStr">
        <is>
          <t>Asthma</t>
        </is>
      </c>
      <c r="M31" s="100" t="inlineStr">
        <is>
          <t>28</t>
        </is>
      </c>
      <c r="N31" s="88" t="inlineStr">
        <is>
          <t>Clinic</t>
        </is>
      </c>
      <c r="O31" s="100" t="n"/>
      <c r="P31" s="100" t="n"/>
      <c r="Q31" s="100" t="n"/>
    </row>
    <row r="32" ht="13.2" customHeight="1" s="49">
      <c r="A32" s="119" t="n">
        <v>30</v>
      </c>
      <c r="B32" s="88"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00" t="n"/>
      <c r="D32" s="88" t="inlineStr">
        <is>
          <t>กรรมพันธุ์</t>
        </is>
      </c>
      <c r="E32" s="88" t="inlineStr">
        <is>
          <t>ขนสัตว์ ไรฝุ่น</t>
        </is>
      </c>
      <c r="F32" s="88" t="inlineStr">
        <is>
          <t>การรับประทานยาบางประเภท เช่น NSAIDs</t>
        </is>
      </c>
      <c r="G32" s="88" t="inlineStr">
        <is>
          <t>การออกกำลังกาย</t>
        </is>
      </c>
      <c r="H32" s="88" t="inlineStr">
        <is>
          <t>การดื่มกาแฟ</t>
        </is>
      </c>
      <c r="I32" s="119" t="n">
        <v>5</v>
      </c>
      <c r="J32" s="88"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00" t="n"/>
      <c r="L32" s="88" t="inlineStr">
        <is>
          <t>Asthma</t>
        </is>
      </c>
      <c r="M32" s="100" t="inlineStr">
        <is>
          <t>29</t>
        </is>
      </c>
      <c r="N32" s="88" t="inlineStr">
        <is>
          <t>Clinic</t>
        </is>
      </c>
      <c r="O32" s="100" t="n"/>
      <c r="P32" s="100" t="n"/>
      <c r="Q32" s="100" t="n"/>
    </row>
    <row r="33" ht="13.2" customHeight="1" s="49">
      <c r="A33" s="119" t="n">
        <v>31</v>
      </c>
      <c r="B33" s="88" t="inlineStr">
        <is>
          <t>ผลทางห้องปฏิบัติการที่แสดงว่าผู้ป่วยเป็นโรคหอบหืด คือ</t>
        </is>
      </c>
      <c r="C33" s="100" t="n"/>
      <c r="D33" s="88" t="inlineStr">
        <is>
          <t>FEV1 (post bronchodilator) มากกว่า 12%</t>
        </is>
      </c>
      <c r="E33" s="88" t="inlineStr">
        <is>
          <t>PEF (post bronchodilator) มากกว่า 25%</t>
        </is>
      </c>
      <c r="F33" s="88" t="inlineStr">
        <is>
          <t>ค่า PaO2 น้อยกว่า 80%</t>
        </is>
      </c>
      <c r="G33" s="88" t="inlineStr">
        <is>
          <t>ข้อ ก. และ ข. ถูก</t>
        </is>
      </c>
      <c r="H33" s="88" t="inlineStr">
        <is>
          <t>ถูกทุกข้อ</t>
        </is>
      </c>
      <c r="I33" s="119" t="n">
        <v>1</v>
      </c>
      <c r="J33" s="88"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00" t="n"/>
      <c r="L33" s="88" t="inlineStr">
        <is>
          <t>Asthma</t>
        </is>
      </c>
      <c r="M33" s="100" t="inlineStr">
        <is>
          <t>30</t>
        </is>
      </c>
      <c r="N33" s="88" t="inlineStr">
        <is>
          <t>Clinic</t>
        </is>
      </c>
      <c r="O33" s="100" t="n"/>
      <c r="P33" s="100" t="n"/>
      <c r="Q33" s="100" t="n"/>
    </row>
    <row r="34" ht="13.2" customHeight="1" s="49">
      <c r="A34" s="119" t="n">
        <v>32</v>
      </c>
      <c r="B34" s="88" t="inlineStr">
        <is>
          <t>เราควรแนะนำผู้ป่วยเมื่อมีการใช้ยาพ่น Budecort อย่างไร</t>
        </is>
      </c>
      <c r="C34" s="100" t="n"/>
      <c r="D34" s="88" t="inlineStr">
        <is>
          <t>หลีกเลี่ยงการใช้ยาร่วมกับ spacer</t>
        </is>
      </c>
      <c r="E34" s="88" t="inlineStr">
        <is>
          <t>หากมีการใช้ยาพร้อมกันกับยาพ่น Ventolin ให้พ่นยาตัวนี้ก่อนพ่น Ventolin</t>
        </is>
      </c>
      <c r="F34" s="88" t="inlineStr">
        <is>
          <t>ยาออกฤทธิ์โดยการขยายหลอดลม</t>
        </is>
      </c>
      <c r="G34" s="88" t="inlineStr">
        <is>
          <t>ให้บ้วนปาก กลั้วคอทุกครั้งหลังจากใช้ยา</t>
        </is>
      </c>
      <c r="H34" s="88" t="inlineStr">
        <is>
          <t>เก็บหลอดยาไว้ในตู้เย็น</t>
        </is>
      </c>
      <c r="I34" s="119" t="n">
        <v>4</v>
      </c>
      <c r="J34" s="88"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00" t="n"/>
      <c r="L34" s="88" t="inlineStr">
        <is>
          <t>Asthma</t>
        </is>
      </c>
      <c r="M34" s="100" t="inlineStr">
        <is>
          <t>31</t>
        </is>
      </c>
      <c r="N34" s="88" t="inlineStr">
        <is>
          <t>Clinic</t>
        </is>
      </c>
      <c r="O34" s="100" t="n"/>
      <c r="P34" s="100" t="n"/>
      <c r="Q34" s="100" t="n"/>
    </row>
    <row r="35" ht="13.2" customHeight="1" s="49">
      <c r="A35" s="119" t="n">
        <v>33</v>
      </c>
      <c r="B35" s="88" t="inlineStr">
        <is>
          <t>เกี่ยวกับ Ventolin ข้อใดผิด</t>
        </is>
      </c>
      <c r="C35" s="100" t="n"/>
      <c r="D35" s="88" t="inlineStr">
        <is>
          <t>ประกอบด้วยยา albuterol ซึ่งเป็น beta2 agonist ชนิดออกฤทธิ์สั้น</t>
        </is>
      </c>
      <c r="E35" s="88" t="inlineStr">
        <is>
          <t>ในผู้ป่วยรายนี้ใช้เพื่อบรรเทาอาการหอบหืดที่เกิดขึ้นเป็นครั้งคราวเท่านั้น</t>
        </is>
      </c>
      <c r="F35" s="88" t="inlineStr">
        <is>
          <t>อาการข้างเคียงที่อาจพบ คือ มือสั่น ปากแห้ง เหนื่อย หัวใจเต้นช้า</t>
        </is>
      </c>
      <c r="G35" s="88" t="inlineStr">
        <is>
          <t>กลไกของยาคือ กระตุ้นการสร้าง adenylate cyclase เพิ่มการสร้าง cyclic AMP</t>
        </is>
      </c>
      <c r="H35" s="88" t="inlineStr">
        <is>
          <t>Tiotropium Respimat 2.5 mcg 2 puffs OD</t>
        </is>
      </c>
      <c r="I35" s="119" t="n">
        <v>3</v>
      </c>
      <c r="J35" s="88"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00" t="n"/>
      <c r="L35" s="88" t="inlineStr">
        <is>
          <t>Asthma</t>
        </is>
      </c>
      <c r="M35" s="100" t="inlineStr">
        <is>
          <t>32</t>
        </is>
      </c>
      <c r="N35" s="88" t="inlineStr">
        <is>
          <t>Clinic</t>
        </is>
      </c>
      <c r="O35" s="100" t="n"/>
      <c r="P35" s="100" t="n"/>
      <c r="Q35" s="100" t="n"/>
    </row>
    <row r="36" ht="13.2" customHeight="1" s="49">
      <c r="A36" s="119" t="n">
        <v>34</v>
      </c>
      <c r="B36" s="88"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00" t="n"/>
      <c r="D36" s="88" t="inlineStr">
        <is>
          <t>Inhaled ipratropium MDI</t>
        </is>
      </c>
      <c r="E36" s="88" t="inlineStr">
        <is>
          <t>Inhaled cromolin MDI</t>
        </is>
      </c>
      <c r="F36" s="88" t="inlineStr">
        <is>
          <t>Oral glucocorticosteroid</t>
        </is>
      </c>
      <c r="G36" s="88" t="inlineStr">
        <is>
          <t>Inhaled salmeterol MDI</t>
        </is>
      </c>
      <c r="H36" s="88" t="inlineStr">
        <is>
          <t>Symbicort turbuhaler</t>
        </is>
      </c>
      <c r="I36" s="119" t="n">
        <v>4</v>
      </c>
      <c r="J36" s="88"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00" t="n"/>
      <c r="L36" s="88" t="inlineStr">
        <is>
          <t>Asthma</t>
        </is>
      </c>
      <c r="M36" s="100" t="inlineStr">
        <is>
          <t>33</t>
        </is>
      </c>
      <c r="N36" s="88" t="inlineStr">
        <is>
          <t>Clinic</t>
        </is>
      </c>
      <c r="O36" s="100" t="n"/>
      <c r="P36" s="100" t="n"/>
      <c r="Q36" s="100" t="n"/>
    </row>
    <row r="37" ht="13.2" customHeight="1" s="49">
      <c r="A37" s="119" t="n">
        <v>35</v>
      </c>
      <c r="B37" s="88" t="inlineStr">
        <is>
          <t>เกี่ยวกับยา theophylline ข้อใดไม่ถูกต้อง</t>
        </is>
      </c>
      <c r="C37" s="100" t="n"/>
      <c r="D37" s="88" t="inlineStr">
        <is>
          <t>มีฤทธิ์ขยายหลอดลมและยังแก้อักเสบได้ด้วย</t>
        </is>
      </c>
      <c r="E37" s="88" t="inlineStr">
        <is>
          <t>มีช่วงการรักษาที่แคบ (therapeutic range = 5-20 mg/L)</t>
        </is>
      </c>
      <c r="F37" s="88" t="inlineStr">
        <is>
          <t>อาการไม่พึงประสงค์ที่พบได้คือ ไม่สบายท้อง คลื่นไส้ อาเจียน และอาจเกิด arrhythmia ได้</t>
        </is>
      </c>
      <c r="G37" s="88" t="inlineStr">
        <is>
          <t>ระดับยา theophylline อาจเพิ่มสูงได้หากใช้ร่วมกับยากันชักพวก phenytoin, phenobarbital, carbamazepine</t>
        </is>
      </c>
      <c r="H37" s="88" t="inlineStr">
        <is>
          <t>Oral contraceptive สามารถเพิ่ม level ของยา Theophylline ในเลือดได้</t>
        </is>
      </c>
      <c r="I37" s="119" t="n">
        <v>4</v>
      </c>
      <c r="J37" s="88"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00" t="n"/>
      <c r="L37" s="88" t="inlineStr">
        <is>
          <t>Asthma</t>
        </is>
      </c>
      <c r="M37" s="100" t="inlineStr">
        <is>
          <t>34</t>
        </is>
      </c>
      <c r="N37" s="88" t="inlineStr">
        <is>
          <t>Clinic</t>
        </is>
      </c>
      <c r="O37" s="100" t="n"/>
      <c r="P37" s="100" t="n"/>
      <c r="Q37" s="100" t="n"/>
    </row>
    <row r="38" ht="13.2" customHeight="1" s="49">
      <c r="A38" s="119" t="n">
        <v>36</v>
      </c>
      <c r="B38" s="88" t="inlineStr">
        <is>
          <t>ยาเหล่านี้มีข้อบ่งใช้สำหรับควบคุมอาการของโรคหอบหืด ยกเว้น</t>
        </is>
      </c>
      <c r="C38" s="100" t="n"/>
      <c r="D38" s="88" t="inlineStr">
        <is>
          <t>Systemic glucocorticosteroid</t>
        </is>
      </c>
      <c r="E38" s="88" t="inlineStr">
        <is>
          <t>Long acting anticholinergics</t>
        </is>
      </c>
      <c r="F38" s="88" t="inlineStr">
        <is>
          <t>Methyl xanthine</t>
        </is>
      </c>
      <c r="G38" s="88" t="inlineStr">
        <is>
          <t>Long acting inhaled beta2 agonist</t>
        </is>
      </c>
      <c r="H38" s="88" t="inlineStr">
        <is>
          <t>Short acting beta2 agonist</t>
        </is>
      </c>
      <c r="I38" s="119" t="n">
        <v>5</v>
      </c>
      <c r="J38" s="88"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00" t="n"/>
      <c r="L38" s="88" t="inlineStr">
        <is>
          <t>Asthma</t>
        </is>
      </c>
      <c r="M38" s="100" t="inlineStr">
        <is>
          <t>35</t>
        </is>
      </c>
      <c r="N38" s="88" t="inlineStr">
        <is>
          <t>Clinic</t>
        </is>
      </c>
      <c r="O38" s="100" t="n"/>
      <c r="P38" s="100" t="n"/>
      <c r="Q38" s="100" t="n"/>
    </row>
    <row r="39" ht="13.2" customHeight="1" s="49">
      <c r="A39" s="119" t="n">
        <v>37</v>
      </c>
      <c r="B39"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00" t="n"/>
      <c r="D39" s="88" t="inlineStr">
        <is>
          <t>ความคลาดเคลื่อนที่เกิดจากการไม่ระบุวิธีใช้ให้ชัดเจน</t>
        </is>
      </c>
      <c r="E39" s="88" t="inlineStr">
        <is>
          <t>ความคลาดเคลื่อนจากการจ่ายยาผิดชนิด</t>
        </is>
      </c>
      <c r="F39" s="88" t="inlineStr">
        <is>
          <t>ความคลาดเคลื่อนที่เกิดจากไม่มียาในบัญชียาของโรงพยาบาล</t>
        </is>
      </c>
      <c r="G39" s="88" t="inlineStr">
        <is>
          <t>ความคลาดเคลื่อนจากการจ่ายยาผิดความแรง</t>
        </is>
      </c>
      <c r="H39" s="88" t="inlineStr">
        <is>
          <t>ความคลาดเคลื่อนจากการจ่ายยา ผิดความแรง และผิดวิธีใช้</t>
        </is>
      </c>
      <c r="I39" s="119" t="n">
        <v>2</v>
      </c>
      <c r="J39" s="88"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00" t="n"/>
      <c r="L39" s="88" t="inlineStr">
        <is>
          <t>Asthma</t>
        </is>
      </c>
      <c r="M39" s="100" t="inlineStr">
        <is>
          <t>36</t>
        </is>
      </c>
      <c r="N39" s="88" t="inlineStr">
        <is>
          <t>Clinic</t>
        </is>
      </c>
      <c r="O39" s="100" t="n"/>
      <c r="P39" s="100" t="n"/>
      <c r="Q39" s="100" t="n"/>
    </row>
    <row r="40" ht="13.2" customHeight="1" s="49">
      <c r="A40" s="119" t="n">
        <v>38</v>
      </c>
      <c r="B40"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00" t="n"/>
      <c r="D40" s="88" t="inlineStr">
        <is>
          <t>ให้พ่นยาเข้าทางจมูก</t>
        </is>
      </c>
      <c r="E40" s="88" t="inlineStr">
        <is>
          <t>ยานี้เหมาะสำหรับรักษาอาการเฉียบพลัน</t>
        </is>
      </c>
      <c r="F40" s="88" t="inlineStr">
        <is>
          <t>หลังจากพ่นครั้งแรก ต้องรออย่างน้อย 10 นาที ก่อนที่จะพ่นครั้งที่สอง</t>
        </is>
      </c>
      <c r="G40" s="88" t="inlineStr">
        <is>
          <t>เนื่องจากยา-1 ขวด สามารถพ่นได้ 200 ครั้ง จึงสามารถใช้ยานี้ได้นานประมาณ 25 วัน</t>
        </is>
      </c>
      <c r="H40" s="88" t="inlineStr">
        <is>
          <t>ยานี้เป็นยารักษาอาการอักเสบของหลอดลม จึงควรใช้เป็นประจำติดต่อกัน</t>
        </is>
      </c>
      <c r="I40" s="119" t="n">
        <v>4</v>
      </c>
      <c r="J40" s="88"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00" t="n"/>
      <c r="L40" s="88" t="inlineStr">
        <is>
          <t>Asthma</t>
        </is>
      </c>
      <c r="M40" s="100" t="inlineStr">
        <is>
          <t>37</t>
        </is>
      </c>
      <c r="N40" s="88" t="inlineStr">
        <is>
          <t>Clinic</t>
        </is>
      </c>
      <c r="O40" s="100" t="n"/>
      <c r="P40" s="100" t="n"/>
      <c r="Q40" s="100" t="n"/>
    </row>
    <row r="41" ht="13.2" customHeight="1" s="49">
      <c r="A41" s="119" t="n">
        <v>39</v>
      </c>
      <c r="B41"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00" t="n"/>
      <c r="D41" s="88" t="inlineStr">
        <is>
          <t>ป้องกันเชื้อราในช่องปาก</t>
        </is>
      </c>
      <c r="E41" s="88" t="inlineStr">
        <is>
          <t>ลดความเสี่ยงของการเกิดเสียงแหบแห้ง</t>
        </is>
      </c>
      <c r="F41" s="88" t="inlineStr">
        <is>
          <t>ลดโอกาสการเกิดความดันในลูกตาสูง</t>
        </is>
      </c>
      <c r="G41" s="88" t="inlineStr">
        <is>
          <t>ลดโอกาสการเกิดหัวใจเต้นเร็ว</t>
        </is>
      </c>
      <c r="H41" s="88" t="inlineStr">
        <is>
          <t>ลดโอกาสการเกิดอาการมือสั่น</t>
        </is>
      </c>
      <c r="I41" s="119" t="n">
        <v>1</v>
      </c>
      <c r="J41" s="88"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00" t="n"/>
      <c r="L41" s="88" t="inlineStr">
        <is>
          <t>Asthma</t>
        </is>
      </c>
      <c r="M41" s="100" t="inlineStr">
        <is>
          <t>38</t>
        </is>
      </c>
      <c r="N41" s="88" t="inlineStr">
        <is>
          <t>Clinic</t>
        </is>
      </c>
      <c r="O41" s="100" t="n"/>
      <c r="P41" s="100" t="n"/>
      <c r="Q41" s="100" t="n"/>
    </row>
    <row r="42" ht="13.2" customHeight="1" s="49">
      <c r="A42" s="119" t="n">
        <v>40</v>
      </c>
      <c r="B42" s="88"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00" t="n"/>
      <c r="D42" s="88" t="inlineStr">
        <is>
          <t>ควรเริ่มการรักษาด้วยยาสเตียรอยด์ชนิดพ่น</t>
        </is>
      </c>
      <c r="E42" s="88" t="inlineStr">
        <is>
          <t>ควรเริ่มการรักษาด้วยยาขยายหลอดลมชนิด beta-agonist</t>
        </is>
      </c>
      <c r="F42" s="88" t="inlineStr">
        <is>
          <t>ควรเริ่มการรักษาด้วยยาขยายหลอดลมชนิด anticholinergic</t>
        </is>
      </c>
      <c r="G42" s="88" t="inlineStr">
        <is>
          <t>ผู้ป่วยทุกรายควรได้รับยาสเตียรอยด์ชนิดพ่น สำหรับควบคุมอาการ</t>
        </is>
      </c>
      <c r="H42" s="88" t="inlineStr">
        <is>
          <t>ผู้ป่วยทุกคนต้องได้รับยาสเตียรอยด์ชนิดกิน</t>
        </is>
      </c>
      <c r="I42" s="119" t="n">
        <v>1</v>
      </c>
      <c r="J42" s="88"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00" t="n"/>
      <c r="L42" s="88" t="inlineStr">
        <is>
          <t>Asthma</t>
        </is>
      </c>
      <c r="M42" s="100" t="inlineStr">
        <is>
          <t>39</t>
        </is>
      </c>
      <c r="N42" s="88" t="inlineStr">
        <is>
          <t>Clinic</t>
        </is>
      </c>
      <c r="O42" s="100" t="n"/>
      <c r="P42" s="100" t="n"/>
      <c r="Q42" s="100" t="n"/>
    </row>
    <row r="43" ht="13.2" customHeight="1" s="49">
      <c r="A43" s="119" t="n">
        <v>41</v>
      </c>
      <c r="B43" s="88" t="inlineStr">
        <is>
          <t>ข้อใดกล่าวผิดเกี่ยวกับ salmeterol</t>
        </is>
      </c>
      <c r="C43" s="100" t="n"/>
      <c r="D43" s="88" t="inlineStr">
        <is>
          <t>Salmeterol มีข้อบ่งใช้ในการจับหืดที่เกิดขึ้นเฉียบพลัน</t>
        </is>
      </c>
      <c r="E43" s="88" t="inlineStr">
        <is>
          <t>กลไกการออกฤทธิ์คือกระตุ้นเอนไซม์ adenylate cyclase</t>
        </is>
      </c>
      <c r="F43" s="88" t="inlineStr">
        <is>
          <t>สามารถใช้กับผู้ป่วยที่มีอาการ nocturnal asthma มากกว่า 1 ครั้ง/สัปดาห์</t>
        </is>
      </c>
      <c r="G43" s="88" t="inlineStr">
        <is>
          <t>การใช้ยานี้นาน ๆ ทำให้การตอบสนองต่อยาลดลง (tachyphylaxis)</t>
        </is>
      </c>
      <c r="H43" s="88" t="inlineStr">
        <is>
          <t>หากไม่มี salmeterol สามารถใช้ albuterol แทนได้</t>
        </is>
      </c>
      <c r="I43" s="119" t="n">
        <v>1</v>
      </c>
      <c r="J43" s="88"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00" t="n"/>
      <c r="L43" s="88" t="inlineStr">
        <is>
          <t>Asthma</t>
        </is>
      </c>
      <c r="M43" s="100" t="inlineStr">
        <is>
          <t>40</t>
        </is>
      </c>
      <c r="N43" s="88" t="inlineStr">
        <is>
          <t>Clinic</t>
        </is>
      </c>
      <c r="O43" s="100" t="n"/>
      <c r="P43" s="100" t="n"/>
      <c r="Q43" s="100" t="n"/>
    </row>
    <row r="44" ht="13.2" customHeight="1" s="49">
      <c r="A44" s="119" t="n">
        <v>42</v>
      </c>
      <c r="B44" s="88" t="inlineStr">
        <is>
          <t>ข้อใดคือกลไกการออกฤทธิ์ของ ipratropium MDI</t>
        </is>
      </c>
      <c r="C44" s="100" t="n"/>
      <c r="D44" s="88" t="inlineStr">
        <is>
          <t>Selective beta2 - adrenergic receptor agonist</t>
        </is>
      </c>
      <c r="E44" s="88" t="inlineStr">
        <is>
          <t>Phosphodiesterase enzyme inhibitor</t>
        </is>
      </c>
      <c r="F44" s="88" t="inlineStr">
        <is>
          <t>Muscarinic cholinergic receptor antagonist</t>
        </is>
      </c>
      <c r="G44" s="88" t="inlineStr">
        <is>
          <t>Immunosuppressive agent</t>
        </is>
      </c>
      <c r="H44" s="88" t="inlineStr">
        <is>
          <t>Lipoxygenase enzyme inhibitor</t>
        </is>
      </c>
      <c r="I44" s="119" t="n">
        <v>3</v>
      </c>
      <c r="J44" s="88"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00" t="n"/>
      <c r="L44" s="88" t="inlineStr">
        <is>
          <t>COPD</t>
        </is>
      </c>
      <c r="M44" s="100" t="inlineStr">
        <is>
          <t>41</t>
        </is>
      </c>
      <c r="N44" s="88" t="inlineStr">
        <is>
          <t>Clinic</t>
        </is>
      </c>
      <c r="O44" s="100" t="n"/>
      <c r="P44" s="100" t="n"/>
      <c r="Q44" s="100" t="n"/>
    </row>
    <row r="45" ht="13.2" customHeight="1" s="49">
      <c r="A45" s="119" t="n">
        <v>43</v>
      </c>
      <c r="B45" s="88"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00" t="n"/>
      <c r="D45" s="88" t="inlineStr">
        <is>
          <t>Sinusitis</t>
        </is>
      </c>
      <c r="E45" s="88" t="inlineStr">
        <is>
          <t>Allergic rhinitis</t>
        </is>
      </c>
      <c r="F45" s="88" t="inlineStr">
        <is>
          <t>Cystitis</t>
        </is>
      </c>
      <c r="G45" s="88" t="inlineStr">
        <is>
          <t>Common cold</t>
        </is>
      </c>
      <c r="H45" s="88" t="inlineStr">
        <is>
          <t>Bronchitis</t>
        </is>
      </c>
      <c r="I45" s="119" t="n">
        <v>2</v>
      </c>
      <c r="J45" s="88"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00" t="n"/>
      <c r="L45" s="88" t="inlineStr">
        <is>
          <t>Asthma</t>
        </is>
      </c>
      <c r="M45" s="100" t="inlineStr">
        <is>
          <t>42</t>
        </is>
      </c>
      <c r="N45" s="88" t="inlineStr">
        <is>
          <t>Clinic</t>
        </is>
      </c>
      <c r="O45" s="100" t="n"/>
      <c r="P45" s="100" t="n"/>
      <c r="Q45" s="100" t="n"/>
    </row>
    <row r="46" ht="13.2" customHeight="1" s="49">
      <c r="A46" s="119" t="n">
        <v>44</v>
      </c>
      <c r="B46" s="88"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00" t="n"/>
      <c r="D46" s="88" t="inlineStr">
        <is>
          <t>เนื่องจากจัดเป็นยาควบคุมพิเศษ</t>
        </is>
      </c>
      <c r="E46" s="88" t="inlineStr">
        <is>
          <t>เนื่องจากจัดเป็นยาที่ลงทะเบียนแบบมีเงื่อนไขต้องติดตามการใช้ในโรงพยาบาล</t>
        </is>
      </c>
      <c r="F46" s="88" t="inlineStr">
        <is>
          <t>เนื่องจากจัดเป็นยาเสพติดให้โทษ ประเภท 2</t>
        </is>
      </c>
      <c r="G46" s="88" t="inlineStr">
        <is>
          <t>เนื่องจากจัดเป็นวัตถุออกฤทธิ์ต่อจิตประสาท</t>
        </is>
      </c>
      <c r="H46" s="88" t="inlineStr">
        <is>
          <t>เนื่องจากจัดเป็นยาอันตราย</t>
        </is>
      </c>
      <c r="I46" s="119" t="n">
        <v>4</v>
      </c>
      <c r="J46" s="88"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00" t="n"/>
      <c r="L46" s="88" t="inlineStr">
        <is>
          <t>Asthma</t>
        </is>
      </c>
      <c r="M46" s="100" t="inlineStr">
        <is>
          <t>43</t>
        </is>
      </c>
      <c r="N46" s="88" t="inlineStr">
        <is>
          <t>Clinic</t>
        </is>
      </c>
      <c r="O46" s="100" t="n"/>
      <c r="P46" s="100" t="n"/>
      <c r="Q46" s="100" t="n"/>
    </row>
    <row r="47" ht="13.2" customHeight="1" s="49">
      <c r="A47" s="119" t="n">
        <v>45</v>
      </c>
      <c r="B47" s="88"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00" t="n"/>
      <c r="D47" s="88" t="inlineStr">
        <is>
          <t>เพื่อป้องกันปัญหาการดื้อยา</t>
        </is>
      </c>
      <c r="E47" s="88" t="inlineStr">
        <is>
          <t>เพื่อป้องกันการเกิด hypertension</t>
        </is>
      </c>
      <c r="F47" s="88" t="inlineStr">
        <is>
          <t>เพื่อป้องกันการเกิด hyperglycemia</t>
        </is>
      </c>
      <c r="G47" s="88" t="inlineStr">
        <is>
          <t>เพื่อป้องกันการเกิด rebound congestion</t>
        </is>
      </c>
      <c r="H47" s="88" t="inlineStr">
        <is>
          <t>เพื่อไม่ให้เกิดปัญหา insomnia</t>
        </is>
      </c>
      <c r="I47" s="119" t="n">
        <v>4</v>
      </c>
      <c r="J47" s="88"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00" t="n"/>
      <c r="L47" s="88" t="inlineStr">
        <is>
          <t>Asthma</t>
        </is>
      </c>
      <c r="M47" s="100" t="inlineStr">
        <is>
          <t>44</t>
        </is>
      </c>
      <c r="N47" s="88" t="inlineStr">
        <is>
          <t>Clinic</t>
        </is>
      </c>
      <c r="O47" s="100" t="n"/>
      <c r="P47" s="100" t="n"/>
      <c r="Q47" s="100" t="n"/>
    </row>
    <row r="48" ht="13.2" customHeight="1" s="49">
      <c r="A48" s="119" t="n">
        <v>46</v>
      </c>
      <c r="B48" s="88"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00" t="n"/>
      <c r="D48" s="88" t="inlineStr">
        <is>
          <t>ฟ้าทลายโจร</t>
        </is>
      </c>
      <c r="E48" s="88" t="inlineStr">
        <is>
          <t>ไพล</t>
        </is>
      </c>
      <c r="F48" s="88" t="inlineStr">
        <is>
          <t>ขิง</t>
        </is>
      </c>
      <c r="G48" s="88" t="inlineStr">
        <is>
          <t>ชุมเห็ดเทศ</t>
        </is>
      </c>
      <c r="H48" s="88" t="inlineStr">
        <is>
          <t>เสลดพังพอน</t>
        </is>
      </c>
      <c r="I48" s="119" t="n">
        <v>3</v>
      </c>
      <c r="J48" s="88"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00" t="n"/>
      <c r="L48" s="88" t="inlineStr">
        <is>
          <t>Asthma</t>
        </is>
      </c>
      <c r="M48" s="100" t="inlineStr">
        <is>
          <t>45</t>
        </is>
      </c>
      <c r="N48" s="88" t="inlineStr">
        <is>
          <t>Clinic</t>
        </is>
      </c>
      <c r="O48" s="100" t="n"/>
      <c r="P48" s="100" t="n"/>
      <c r="Q48" s="100" t="n"/>
    </row>
    <row r="49" ht="13.2" customHeight="1" s="49">
      <c r="A49" s="119" t="n">
        <v>47</v>
      </c>
      <c r="B49" s="88" t="inlineStr">
        <is>
          <t>สมุนไพรแก้ไออื่นๆ นอกจากสมุนไพรข้อข้างต้น
สมุนไพรข้อใดที่มีสรรพคุณช่วยบรรเทาอาการไอ ขับเสมหะ</t>
        </is>
      </c>
      <c r="C49" s="100" t="n"/>
      <c r="D49" s="88" t="inlineStr">
        <is>
          <t>ข่า</t>
        </is>
      </c>
      <c r="E49" s="88" t="inlineStr">
        <is>
          <t>ตะไคร้</t>
        </is>
      </c>
      <c r="F49" s="88" t="inlineStr">
        <is>
          <t>ดีปลี</t>
        </is>
      </c>
      <c r="G49" s="88" t="inlineStr">
        <is>
          <t>กระเทียม</t>
        </is>
      </c>
      <c r="H49" s="88" t="inlineStr">
        <is>
          <t>กะเพรา</t>
        </is>
      </c>
      <c r="I49" s="119" t="n">
        <v>3</v>
      </c>
      <c r="J49" s="88"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00" t="n"/>
      <c r="L49" s="88" t="inlineStr">
        <is>
          <t>Asthma</t>
        </is>
      </c>
      <c r="M49" s="100" t="inlineStr">
        <is>
          <t>46</t>
        </is>
      </c>
      <c r="N49" s="88" t="inlineStr">
        <is>
          <t>Clinic</t>
        </is>
      </c>
      <c r="O49" s="100" t="n"/>
      <c r="P49" s="100" t="n"/>
      <c r="Q49" s="100" t="n"/>
    </row>
    <row r="50" ht="13.2" customHeight="1" s="49">
      <c r="A50" s="119" t="n">
        <v>48</v>
      </c>
      <c r="B50" s="88" t="inlineStr">
        <is>
          <t>ข้อใดไม่ใช่อาการข้างเคียงของการใช้ยา salbutamol</t>
        </is>
      </c>
      <c r="C50" s="100" t="n"/>
      <c r="D50" s="88" t="inlineStr">
        <is>
          <t>ใจสั่น</t>
        </is>
      </c>
      <c r="E50" s="88" t="inlineStr">
        <is>
          <t>ปัสสาวะคั่ง</t>
        </is>
      </c>
      <c r="F50" s="88" t="inlineStr">
        <is>
          <t>ปากแห้ง</t>
        </is>
      </c>
      <c r="G50" s="88" t="inlineStr">
        <is>
          <t>รับรสผิดปกติ</t>
        </is>
      </c>
      <c r="H50" s="88" t="inlineStr">
        <is>
          <t>ปวดศีรษะ</t>
        </is>
      </c>
      <c r="I50" s="119" t="n">
        <v>2</v>
      </c>
      <c r="J50" s="88"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00" t="n"/>
      <c r="L50" s="88" t="inlineStr">
        <is>
          <t>Asthma</t>
        </is>
      </c>
      <c r="M50" s="100" t="inlineStr">
        <is>
          <t>47</t>
        </is>
      </c>
      <c r="N50" s="88" t="inlineStr">
        <is>
          <t>Clinic</t>
        </is>
      </c>
      <c r="O50" s="100" t="n"/>
      <c r="P50" s="100" t="n"/>
      <c r="Q50" s="100" t="n"/>
    </row>
    <row r="51" ht="13.2" customHeight="1" s="49">
      <c r="A51" s="119" t="n">
        <v>49</v>
      </c>
      <c r="B51" s="88" t="inlineStr">
        <is>
          <t>การใช้ salbutamol ข้อใดถูกต้อง</t>
        </is>
      </c>
      <c r="C51" s="100" t="n"/>
      <c r="D51" s="88" t="inlineStr">
        <is>
          <t>ใช้ปากอมให้สนิท</t>
        </is>
      </c>
      <c r="E51" s="88" t="inlineStr">
        <is>
          <t>หายใจเข้าทางจมูก</t>
        </is>
      </c>
      <c r="F51" s="88" t="inlineStr">
        <is>
          <t>หายใจออกทันที</t>
        </is>
      </c>
      <c r="G51" s="88" t="inlineStr">
        <is>
          <t>บ้วนปากทันที</t>
        </is>
      </c>
      <c r="H51" s="88" t="inlineStr">
        <is>
          <t>ไม่ต้องเขย่าขวด</t>
        </is>
      </c>
      <c r="I51" s="119" t="n">
        <v>1</v>
      </c>
      <c r="J51" s="88"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00" t="n"/>
      <c r="L51" s="88" t="inlineStr">
        <is>
          <t>Asthma</t>
        </is>
      </c>
      <c r="M51" s="100" t="inlineStr">
        <is>
          <t>48</t>
        </is>
      </c>
      <c r="N51" s="88" t="inlineStr">
        <is>
          <t>Clinic</t>
        </is>
      </c>
      <c r="O51" s="100" t="n"/>
      <c r="P51" s="100" t="n"/>
      <c r="Q51" s="100" t="n"/>
    </row>
    <row r="52" ht="13.2" customHeight="1" s="49">
      <c r="A52" s="119" t="n">
        <v>50</v>
      </c>
      <c r="B52" s="88" t="inlineStr">
        <is>
          <t>ข้อใดไม่ถูกต้องเกี่ยวกับ seretide accuhaler</t>
        </is>
      </c>
      <c r="C52" s="100" t="n"/>
      <c r="D52" s="88" t="inlineStr">
        <is>
          <t>พกพาสะดวก</t>
        </is>
      </c>
      <c r="E52" s="88" t="inlineStr">
        <is>
          <t>ไม่มี propellant</t>
        </is>
      </c>
      <c r="F52" s="88" t="inlineStr">
        <is>
          <t>ปล่อย 1 dose สูดได้หลายที</t>
        </is>
      </c>
      <c r="G52" s="88" t="inlineStr">
        <is>
          <t>ไม่อาศัยความสัมพันธ์ระหว่างแรงกดและการหายใจ</t>
        </is>
      </c>
      <c r="H52" s="88" t="inlineStr">
        <is>
          <t>ใช้ meter dose valve ในการปล่อยตัวยา</t>
        </is>
      </c>
      <c r="I52" s="119" t="n">
        <v>5</v>
      </c>
      <c r="J52" s="88"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00" t="n"/>
      <c r="L52" s="88" t="inlineStr">
        <is>
          <t>Asthma</t>
        </is>
      </c>
      <c r="M52" s="100" t="inlineStr">
        <is>
          <t>49</t>
        </is>
      </c>
      <c r="N52" s="88" t="inlineStr">
        <is>
          <t>Clinic</t>
        </is>
      </c>
      <c r="O52" s="100" t="n"/>
      <c r="P52" s="100" t="n"/>
      <c r="Q52" s="100" t="n"/>
    </row>
    <row r="53" ht="13.2" customHeight="1" s="49">
      <c r="A53" s="119" t="n">
        <v>51</v>
      </c>
      <c r="B53" s="88" t="inlineStr">
        <is>
          <t>เมื่อใดที่ต้องหยุดใช้ seretide accuhaler ชั่วคราว</t>
        </is>
      </c>
      <c r="C53" s="100" t="n"/>
      <c r="D53" s="88" t="inlineStr">
        <is>
          <t>อายุมากกว่า 65 ปี</t>
        </is>
      </c>
      <c r="E53" s="88" t="inlineStr">
        <is>
          <t>ไตผิดปกติ</t>
        </is>
      </c>
      <c r="F53" s="88" t="inlineStr">
        <is>
          <t>ตับผิดปกติ</t>
        </is>
      </c>
      <c r="G53" s="88" t="inlineStr">
        <is>
          <t>ปอดติดเชื้อ</t>
        </is>
      </c>
      <c r="H53" s="88" t="inlineStr">
        <is>
          <t>ระคายเคืองปาก</t>
        </is>
      </c>
      <c r="I53" s="119" t="n">
        <v>4</v>
      </c>
      <c r="J53" s="88"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00" t="n"/>
      <c r="L53" s="88" t="inlineStr">
        <is>
          <t>Asthma</t>
        </is>
      </c>
      <c r="M53" s="100" t="inlineStr">
        <is>
          <t>50</t>
        </is>
      </c>
      <c r="N53" s="88" t="inlineStr">
        <is>
          <t>Clinic</t>
        </is>
      </c>
      <c r="O53" s="100" t="n"/>
      <c r="P53" s="100" t="n"/>
      <c r="Q53" s="100" t="n"/>
    </row>
    <row r="54" ht="13.2" customHeight="1" s="49">
      <c r="A54" s="119" t="n">
        <v>52</v>
      </c>
      <c r="B54" s="88"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00" t="n"/>
      <c r="D54" s="88" t="inlineStr">
        <is>
          <t>ใจสั่น</t>
        </is>
      </c>
      <c r="E54" s="88" t="inlineStr">
        <is>
          <t>ปวดท้อง</t>
        </is>
      </c>
      <c r="F54" s="88" t="inlineStr">
        <is>
          <t>ชัก</t>
        </is>
      </c>
      <c r="G54" s="88" t="inlineStr">
        <is>
          <t>คลื่นไส้ อาเจียน</t>
        </is>
      </c>
      <c r="H54" s="88" t="inlineStr">
        <is>
          <t>มองเห็นภาพซ้อน</t>
        </is>
      </c>
      <c r="I54" s="119" t="n">
        <v>2</v>
      </c>
      <c r="J54" s="88"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00" t="n"/>
      <c r="L54" s="88" t="inlineStr">
        <is>
          <t>Asthma</t>
        </is>
      </c>
      <c r="M54" s="100" t="inlineStr">
        <is>
          <t>51</t>
        </is>
      </c>
      <c r="N54" s="88" t="inlineStr">
        <is>
          <t>Clinic</t>
        </is>
      </c>
      <c r="O54" s="100" t="n"/>
      <c r="P54" s="100" t="n"/>
      <c r="Q54" s="100" t="n"/>
    </row>
    <row r="55" ht="13.2" customHeight="1" s="49">
      <c r="A55" s="119" t="n">
        <v>53</v>
      </c>
      <c r="B55" s="88"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00" t="n"/>
      <c r="D55" s="88" t="inlineStr">
        <is>
          <t>Clarithromycin</t>
        </is>
      </c>
      <c r="E55" s="88" t="inlineStr">
        <is>
          <t>Carbocysteine</t>
        </is>
      </c>
      <c r="F55" s="88" t="inlineStr">
        <is>
          <t>Ipratropium</t>
        </is>
      </c>
      <c r="G55" s="88" t="inlineStr">
        <is>
          <t>Montelukast</t>
        </is>
      </c>
      <c r="H55" s="88" t="inlineStr">
        <is>
          <t>Prednisolone</t>
        </is>
      </c>
      <c r="I55" s="119" t="n">
        <v>1</v>
      </c>
      <c r="J55" s="88"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00" t="n"/>
      <c r="L55" s="88" t="inlineStr">
        <is>
          <t>Asthma</t>
        </is>
      </c>
      <c r="M55" s="100" t="inlineStr">
        <is>
          <t>52</t>
        </is>
      </c>
      <c r="N55" s="88" t="inlineStr">
        <is>
          <t>Clinic</t>
        </is>
      </c>
      <c r="O55" s="100" t="n"/>
      <c r="P55" s="100" t="n"/>
      <c r="Q55" s="100" t="n"/>
    </row>
    <row r="56" ht="13.2" customHeight="1" s="49">
      <c r="A56" s="119" t="n">
        <v>54</v>
      </c>
      <c r="B56" s="88"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00" t="n"/>
      <c r="D56" s="88" t="inlineStr">
        <is>
          <t>High dose ICS และ as needed SABA</t>
        </is>
      </c>
      <c r="E56" s="88" t="inlineStr">
        <is>
          <t>Low dose ICS+ LABA และ as need SABA</t>
        </is>
      </c>
      <c r="F56" s="88" t="inlineStr">
        <is>
          <t>Medium dose ICS-formoterol maintenance and reliever</t>
        </is>
      </c>
      <c r="G56" s="88" t="inlineStr">
        <is>
          <t>Low dose ICS-formoterol maintenance and reliever</t>
        </is>
      </c>
      <c r="H56" s="34" t="inlineStr"/>
      <c r="I56" s="119" t="n">
        <v>1</v>
      </c>
      <c r="J56" s="88"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00" t="n"/>
      <c r="L56" s="88" t="inlineStr">
        <is>
          <t>Asthma</t>
        </is>
      </c>
      <c r="M56" s="100" t="inlineStr">
        <is>
          <t>55</t>
        </is>
      </c>
      <c r="N56" s="88" t="inlineStr">
        <is>
          <t>COPD / Asthma</t>
        </is>
      </c>
      <c r="O56" s="100" t="n"/>
      <c r="P56" s="100" t="n"/>
      <c r="Q56" s="100" t="n"/>
    </row>
    <row r="57" ht="13.2" customHeight="1" s="49">
      <c r="A57" s="119" t="n">
        <v>55</v>
      </c>
      <c r="B57" s="88" t="inlineStr">
        <is>
          <t>การใช้ LAMA ในคนไข้ asthma มีประโยชน์อย่างไร</t>
        </is>
      </c>
      <c r="C57" s="100" t="n"/>
      <c r="D57" s="88" t="inlineStr">
        <is>
          <t>เพิ่ม compliance</t>
        </is>
      </c>
      <c r="E57" s="88" t="inlineStr">
        <is>
          <t>ลดสารคัดหลั่ง</t>
        </is>
      </c>
      <c r="F57" s="88" t="inlineStr">
        <is>
          <t>เพิ่ม lung function</t>
        </is>
      </c>
      <c r="G57" s="88" t="inlineStr">
        <is>
          <t>ลด asthma symptoms</t>
        </is>
      </c>
      <c r="H57" s="88" t="inlineStr">
        <is>
          <t>ลดการใช้ SABA</t>
        </is>
      </c>
      <c r="I57" s="119" t="n">
        <v>1</v>
      </c>
      <c r="J57" s="88"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00" t="n"/>
      <c r="L57" s="88" t="inlineStr">
        <is>
          <t>Asthma</t>
        </is>
      </c>
      <c r="M57" s="100" t="inlineStr">
        <is>
          <t>56</t>
        </is>
      </c>
      <c r="N57" s="88" t="inlineStr">
        <is>
          <t>COPD / Asthma</t>
        </is>
      </c>
      <c r="O57" s="100" t="n"/>
      <c r="P57" s="100" t="n"/>
      <c r="Q57" s="100" t="n"/>
    </row>
    <row r="58" ht="13.2" customHeight="1" s="49">
      <c r="A58" s="119" t="n">
        <v>56</v>
      </c>
      <c r="B58" s="88"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00" t="n"/>
      <c r="D58" s="88" t="inlineStr">
        <is>
          <t>Well control</t>
        </is>
      </c>
      <c r="E58" s="88" t="inlineStr">
        <is>
          <t>Partial control</t>
        </is>
      </c>
      <c r="F58" s="88" t="inlineStr">
        <is>
          <t>uncontrolled</t>
        </is>
      </c>
      <c r="G58" s="88" t="inlineStr">
        <is>
          <t>Poor control</t>
        </is>
      </c>
      <c r="H58" s="88" t="inlineStr">
        <is>
          <t>Severe uncontrolled</t>
        </is>
      </c>
      <c r="I58" s="119" t="n">
        <v>1</v>
      </c>
      <c r="J58" s="88"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00" t="n"/>
      <c r="L58" s="88" t="inlineStr">
        <is>
          <t>Asthma</t>
        </is>
      </c>
      <c r="M58" s="100" t="inlineStr">
        <is>
          <t>57</t>
        </is>
      </c>
      <c r="N58" s="88" t="inlineStr">
        <is>
          <t>COPD / Asthma</t>
        </is>
      </c>
      <c r="O58" s="100" t="n"/>
      <c r="P58" s="100" t="n"/>
      <c r="Q58" s="100" t="n"/>
    </row>
    <row r="59" ht="13.2" customHeight="1" s="49">
      <c r="A59" s="119" t="n">
        <v>57</v>
      </c>
      <c r="B59" s="88" t="inlineStr">
        <is>
          <t>ต่อจาก56 non pharmaco asthma ตัวเลือก</t>
        </is>
      </c>
      <c r="C59" s="100" t="n"/>
      <c r="D59" s="88" t="inlineStr">
        <is>
          <t>หลีกเลี่ยงสิ่งที่ทำให้แพ้</t>
        </is>
      </c>
      <c r="E59" s="88" t="inlineStr">
        <is>
          <t>ออกกำลังกายหักโหมในที่อากาศเย็น</t>
        </is>
      </c>
      <c r="F59" s="88" t="inlineStr">
        <is>
          <t>ใช้พรมปูพื้นและเลี้ยงสัตว์เลี้ยงในห้องนอน</t>
        </is>
      </c>
      <c r="G59" s="88" t="inlineStr">
        <is>
          <t>เปิดหน้าต่างรับควันบุหรี่และมลภาวะ</t>
        </is>
      </c>
      <c r="H59" s="88" t="inlineStr">
        <is>
          <t>ใช้น้ำหอมและสเปรย์ปรับอากาศกลิ่นฉุนในห้องนอน</t>
        </is>
      </c>
      <c r="I59" s="119" t="n">
        <v>1</v>
      </c>
      <c r="J59" s="88"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00" t="n"/>
      <c r="L59" s="88" t="inlineStr">
        <is>
          <t>Asthma</t>
        </is>
      </c>
      <c r="M59" s="100" t="inlineStr">
        <is>
          <t>58</t>
        </is>
      </c>
      <c r="N59" s="88" t="inlineStr">
        <is>
          <t>COPD / Asthma</t>
        </is>
      </c>
      <c r="O59" s="100" t="n"/>
      <c r="P59" s="100" t="n"/>
      <c r="Q59" s="100" t="n"/>
    </row>
    <row r="60" ht="13.2" customHeight="1" s="49">
      <c r="A60" s="119" t="n">
        <v>58</v>
      </c>
      <c r="B60" s="88" t="inlineStr">
        <is>
          <t>Copd ออกstage กับgrade FEV = 35 FEV/FVC = 65% ตัวเลือก</t>
        </is>
      </c>
      <c r="C60" s="100" t="n"/>
      <c r="D60" s="88" t="inlineStr">
        <is>
          <t>GOLD 3 (Severe airflow limitation)</t>
        </is>
      </c>
      <c r="E60" s="88" t="inlineStr">
        <is>
          <t>GOLD 1 (Mild airflow limitation)</t>
        </is>
      </c>
      <c r="F60" s="88" t="inlineStr">
        <is>
          <t>GOLD 2 (Moderate airflow limitation)</t>
        </is>
      </c>
      <c r="G60" s="88" t="inlineStr">
        <is>
          <t>GOLD 4 (Very severe airflow limitation)</t>
        </is>
      </c>
      <c r="H60" s="88" t="inlineStr">
        <is>
          <t>Unclassified</t>
        </is>
      </c>
      <c r="I60" s="119" t="n">
        <v>1</v>
      </c>
      <c r="J60" s="88"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00" t="n"/>
      <c r="L60" s="88" t="inlineStr">
        <is>
          <t>COPD</t>
        </is>
      </c>
      <c r="M60" s="100" t="inlineStr">
        <is>
          <t>59</t>
        </is>
      </c>
      <c r="N60" s="88" t="inlineStr">
        <is>
          <t>COPD / Asthma</t>
        </is>
      </c>
      <c r="O60" s="100" t="n"/>
      <c r="P60" s="100" t="n"/>
      <c r="Q60" s="100" t="n"/>
    </row>
    <row r="61" ht="13.2" customHeight="1" s="49">
      <c r="A61" s="119" t="n">
        <v>59</v>
      </c>
      <c r="B61" s="88"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00" t="n"/>
      <c r="D61" s="88" t="inlineStr">
        <is>
          <t>Azithromycin</t>
        </is>
      </c>
      <c r="E61" s="88" t="inlineStr">
        <is>
          <t>Ciprofloxacin</t>
        </is>
      </c>
      <c r="F61" s="88" t="inlineStr">
        <is>
          <t>Doxycycline</t>
        </is>
      </c>
      <c r="G61" s="88" t="inlineStr">
        <is>
          <t>Amoxicillin/Clavulanate</t>
        </is>
      </c>
      <c r="H61" s="88" t="inlineStr">
        <is>
          <t>Levofloxacin</t>
        </is>
      </c>
      <c r="I61" s="119" t="n">
        <v>1</v>
      </c>
      <c r="J61" s="88"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00" t="n"/>
      <c r="L61" s="88" t="inlineStr">
        <is>
          <t>COPD</t>
        </is>
      </c>
      <c r="M61" s="100" t="inlineStr">
        <is>
          <t>60</t>
        </is>
      </c>
      <c r="N61" s="88" t="inlineStr">
        <is>
          <t>COPD / Asthma</t>
        </is>
      </c>
      <c r="O61" s="100" t="n"/>
      <c r="P61" s="100" t="n"/>
      <c r="Q61" s="100" t="n"/>
    </row>
    <row r="62" ht="13.2" customHeight="1" s="49">
      <c r="A62" s="119" t="n">
        <v>60</v>
      </c>
      <c r="B62" s="88" t="inlineStr">
        <is>
          <t>สารช่วยในข้อใดช่วยให้ผงยา tiotropium bromide เปียกง่ายขึ้น (wetting agent) เมื่อผงยาสัมผัสกับของเหลวในทางเดินหายใจ</t>
        </is>
      </c>
      <c r="C62" s="100" t="n"/>
      <c r="D62" s="88" t="inlineStr">
        <is>
          <t>Alginic acid</t>
        </is>
      </c>
      <c r="E62" s="88" t="inlineStr">
        <is>
          <t>Citric acid</t>
        </is>
      </c>
      <c r="F62" s="88" t="inlineStr">
        <is>
          <t>Lecithin</t>
        </is>
      </c>
      <c r="G62" s="88" t="inlineStr">
        <is>
          <t>Calcium stearate</t>
        </is>
      </c>
      <c r="H62" s="88" t="inlineStr">
        <is>
          <t>Titanium dioxide</t>
        </is>
      </c>
      <c r="I62" s="119" t="n">
        <v>1</v>
      </c>
      <c r="J62" s="88"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00" t="n"/>
      <c r="L62" s="88" t="inlineStr">
        <is>
          <t>COPD</t>
        </is>
      </c>
      <c r="M62" s="100" t="inlineStr">
        <is>
          <t>61</t>
        </is>
      </c>
      <c r="N62" s="88" t="inlineStr">
        <is>
          <t>COPD / Asthma</t>
        </is>
      </c>
      <c r="O62" s="100" t="n"/>
      <c r="P62" s="100" t="n"/>
      <c r="Q62" s="100" t="n"/>
    </row>
    <row r="63" ht="13.2" customHeight="1" s="49">
      <c r="A63" s="119" t="n">
        <v>61</v>
      </c>
      <c r="B63" s="88" t="inlineStr">
        <is>
          <t>ผู้ป่วย COPD มีอาการหอบเหนื่อยรุนแรงเฉียบพลัน ยาพ่นสูดในข้อใดเหมาะสมในการบรรเทาอาการกำเริบเฉียบพลัน</t>
        </is>
      </c>
      <c r="C63" s="100" t="n"/>
      <c r="D63" s="88" t="inlineStr">
        <is>
          <t>Ipratropium/Fenoterol MDI</t>
        </is>
      </c>
      <c r="E63" s="88" t="inlineStr">
        <is>
          <t>Montelukast 10 mg HS</t>
        </is>
      </c>
      <c r="F63" s="88" t="inlineStr">
        <is>
          <t>Theophylline 200 mg BID</t>
        </is>
      </c>
      <c r="G63" s="88" t="inlineStr">
        <is>
          <t>Prednisolone 40 mg OD x 5 days</t>
        </is>
      </c>
      <c r="H63" s="88" t="inlineStr">
        <is>
          <t>N-acetylcysteine 600 mg OD</t>
        </is>
      </c>
      <c r="I63" s="119" t="n">
        <v>1</v>
      </c>
      <c r="J63" s="88"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00" t="n"/>
      <c r="L63" s="88" t="inlineStr">
        <is>
          <t>COPD</t>
        </is>
      </c>
      <c r="M63" s="100" t="inlineStr">
        <is>
          <t>62</t>
        </is>
      </c>
      <c r="N63" s="88" t="inlineStr">
        <is>
          <t>COPD / Asthma</t>
        </is>
      </c>
      <c r="O63" s="100" t="n"/>
      <c r="P63" s="100" t="n"/>
      <c r="Q63" s="100" t="n"/>
    </row>
    <row r="64" ht="13.2" customHeight="1" s="49">
      <c r="A64" s="119" t="n">
        <v>62</v>
      </c>
      <c r="B64" s="88" t="inlineStr">
        <is>
          <t>การแพ้ยาในลักษณะใดเป็นภาวะที่รุนแรงถึงแก่ชีวิตและห้ามทำ rechallenge ยาแก่ผู้ป่วยโดยเด็ดขาด</t>
        </is>
      </c>
      <c r="C64" s="100" t="n"/>
      <c r="D64" s="88" t="inlineStr">
        <is>
          <t>Toxic epidermal necrolysis (TEN)</t>
        </is>
      </c>
      <c r="E64" s="88" t="inlineStr">
        <is>
          <t>Maculopapular rash</t>
        </is>
      </c>
      <c r="F64" s="88" t="inlineStr">
        <is>
          <t>Macular rash</t>
        </is>
      </c>
      <c r="G64" s="88" t="inlineStr">
        <is>
          <t>Acneiform drug eruption</t>
        </is>
      </c>
      <c r="H64" s="88" t="inlineStr">
        <is>
          <t>Urticaria เล็กน้อย</t>
        </is>
      </c>
      <c r="I64" s="119" t="n">
        <v>1</v>
      </c>
      <c r="J64" s="88"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00" t="n"/>
      <c r="L64" s="88" t="inlineStr">
        <is>
          <t>Asthma</t>
        </is>
      </c>
      <c r="M64" s="100" t="inlineStr">
        <is>
          <t>63</t>
        </is>
      </c>
      <c r="N64" s="88" t="inlineStr">
        <is>
          <t>COPD / Asthma</t>
        </is>
      </c>
      <c r="O64" s="100" t="n"/>
      <c r="P64" s="100" t="n"/>
      <c r="Q64" s="100" t="n"/>
    </row>
    <row r="65" ht="13.2" customHeight="1" s="49">
      <c r="A65" s="119" t="n">
        <v>63</v>
      </c>
      <c r="B65" s="88" t="inlineStr">
        <is>
          <t>ข้อใดคืออาการไม่พึงประสงค์ที่พบบ่อย หากผู้ป่วยใช้ salbutamol MDI บ่อยหรือเกินปริมาณที่แนะนำ</t>
        </is>
      </c>
      <c r="C65" s="100" t="n"/>
      <c r="D65" s="88" t="inlineStr">
        <is>
          <t>Tachycardia and Tremor</t>
        </is>
      </c>
      <c r="E65" s="88" t="inlineStr">
        <is>
          <t>Drowsiness</t>
        </is>
      </c>
      <c r="F65" s="88" t="inlineStr">
        <is>
          <t>Hyperkalemia</t>
        </is>
      </c>
      <c r="G65" s="88" t="inlineStr">
        <is>
          <t>Hypermagnesemia</t>
        </is>
      </c>
      <c r="H65" s="88" t="inlineStr">
        <is>
          <t>Metabolic alkalosis</t>
        </is>
      </c>
      <c r="I65" s="119" t="n">
        <v>1</v>
      </c>
      <c r="J65" s="88"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00" t="n"/>
      <c r="L65" s="88" t="inlineStr">
        <is>
          <t>Asthma</t>
        </is>
      </c>
      <c r="M65" s="100" t="inlineStr">
        <is>
          <t>64</t>
        </is>
      </c>
      <c r="N65" s="88" t="inlineStr">
        <is>
          <t>COPD / Asthma</t>
        </is>
      </c>
      <c r="O65" s="100" t="n"/>
      <c r="P65" s="100" t="n"/>
      <c r="Q65" s="100" t="n"/>
    </row>
    <row r="66" ht="13.2" customHeight="1" s="49">
      <c r="A66" s="119" t="n">
        <v>64</v>
      </c>
      <c r="B66" s="88" t="inlineStr">
        <is>
          <t>Salbutamol เป็น chiral molecule ที่ประกอบด้วย (R)-salbutamol และ (S)-salbutamol ในอัตราส่วน 50:50 สารผสมในลักษณะนี้เรียกว่าอะไร</t>
        </is>
      </c>
      <c r="C66" s="100" t="n"/>
      <c r="D66" s="88" t="inlineStr">
        <is>
          <t>Racemic mixture</t>
        </is>
      </c>
      <c r="E66" s="88" t="inlineStr">
        <is>
          <t>Cis/Trans mixture</t>
        </is>
      </c>
      <c r="F66" s="88" t="inlineStr">
        <is>
          <t>Conformational mixture</t>
        </is>
      </c>
      <c r="G66" s="88" t="inlineStr">
        <is>
          <t>Diastereomeric mixture</t>
        </is>
      </c>
      <c r="H66" s="88" t="inlineStr">
        <is>
          <t>Meso compound</t>
        </is>
      </c>
      <c r="I66" s="119" t="n">
        <v>1</v>
      </c>
      <c r="J66" s="88"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00" t="n"/>
      <c r="L66" s="88" t="inlineStr">
        <is>
          <t>Asthma</t>
        </is>
      </c>
      <c r="M66" s="100" t="inlineStr">
        <is>
          <t>65</t>
        </is>
      </c>
      <c r="N66" s="88" t="inlineStr">
        <is>
          <t>COPD / Asthma</t>
        </is>
      </c>
      <c r="O66" s="100" t="n"/>
      <c r="P66" s="100" t="n"/>
      <c r="Q66" s="100" t="n"/>
    </row>
    <row r="67" ht="13.2" customHeight="1" s="49">
      <c r="A67" s="119" t="n">
        <v>65</v>
      </c>
      <c r="B67" s="88" t="inlineStr">
        <is>
          <t>COPD ข้อใดไม่ใช่สาเหตุ เฉลยข้อสอบ PLE-CC1 ครั้งที่12/2564 วันที่ 1-2 : MUPY 50 เฉลยข้อสอบ PLE-CC1 ครั้งที่12/2564 วันที่ 1-2 : MUPY 50</t>
        </is>
      </c>
      <c r="C67" s="100" t="n"/>
      <c r="D67" s="88" t="inlineStr">
        <is>
          <t>การรับประทานอาหารที่มีไขมันสูง</t>
        </is>
      </c>
      <c r="E67" s="88" t="inlineStr">
        <is>
          <t>การสูบบุหรี่ (Cigarette smoking)</t>
        </is>
      </c>
      <c r="F67" s="88" t="inlineStr">
        <is>
          <t>มลพิษทางอากาศและควันจากการเผาไหม้ (Air pollution)</t>
        </is>
      </c>
      <c r="G67" s="88" t="inlineStr">
        <is>
          <t>ภาวะพร่อง Alpha-1 antitrypsin deficiency</t>
        </is>
      </c>
      <c r="H67" s="88" t="inlineStr">
        <is>
          <t>การสัมผัสฝุ่นและสารเคมีในที่ทำงาน (Occupational dust)</t>
        </is>
      </c>
      <c r="I67" s="119" t="n">
        <v>1</v>
      </c>
      <c r="J67" s="88"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00" t="n"/>
      <c r="L67" s="88" t="inlineStr">
        <is>
          <t>COPD</t>
        </is>
      </c>
      <c r="M67" s="100" t="inlineStr">
        <is>
          <t>66</t>
        </is>
      </c>
      <c r="N67" s="88" t="inlineStr">
        <is>
          <t>COPD / Asthma</t>
        </is>
      </c>
      <c r="O67" s="100" t="n"/>
      <c r="P67" s="100" t="n"/>
      <c r="Q67" s="100" t="n"/>
    </row>
    <row r="68" ht="13.2" customHeight="1" s="49">
      <c r="A68" s="119" t="n">
        <v>66</v>
      </c>
      <c r="B68" s="88" t="inlineStr">
        <is>
          <t>ข้อไม่ใช่ปัจจัยเสี่ยงกำเริบของ COPD</t>
        </is>
      </c>
      <c r="C68" s="100" t="n"/>
      <c r="D68" s="88" t="inlineStr">
        <is>
          <t>การใช้ยาพ่นจมูกแก้แพ้</t>
        </is>
      </c>
      <c r="E68" s="88" t="inlineStr">
        <is>
          <t>การติดเชื้อในระบบทางเดินหายใจ (Respiratory tract infection)</t>
        </is>
      </c>
      <c r="F68" s="88" t="inlineStr">
        <is>
          <t>มลภาวะทางอากาศและฝุ่นละอองขนาดเล็ก (PM2.5)</t>
        </is>
      </c>
      <c r="G68" s="88" t="inlineStr">
        <is>
          <t>การหยุดยาพ่นขยายหลอดลมควบคุมอาการกะทันหัน</t>
        </is>
      </c>
      <c r="H68" s="88" t="inlineStr">
        <is>
          <t>การสัมผัสควันบุหรี่มือสอง</t>
        </is>
      </c>
      <c r="I68" s="119" t="n">
        <v>1</v>
      </c>
      <c r="J68" s="88"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00" t="n"/>
      <c r="L68" s="88" t="inlineStr">
        <is>
          <t>COPD</t>
        </is>
      </c>
      <c r="M68" s="100" t="inlineStr">
        <is>
          <t>67</t>
        </is>
      </c>
      <c r="N68" s="88" t="inlineStr">
        <is>
          <t>COPD / Asthma</t>
        </is>
      </c>
      <c r="O68" s="100" t="n"/>
      <c r="P68" s="100" t="n"/>
      <c r="Q68" s="100" t="n"/>
    </row>
    <row r="69" ht="13.2" customHeight="1" s="49">
      <c r="A69" s="119" t="n">
        <v>67</v>
      </c>
      <c r="B69" s="88" t="inlineStr">
        <is>
          <t>ข้อใดเป็นผลข้างเคียงของ salbutamol</t>
        </is>
      </c>
      <c r="C69" s="100" t="n"/>
      <c r="D69" s="88" t="inlineStr">
        <is>
          <t>Tremor (มือสั่น)</t>
        </is>
      </c>
      <c r="E69" s="88" t="inlineStr">
        <is>
          <t>Bradycardia (หัวใจเต้นช้า)</t>
        </is>
      </c>
      <c r="F69" s="88" t="inlineStr">
        <is>
          <t>Diarrhea (ท้องเสีย)</t>
        </is>
      </c>
      <c r="G69" s="88" t="inlineStr">
        <is>
          <t>Hypotension (ความดันต่ำ)</t>
        </is>
      </c>
      <c r="H69" s="88" t="inlineStr">
        <is>
          <t>Constipation (ท้องผูก)</t>
        </is>
      </c>
      <c r="I69" s="119" t="n">
        <v>1</v>
      </c>
      <c r="J69" s="88"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00" t="n"/>
      <c r="L69" s="88" t="inlineStr">
        <is>
          <t>Asthma</t>
        </is>
      </c>
      <c r="M69" s="100" t="inlineStr">
        <is>
          <t>68</t>
        </is>
      </c>
      <c r="N69" s="88" t="inlineStr">
        <is>
          <t>COPD / Asthma</t>
        </is>
      </c>
      <c r="O69" s="100" t="n"/>
      <c r="P69" s="100" t="n"/>
      <c r="Q69" s="100" t="n"/>
    </row>
    <row r="70" ht="13.2" customHeight="1" s="49">
      <c r="A70" s="119" t="n">
        <v>68</v>
      </c>
      <c r="B70" s="88" t="inlineStr">
        <is>
          <t>ข้อใดเป็นส่วนประกอบที่สำคัญที่สุดในการขับดันตัวยาออกมาในรูปแบบ aerosol inhalations (MDI)</t>
        </is>
      </c>
      <c r="C70" s="100" t="n"/>
      <c r="D70" s="88" t="inlineStr">
        <is>
          <t>Propellant</t>
        </is>
      </c>
      <c r="E70" s="88" t="inlineStr">
        <is>
          <t>Glidant</t>
        </is>
      </c>
      <c r="F70" s="88" t="inlineStr">
        <is>
          <t>Cosolvent</t>
        </is>
      </c>
      <c r="G70" s="88" t="inlineStr">
        <is>
          <t>Antioxidant</t>
        </is>
      </c>
      <c r="H70" s="88" t="inlineStr">
        <is>
          <t>Wetting agent</t>
        </is>
      </c>
      <c r="I70" s="119" t="n">
        <v>1</v>
      </c>
      <c r="J70" s="88"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00" t="n"/>
      <c r="L70" s="88" t="inlineStr">
        <is>
          <t>Asthma</t>
        </is>
      </c>
      <c r="M70" s="100" t="inlineStr">
        <is>
          <t>68</t>
        </is>
      </c>
      <c r="N70" s="88" t="inlineStr">
        <is>
          <t>Clinic</t>
        </is>
      </c>
      <c r="O70" s="100" t="n"/>
      <c r="P70" s="100" t="n"/>
      <c r="Q70" s="100" t="n"/>
    </row>
    <row r="71" ht="13.2" customHeight="1" s="49">
      <c r="A71" s="119" t="n">
        <v>69</v>
      </c>
      <c r="B71" s="88"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00" t="n"/>
      <c r="D71" s="88" t="inlineStr">
        <is>
          <t>1 ถึง 5 ไมโครเมตร</t>
        </is>
      </c>
      <c r="E71" s="88" t="inlineStr">
        <is>
          <t>5 ถึง 30 ไมโครเมตร</t>
        </is>
      </c>
      <c r="F71" s="88" t="inlineStr">
        <is>
          <t>31 ถึง 49 ไมโครเมตร</t>
        </is>
      </c>
      <c r="G71" s="88" t="inlineStr">
        <is>
          <t>50 ถึง 100 ไมโครเมตร</t>
        </is>
      </c>
      <c r="H71" s="88" t="inlineStr">
        <is>
          <t>มากกว่า 100 ไมโครเมตร</t>
        </is>
      </c>
      <c r="I71" s="119" t="n">
        <v>1</v>
      </c>
      <c r="J71" s="88"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00" t="n"/>
      <c r="L71" s="88" t="inlineStr">
        <is>
          <t>Asthma</t>
        </is>
      </c>
      <c r="M71" s="100" t="inlineStr">
        <is>
          <t>69</t>
        </is>
      </c>
      <c r="N71" s="88" t="inlineStr">
        <is>
          <t>Clinic</t>
        </is>
      </c>
      <c r="O71" s="100" t="n"/>
      <c r="P71" s="100" t="n"/>
      <c r="Q71" s="100" t="n"/>
    </row>
    <row r="72" ht="13.2" customHeight="1" s="49">
      <c r="A72" s="119" t="n">
        <v>70</v>
      </c>
      <c r="B72" s="88"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00" t="n"/>
      <c r="D72" s="88" t="inlineStr">
        <is>
          <t>Salmeterol monotherapy</t>
        </is>
      </c>
      <c r="E72" s="88" t="inlineStr">
        <is>
          <t>Inhaled Budesonide</t>
        </is>
      </c>
      <c r="F72" s="88" t="inlineStr">
        <is>
          <t>Inhaled Fluticasone</t>
        </is>
      </c>
      <c r="G72" s="88" t="inlineStr">
        <is>
          <t>Montelukast</t>
        </is>
      </c>
      <c r="H72" s="88" t="inlineStr">
        <is>
          <t>Budesonide/Formoterol</t>
        </is>
      </c>
      <c r="I72" s="119" t="n">
        <v>1</v>
      </c>
      <c r="J72" s="88"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00" t="n"/>
      <c r="L72" s="88" t="inlineStr">
        <is>
          <t>Asthma</t>
        </is>
      </c>
      <c r="M72" s="100" t="inlineStr">
        <is>
          <t>70</t>
        </is>
      </c>
      <c r="N72" s="88" t="inlineStr">
        <is>
          <t>Clinic</t>
        </is>
      </c>
      <c r="O72" s="100" t="n"/>
      <c r="P72" s="100" t="n"/>
      <c r="Q72" s="100" t="n"/>
    </row>
    <row r="73" ht="13.2" customHeight="1" s="49">
      <c r="A73" s="119" t="n">
        <v>71</v>
      </c>
      <c r="B73" s="88"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00" t="n"/>
      <c r="D73" s="88" t="inlineStr">
        <is>
          <t>2 ng/L</t>
        </is>
      </c>
      <c r="E73" s="88" t="inlineStr">
        <is>
          <t>0.2 ng/L</t>
        </is>
      </c>
      <c r="F73" s="88" t="inlineStr">
        <is>
          <t>10 ng/L</t>
        </is>
      </c>
      <c r="G73" s="88" t="inlineStr">
        <is>
          <t>18 ng/L</t>
        </is>
      </c>
      <c r="H73" s="88" t="inlineStr">
        <is>
          <t>20 ng/L</t>
        </is>
      </c>
      <c r="I73" s="119" t="n">
        <v>1</v>
      </c>
      <c r="J73" s="88"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00" t="n"/>
      <c r="L73" s="88" t="inlineStr">
        <is>
          <t>Asthma</t>
        </is>
      </c>
      <c r="M73" s="100" t="inlineStr">
        <is>
          <t>71</t>
        </is>
      </c>
      <c r="N73" s="88" t="inlineStr">
        <is>
          <t>Clinic</t>
        </is>
      </c>
      <c r="O73" s="100" t="n"/>
      <c r="P73" s="100" t="n"/>
      <c r="Q73" s="100" t="n"/>
    </row>
    <row r="74" ht="13.2" customHeight="1" s="49">
      <c r="A74" s="119" t="n">
        <v>72</v>
      </c>
      <c r="B74" s="88"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00" t="n"/>
      <c r="D74" s="88" t="inlineStr">
        <is>
          <t>Sputum culture</t>
        </is>
      </c>
      <c r="E74" s="88" t="inlineStr">
        <is>
          <t>Physical Examination</t>
        </is>
      </c>
      <c r="F74" s="88" t="inlineStr">
        <is>
          <t>Complete blood count</t>
        </is>
      </c>
      <c r="G74" s="88" t="inlineStr">
        <is>
          <t>Peak flow meter</t>
        </is>
      </c>
      <c r="H74" s="88" t="inlineStr">
        <is>
          <t>Lung function Spirometry</t>
        </is>
      </c>
      <c r="I74" s="119" t="n">
        <v>5</v>
      </c>
      <c r="J74" s="88"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00" t="n"/>
      <c r="L74" s="88" t="inlineStr">
        <is>
          <t>Asthma</t>
        </is>
      </c>
      <c r="M74" s="100" t="inlineStr">
        <is>
          <t>72</t>
        </is>
      </c>
      <c r="N74" s="88" t="inlineStr">
        <is>
          <t>Clinic</t>
        </is>
      </c>
      <c r="O74" s="100" t="n"/>
      <c r="P74" s="100" t="n"/>
      <c r="Q74" s="100" t="n"/>
    </row>
    <row r="75" ht="13.2" customHeight="1" s="49">
      <c r="A75" s="119" t="n">
        <v>73</v>
      </c>
      <c r="B75" s="88" t="inlineStr">
        <is>
          <t>ข้อใดคือเกณฑ์ในการวินิจฉัยที่จำเป็นที่สุดในการแยกโรคของผู้ป่วยปอดอักเสบ</t>
        </is>
      </c>
      <c r="C75" s="100" t="n"/>
      <c r="D75" s="88" t="inlineStr">
        <is>
          <t>Blood Culture</t>
        </is>
      </c>
      <c r="E75" s="88" t="inlineStr">
        <is>
          <t>Sputum Culture</t>
        </is>
      </c>
      <c r="F75" s="88" t="inlineStr">
        <is>
          <t>Chest-X Ray</t>
        </is>
      </c>
      <c r="G75" s="88" t="inlineStr">
        <is>
          <t>Serology</t>
        </is>
      </c>
      <c r="H75" s="88" t="inlineStr">
        <is>
          <t>Arterial blood gas</t>
        </is>
      </c>
      <c r="I75" s="119" t="n">
        <v>3</v>
      </c>
      <c r="J75" s="88"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00" t="n"/>
      <c r="L75" s="88" t="inlineStr">
        <is>
          <t>Asthma</t>
        </is>
      </c>
      <c r="M75" s="100" t="inlineStr">
        <is>
          <t>73</t>
        </is>
      </c>
      <c r="N75" s="88" t="inlineStr">
        <is>
          <t>Clinic</t>
        </is>
      </c>
      <c r="O75" s="100" t="n"/>
      <c r="P75" s="100" t="n"/>
      <c r="Q75" s="100" t="n"/>
    </row>
    <row r="76" ht="13.2" customHeight="1" s="49">
      <c r="A76" s="119" t="n">
        <v>74</v>
      </c>
      <c r="B76" s="88" t="inlineStr">
        <is>
          <t>จากโครงสร้างของ salbutamol ที่กำหนดให้ หมู่ฟังก์ชั่นใดที่ทำให้ salbutamol ออกฤทธิ์จำเพาะต่อ β receptor</t>
        </is>
      </c>
      <c r="C76" s="100" t="n"/>
      <c r="D76" s="88" t="inlineStr">
        <is>
          <t>A – hydroxyl group</t>
        </is>
      </c>
      <c r="E76" s="88" t="inlineStr">
        <is>
          <t>B – methanol group</t>
        </is>
      </c>
      <c r="F76" s="88" t="inlineStr">
        <is>
          <t>C – aromatic ring</t>
        </is>
      </c>
      <c r="G76" s="88" t="inlineStr">
        <is>
          <t>D – hydroxyl group</t>
        </is>
      </c>
      <c r="H76" s="88" t="inlineStr">
        <is>
          <t>E – tert-butyl group</t>
        </is>
      </c>
      <c r="I76" s="119" t="n">
        <v>5</v>
      </c>
      <c r="J76" s="88"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00" t="n"/>
      <c r="L76" s="88" t="inlineStr">
        <is>
          <t>Asthma</t>
        </is>
      </c>
      <c r="M76" s="100" t="inlineStr">
        <is>
          <t>74</t>
        </is>
      </c>
      <c r="N76" s="88" t="inlineStr">
        <is>
          <t>Clinic</t>
        </is>
      </c>
      <c r="O76" s="100" t="n"/>
      <c r="P76" s="100" t="n"/>
      <c r="Q76" s="100" t="n"/>
    </row>
    <row r="77" ht="13.2" customHeight="1" s="49">
      <c r="A77" s="119" t="n">
        <v>75</v>
      </c>
      <c r="B77" s="88" t="inlineStr">
        <is>
          <t>ยาพ่นสูด ในรูปแบบ β2-selective adrenergic receptor agonists MDI (metered dose inhalers) ควรมีลักษณะ แบบใด</t>
        </is>
      </c>
      <c r="C77" s="100" t="n"/>
      <c r="D77" s="88" t="inlineStr">
        <is>
          <t>ขนาดอนุภาคของตัวยาควรอยู่ระหว่าง 1-3 μm</t>
        </is>
      </c>
      <c r="E77" s="88" t="inlineStr">
        <is>
          <t>ขนาดอนุภาคอยู่ระหว่าง 5-10 μm</t>
        </is>
      </c>
      <c r="F77" s="88" t="inlineStr">
        <is>
          <t>ตัวยาหวังผลให้ไปจับกับ receptor ที่ทางเดินหายใจส่วนปลาย</t>
        </is>
      </c>
      <c r="G77" s="88" t="inlineStr">
        <is>
          <t>ใช้ lactose เพื่อปรับปรุงรสชาติ</t>
        </is>
      </c>
      <c r="H77" s="88" t="inlineStr">
        <is>
          <t>นิยมใช้ chlorofluorocarbon เป็นตัวสารขับดัน</t>
        </is>
      </c>
      <c r="I77" s="119" t="n">
        <v>1</v>
      </c>
      <c r="J77" s="88"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00" t="n"/>
      <c r="L77" s="88" t="inlineStr">
        <is>
          <t>Asthma</t>
        </is>
      </c>
      <c r="M77" s="100" t="inlineStr">
        <is>
          <t>75</t>
        </is>
      </c>
      <c r="N77" s="88" t="inlineStr">
        <is>
          <t>Clinic</t>
        </is>
      </c>
      <c r="O77" s="100" t="n"/>
      <c r="P77" s="100" t="n"/>
      <c r="Q77" s="100" t="n"/>
    </row>
    <row r="78" ht="13.2" customHeight="1" s="49">
      <c r="A78" s="119" t="n">
        <v>76</v>
      </c>
      <c r="B78" s="88" t="inlineStr">
        <is>
          <t>ข้อใดคือข้อแนะนำของการใช้ Salbutamol MDI</t>
        </is>
      </c>
      <c r="C78" s="100" t="n"/>
      <c r="D78" s="88" t="inlineStr">
        <is>
          <t>หายใจออกทางปาก ช้า ลึก</t>
        </is>
      </c>
      <c r="E78" s="88" t="inlineStr">
        <is>
          <t>หายใจออกทางปาก เร็ว ลึก</t>
        </is>
      </c>
      <c r="F78" s="88" t="inlineStr">
        <is>
          <t>หายใจเข้าทางปาก ช้า ลึก</t>
        </is>
      </c>
      <c r="G78" s="88" t="inlineStr">
        <is>
          <t>หายใจเข้าทางปาก เร็ว ลึก</t>
        </is>
      </c>
      <c r="H78" s="88" t="inlineStr">
        <is>
          <t>หายใจเข้าทางปาก เร็ว แรง ลึก</t>
        </is>
      </c>
      <c r="I78" s="119" t="n">
        <v>3</v>
      </c>
      <c r="J78" s="88"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00" t="n"/>
      <c r="L78" s="88" t="inlineStr">
        <is>
          <t>Asthma</t>
        </is>
      </c>
      <c r="M78" s="100" t="inlineStr">
        <is>
          <t>76</t>
        </is>
      </c>
      <c r="N78" s="88" t="inlineStr">
        <is>
          <t>Clinic</t>
        </is>
      </c>
      <c r="O78" s="100" t="n"/>
      <c r="P78" s="100" t="n"/>
      <c r="Q78" s="100" t="n"/>
    </row>
    <row r="79" ht="13.2" customHeight="1" s="49">
      <c r="A79" s="119" t="n">
        <v>77</v>
      </c>
      <c r="B79" s="88" t="inlineStr">
        <is>
          <t>ในการตั้งตำหรับ Dry powder inhaler (DPI) ข้อใดต่อไปนี้ไม่ถูกต้อง</t>
        </is>
      </c>
      <c r="C79" s="100" t="n"/>
      <c r="D79" s="88" t="inlineStr">
        <is>
          <t>ขนาดอนุภาคตัวยาอยู่ระหว่าง 1-5 ไมครอน</t>
        </is>
      </c>
      <c r="E79" s="88" t="inlineStr">
        <is>
          <t>รูปแบบยาเป็นสารละลาย หรือ ยาแขวนตะกอน</t>
        </is>
      </c>
      <c r="F79" s="88" t="inlineStr">
        <is>
          <t>ไม่จำเป็นต้องใช้สารขับดัน</t>
        </is>
      </c>
      <c r="G79" s="88" t="inlineStr">
        <is>
          <t>ตัวยาเป็นลักษณะผงแห้ง</t>
        </is>
      </c>
      <c r="H79" s="88" t="inlineStr">
        <is>
          <t>ตัวยาสำคัญมีสมบัติละลายน้ำหรือไม่ละลายน้ำก็ได้</t>
        </is>
      </c>
      <c r="I79" s="119" t="n">
        <v>2</v>
      </c>
      <c r="J79" s="88"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00" t="n"/>
      <c r="L79" s="88" t="inlineStr">
        <is>
          <t>Asthma</t>
        </is>
      </c>
      <c r="M79" s="100" t="inlineStr">
        <is>
          <t>77</t>
        </is>
      </c>
      <c r="N79" s="88" t="inlineStr">
        <is>
          <t>Clinic</t>
        </is>
      </c>
      <c r="O79" s="100" t="n"/>
      <c r="P79" s="100" t="n"/>
      <c r="Q79" s="100" t="n"/>
    </row>
    <row r="80" ht="13.2" customHeight="1" s="49">
      <c r="A80" s="119" t="n">
        <v>78</v>
      </c>
      <c r="B80" s="88" t="inlineStr">
        <is>
          <t>ข้อใดกล่าวถึงลักษณะของ Metered dose inhaler (MDI) ได้ถูกต้อง</t>
        </is>
      </c>
      <c r="C80" s="100" t="n"/>
      <c r="D80" s="88" t="inlineStr">
        <is>
          <t>ขนาดอนุภาคที่เหมาะสมคือ 1-10 ไมครอน</t>
        </is>
      </c>
      <c r="E80" s="88" t="inlineStr">
        <is>
          <t>นิยมใช้สารขับดันเป็น Chloroflurocarbon (CFC)</t>
        </is>
      </c>
      <c r="F80" s="88" t="inlineStr">
        <is>
          <t>ยาจะผสมกับแก๊สเหลวในลักษณะเป็นสารละลาย หรือ ยาแขวนตะกอน</t>
        </is>
      </c>
      <c r="G80" s="88" t="inlineStr">
        <is>
          <t>นิยมเติม Lactose เข้าไปเพื่อปรับปรุงรสชาติขณะพ่นสูด</t>
        </is>
      </c>
      <c r="H80" s="88" t="inlineStr">
        <is>
          <t>ยาจะถูกฉีดพ่นออกทาง mouthpiece</t>
        </is>
      </c>
      <c r="I80" s="119" t="n">
        <v>3</v>
      </c>
      <c r="J80" s="88"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00" t="n"/>
      <c r="L80" s="88" t="inlineStr">
        <is>
          <t>Asthma</t>
        </is>
      </c>
      <c r="M80" s="100" t="inlineStr">
        <is>
          <t>78</t>
        </is>
      </c>
      <c r="N80" s="88" t="inlineStr">
        <is>
          <t>Clinic</t>
        </is>
      </c>
      <c r="O80" s="100" t="n"/>
      <c r="P80" s="100" t="n"/>
      <c r="Q80" s="100" t="n"/>
    </row>
    <row r="81" ht="13.2" customHeight="1" s="49">
      <c r="A81" s="119" t="n">
        <v>79</v>
      </c>
      <c r="B81" s="88" t="inlineStr">
        <is>
          <t>หัวข้อใดกล่าวถูกต้องเกี่ยวกับการนำส่งยาทางปอด</t>
        </is>
      </c>
      <c r="C81" s="100" t="n"/>
      <c r="D81" s="88" t="inlineStr">
        <is>
          <t>ขนาดยาที่ใช้ต่ำว่าขนาดรับประทาน</t>
        </is>
      </c>
      <c r="E81" s="88" t="inlineStr">
        <is>
          <t>ยาบางส่วนถูก first pass-metabolism</t>
        </is>
      </c>
      <c r="F81" s="88" t="inlineStr">
        <is>
          <t>อาจทำให้เกิดผลข้างเคียง หรืออาการไม่พึงประสงค์จากการใช้ยา เพราะตัวยาเกาะที่เนื้อเยื่อโดยตรง</t>
        </is>
      </c>
      <c r="G81" s="88" t="inlineStr">
        <is>
          <t>ยาพ่นสูดแบบ DPI จำเป็นต้องกลั้นหายใจขณะใช้ยา เพราะใช้หลักการ Inspiratory flow rate</t>
        </is>
      </c>
      <c r="H81" s="88" t="inlineStr">
        <is>
          <t>ถูกทุกข้อ</t>
        </is>
      </c>
      <c r="I81" s="119" t="n">
        <v>1</v>
      </c>
      <c r="J81" s="88"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00" t="n"/>
      <c r="L81" s="88" t="inlineStr">
        <is>
          <t>Asthma</t>
        </is>
      </c>
      <c r="M81" s="100" t="inlineStr">
        <is>
          <t>79</t>
        </is>
      </c>
      <c r="N81" s="88" t="inlineStr">
        <is>
          <t>Clinic</t>
        </is>
      </c>
      <c r="O81" s="100" t="n"/>
      <c r="P81" s="100" t="n"/>
      <c r="Q81" s="100" t="n"/>
    </row>
    <row r="82" ht="13.2" customHeight="1" s="49">
      <c r="A82" s="119" t="n">
        <v>80</v>
      </c>
      <c r="B82" s="88"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00" t="n"/>
      <c r="D82" s="88" t="inlineStr">
        <is>
          <t>ผู้ป่วยมีอาการหายใจเหนื่อยหอบเรื้อรัง (Chronic Dyspnea) และความรุนแรงของอาการค่อยๆ เพิ่มขึ้นตามกาลเวลา</t>
        </is>
      </c>
      <c r="E82" s="88" t="inlineStr">
        <is>
          <t>ผู้ป่วยมีอาการไอเรื้อรังและอาจมีเสมหะต่อเนื่องเป็นเวลานาน</t>
        </is>
      </c>
      <c r="F82" s="88" t="inlineStr">
        <is>
          <t>ค่าสัดส่วน FEV1/FVC ภายหลังการสูดยาขยายหลอดลม (Post-bronchodilator) มีค่าเพิ่มขึ้นสูงกว่า 0.70 (หรือ &gt; 70%)</t>
        </is>
      </c>
      <c r="G82" s="88" t="inlineStr">
        <is>
          <t>ค่าสัดส่วน FEV1/FVC ภายหลังการสูดยาขยายหลอดลม (Post-bronchodilator) มีค่าน้อยกว่า 0.70 (หรือ &lt; 70%)</t>
        </is>
      </c>
      <c r="H82" s="88" t="inlineStr">
        <is>
          <t>ค่า FEV1 (Forced Expiratory Volume in 1 second) ลดลงอย่างต่อเนื่องตามความรุนแรงของโรค</t>
        </is>
      </c>
      <c r="I82" s="119" t="n">
        <v>3</v>
      </c>
      <c r="J82" s="88"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00" t="n"/>
      <c r="L82" s="88" t="inlineStr">
        <is>
          <t>Asthma/COPD</t>
        </is>
      </c>
      <c r="M82" s="100" t="inlineStr">
        <is>
          <t>Clinic</t>
        </is>
      </c>
      <c r="N82" s="88" t="inlineStr">
        <is>
          <t>ข้อสอบ ม.รังสิต ข้อ 15</t>
        </is>
      </c>
      <c r="O82" s="100" t="n"/>
      <c r="P82" s="100" t="n"/>
      <c r="Q82" s="100" t="n"/>
    </row>
    <row r="83" ht="13.2" customHeight="1" s="49">
      <c r="A83" s="119" t="n">
        <v>81</v>
      </c>
      <c r="B83" s="88"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00" t="n"/>
      <c r="D83" s="88" t="inlineStr">
        <is>
          <t>นาย ก สูบบุหรี่วันละ 25 มวน เป็นเวลา 7 ปี (คำนวณได้ 8.75 Pack-years)</t>
        </is>
      </c>
      <c r="E83" s="88" t="inlineStr">
        <is>
          <t>นาย ข สูบบุหรี่วันละ 2 ซอง เป็นเวลา 15 ปี (คำนวณได้ 30 Pack-years)</t>
        </is>
      </c>
      <c r="F83" s="88" t="inlineStr">
        <is>
          <t>นาย ค สูบบุหรี่วันละ 1 ซอง เป็นเวลา 10 ปี (คำนวณได้ 10 Pack-years)</t>
        </is>
      </c>
      <c r="G83" s="88" t="inlineStr">
        <is>
          <t>นาย ง สูบบุหรี่วันละ 15 มวน เป็นเวลา 5 ปี (คำนวณได้ 3.75 Pack-years)</t>
        </is>
      </c>
      <c r="H83" s="88" t="inlineStr">
        <is>
          <t>นาย จ สูบบุหรี่วันละ 3 ซอง เป็นเวลา 6 ปี (คำนวณได้ 18 Pack-years)</t>
        </is>
      </c>
      <c r="I83" s="119" t="n">
        <v>2</v>
      </c>
      <c r="J83" s="88"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00" t="n"/>
      <c r="L83" s="88" t="inlineStr">
        <is>
          <t>Asthma/COPD</t>
        </is>
      </c>
      <c r="M83" s="100" t="inlineStr">
        <is>
          <t>Clinic</t>
        </is>
      </c>
      <c r="N83" s="88" t="inlineStr">
        <is>
          <t>ข้อสอบ ม.รังสิต ข้อ 16</t>
        </is>
      </c>
      <c r="O83" s="100" t="n"/>
      <c r="P83" s="100" t="n"/>
      <c r="Q83" s="100" t="n"/>
    </row>
    <row r="84" ht="13.2" customHeight="1" s="49">
      <c r="A84" s="119" t="n">
        <v>82</v>
      </c>
      <c r="B84" s="88" t="inlineStr">
        <is>
          <t>ปัจจัยในข้อใดต่อไปนี้ 'ไม่ใช่' สาเหตุหรือปัจจัยเสี่ยงโดยตรง (Etiology / Risk Factors) ในการเกิดโรคปอดอุดกั้นเรื้อรัง (COPD)</t>
        </is>
      </c>
      <c r="C84" s="100" t="n"/>
      <c r="D84" s="88" t="inlineStr">
        <is>
          <t>การสูบบุหรี่ต่อเนื่องตั้งแต่อายุ 35 ปีขึ้นไป (Active Cigarette Smoking)</t>
        </is>
      </c>
      <c r="E84" s="88" t="inlineStr">
        <is>
          <t>การได้รับควันบุหรี่มือสองจากคนในครอบครัวเป็นประจำ (Second-hand Tobacco Smoke)</t>
        </is>
      </c>
      <c r="F84" s="88" t="inlineStr">
        <is>
          <t>การดื่มเครื่องดื่มแอลกอฮอล์ในปริมาณปานกลางเป็นประจำ</t>
        </is>
      </c>
      <c r="G84" s="88" t="inlineStr">
        <is>
          <t>ประวัติการเป็นโรคความดันโลหิตสูง (Essential Hypertension)</t>
        </is>
      </c>
      <c r="H84" s="88" t="inlineStr">
        <is>
          <t>ข้อ ค. และ ข้อ ง. ไม่ใช่ปัจจัยเสี่ยงโดยตรงของการเกิดโรค COPD</t>
        </is>
      </c>
      <c r="I84" s="119" t="n">
        <v>5</v>
      </c>
      <c r="J84" s="88"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00" t="n"/>
      <c r="L84" s="88" t="inlineStr">
        <is>
          <t>Asthma/COPD</t>
        </is>
      </c>
      <c r="M84" s="100" t="inlineStr">
        <is>
          <t>Clinic</t>
        </is>
      </c>
      <c r="N84" s="88" t="inlineStr">
        <is>
          <t>ข้อสอบ ม.รังสิต ข้อ 17</t>
        </is>
      </c>
      <c r="O84" s="100" t="n"/>
      <c r="P84" s="100" t="n"/>
      <c r="Q84" s="100" t="n"/>
    </row>
    <row r="85" ht="13.2" customHeight="1" s="49">
      <c r="A85" s="119" t="n">
        <v>83</v>
      </c>
      <c r="B85" s="88"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00" t="n"/>
      <c r="D85" s="88" t="inlineStr">
        <is>
          <t>ยาขยายหลอดลมชนิดออกฤทธิ์ยาวเดี่ยวๆ: LABA (Long-Acting Beta-2 Agonist) หรือ LAMA (Long-Acting Muscarinic Antagonist)</t>
        </is>
      </c>
      <c r="E85" s="88" t="inlineStr">
        <is>
          <t>ยาขยายหลอดลมคู่ผสม: LABA ร่วมกับ LAMA ตั้งแต่เริ่มต้น</t>
        </is>
      </c>
      <c r="F85" s="88" t="inlineStr">
        <is>
          <t>ยาสูดสเตียรอยด์เดี่ยวๆ: ICS (Inhaled Corticosteroid)</t>
        </is>
      </c>
      <c r="G85" s="88" t="inlineStr">
        <is>
          <t>ยาขยายหลอดลมชนิดรับประทาน: Theophylline ขนาดสูง</t>
        </is>
      </c>
      <c r="H85" s="88" t="inlineStr">
        <is>
          <t>ยาปฏิชีวนะ Azithromycin รับประทานต่อเนื่องระยะยาว</t>
        </is>
      </c>
      <c r="I85" s="119" t="n">
        <v>1</v>
      </c>
      <c r="J85" s="88"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00" t="n"/>
      <c r="L85" s="88" t="inlineStr">
        <is>
          <t>Asthma/COPD</t>
        </is>
      </c>
      <c r="M85" s="100" t="inlineStr">
        <is>
          <t>Clinic</t>
        </is>
      </c>
      <c r="N85" s="88" t="inlineStr">
        <is>
          <t>ข้อสอบ ม.รังสิต ข้อ 18</t>
        </is>
      </c>
      <c r="O85" s="100" t="n"/>
      <c r="P85" s="100" t="n"/>
      <c r="Q85" s="100" t="n"/>
    </row>
    <row r="86" ht="13.2" customHeight="1" s="49">
      <c r="A86" s="119" t="n">
        <v>84</v>
      </c>
      <c r="B86" s="88"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00" t="n"/>
      <c r="D86" s="88" t="inlineStr">
        <is>
          <t>Salbutamol MDI ร่วมกับ Terbutaline Turbuhaler</t>
        </is>
      </c>
      <c r="E86" s="88" t="inlineStr">
        <is>
          <t>Salbutamol MDI ร่วมกับ Budesonide Pulmicort</t>
        </is>
      </c>
      <c r="F86" s="88" t="inlineStr">
        <is>
          <t>Formoterol ร่วมกับ Oral Prednisolone</t>
        </is>
      </c>
      <c r="G86" s="88" t="inlineStr">
        <is>
          <t>Salmeterol Inhaler (LABA) หรือ Tiotropium HandiHaler/Respimat (LAMA)</t>
        </is>
      </c>
      <c r="H86" s="88" t="inlineStr">
        <is>
          <t>Ipratropium Bromide MDI เดี่ยวๆ วันละ 4 ครั้ง</t>
        </is>
      </c>
      <c r="I86" s="119" t="n">
        <v>4</v>
      </c>
      <c r="J86" s="88"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00" t="n"/>
      <c r="L86" s="88" t="inlineStr">
        <is>
          <t>Asthma/COPD</t>
        </is>
      </c>
      <c r="M86" s="100" t="inlineStr">
        <is>
          <t>Clinic</t>
        </is>
      </c>
      <c r="N86" s="88" t="inlineStr">
        <is>
          <t>ข้อสอบ ม.รังสิต ข้อ 19</t>
        </is>
      </c>
      <c r="O86" s="100" t="n"/>
      <c r="P86" s="100" t="n"/>
      <c r="Q86" s="100" t="n"/>
    </row>
    <row r="87" ht="13.2" customHeight="1" s="49">
      <c r="A87" s="119" t="n">
        <v>85</v>
      </c>
      <c r="B87" s="88"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00" t="n"/>
      <c r="D87" s="88" t="inlineStr">
        <is>
          <t>เพิ่มยาพ่นสูดขยายหลอดลมระยะสั้น Salbutamol MDI เป็นประจำทุก 4 ชั่วโมง</t>
        </is>
      </c>
      <c r="E87" s="88" t="inlineStr">
        <is>
          <t>เพิ่มยาสูดสเตียรอยด์ Budesonide (ICS) เดี่ยวๆ ทันที</t>
        </is>
      </c>
      <c r="F87" s="88" t="inlineStr">
        <is>
          <t>ปรับเพิ่มเป็นยาขยายหลอดลมคู่ผสมชนิดออกฤทธิ์ยาวสองกลุ่มร่วมกัน: LABA ร่วมกับ LAMA (เช่น Salmeterol + Tiotropium หรือ Formoterol + Aclidinium)</t>
        </is>
      </c>
      <c r="G87" s="88" t="inlineStr">
        <is>
          <t>เพิ่มยารับประทาน Theophylline ขนาดสูง</t>
        </is>
      </c>
      <c r="H87" s="88" t="inlineStr">
        <is>
          <t>หยุดยาพ่นทั้งหมดแล้วเปลี่ยนเป็นยาเม็ดสเตียรอยด์รับประทาน</t>
        </is>
      </c>
      <c r="I87" s="119" t="n">
        <v>3</v>
      </c>
      <c r="J87" s="88"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00" t="n"/>
      <c r="L87" s="88" t="inlineStr">
        <is>
          <t>Asthma/COPD</t>
        </is>
      </c>
      <c r="M87" s="100" t="inlineStr">
        <is>
          <t>Clinic</t>
        </is>
      </c>
      <c r="N87" s="88" t="inlineStr">
        <is>
          <t>ข้อสอบ ม.รังสิต ข้อ 20</t>
        </is>
      </c>
      <c r="O87" s="100" t="n"/>
      <c r="P87" s="100" t="n"/>
      <c r="Q87" s="100" t="n"/>
    </row>
    <row r="88" ht="13.2" customHeight="1" s="49">
      <c r="A88" s="119" t="n">
        <v>86</v>
      </c>
      <c r="B88" s="88"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00" t="n"/>
      <c r="D88" s="88" t="inlineStr">
        <is>
          <t>ต้องเขย่าเครื่องพ่นยาทุกครั้งก่อนสูดยา เพื่อให้สารขับดันผสมกับผงยา</t>
        </is>
      </c>
      <c r="E88" s="88" t="inlineStr">
        <is>
          <t>ต้องหายใจออกช้าๆ รดเข้าไปในปากกระบอกยาเพื่อเพิ่มความชื้นของผงยา</t>
        </is>
      </c>
      <c r="F88" s="88" t="inlineStr">
        <is>
          <t>หลังสูดยาเสร็จทุกครั้ง ให้บ้วนปาก กลั้วคอด้วยน้ำสะอาด แล้วบ้วนทิ้งทันที (Rinse and Spit)</t>
        </is>
      </c>
      <c r="G88" s="88" t="inlineStr">
        <is>
          <t>หลังสูดยาเสร็จ ให้ดื่มน้ำตามมากๆ เพื่อกลืนผงยาลงสู่กระเพาะอาหาร</t>
        </is>
      </c>
      <c r="H88" s="88" t="inlineStr">
        <is>
          <t>ต้องนำตัวเครื่องพ่นยา DPI ไปล้างทำความสะอาดด้วยน้ำประปาทุกครั้งหลังใช้</t>
        </is>
      </c>
      <c r="I88" s="119" t="n">
        <v>3</v>
      </c>
      <c r="J88" s="88"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00" t="n"/>
      <c r="L88" s="88" t="inlineStr">
        <is>
          <t>Asthma/COPD</t>
        </is>
      </c>
      <c r="M88" s="100" t="inlineStr">
        <is>
          <t>Clinic</t>
        </is>
      </c>
      <c r="N88" s="88" t="inlineStr">
        <is>
          <t>ข้อสอบ ม.รังสิต ข้อ 21</t>
        </is>
      </c>
      <c r="O88" s="100" t="n"/>
      <c r="P88" s="100" t="n"/>
      <c r="Q88" s="100" t="n"/>
    </row>
    <row r="89" ht="13.2" customHeight="1" s="49">
      <c r="A89" s="119" t="n">
        <v>87</v>
      </c>
      <c r="B89" s="88"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00" t="n"/>
      <c r="D89" s="88" t="inlineStr">
        <is>
          <t>หมู่ 3-Carbonyl (Ketone ที่ตำแหน่ง C-3)</t>
        </is>
      </c>
      <c r="E89" s="88" t="inlineStr">
        <is>
          <t>พันธะคู่ระหว่างตำแหน่ง C-4 และ C-5 (4,5-Double bond ใน A-ring)</t>
        </is>
      </c>
      <c r="F89" s="88" t="inlineStr">
        <is>
          <t>หมู่ 9-Methyl substituent</t>
        </is>
      </c>
      <c r="G89" s="88" t="inlineStr">
        <is>
          <t>อะตอมออกซิเจน (11-Beta Hydroxyl group) ที่ตำแหน่ง C-11</t>
        </is>
      </c>
      <c r="H89" s="88" t="inlineStr">
        <is>
          <t>โซ่ข้าง 17-Beta Ketol side chain (-COCH2OH ที่ตำแหน่ง C-17)</t>
        </is>
      </c>
      <c r="I89" s="119" t="n">
        <v>3</v>
      </c>
      <c r="J89" s="88"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00" t="n"/>
      <c r="L89" s="88" t="inlineStr">
        <is>
          <t>Asthma/COPD</t>
        </is>
      </c>
      <c r="M89" s="100" t="inlineStr">
        <is>
          <t>Clinic</t>
        </is>
      </c>
      <c r="N89" s="88" t="inlineStr">
        <is>
          <t>ข้อสอบ ม.รังสิต ข้อ 22</t>
        </is>
      </c>
      <c r="O89" s="100" t="n"/>
      <c r="P89" s="100" t="n"/>
      <c r="Q89" s="100" t="n"/>
    </row>
    <row r="90" ht="13.2" customHeight="1" s="49">
      <c r="A90" s="119" t="n">
        <v>88</v>
      </c>
      <c r="B90" s="88"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00" t="n"/>
      <c r="D90" s="88" t="inlineStr">
        <is>
          <t>Chiral Chromatography (โครมาโทกราฟีสำหรับแยกอิแนนทิโอเมอร์)</t>
        </is>
      </c>
      <c r="E90" s="88" t="inlineStr">
        <is>
          <t>Countercurrent Chromatography</t>
        </is>
      </c>
      <c r="F90" s="88" t="inlineStr">
        <is>
          <t>Ion-Exchange Chromatography (โครมาโทกราฟีแลกเปลี่ยนไอออน)</t>
        </is>
      </c>
      <c r="G90" s="88" t="inlineStr">
        <is>
          <t>Reversed-Phase High-Performance Liquid Chromatography (RP-HPLC บนคอลัมน์ C18)</t>
        </is>
      </c>
      <c r="H90" s="88" t="inlineStr">
        <is>
          <t>Size-Exclusion Chromatography (การแยกตามขนาดโมเลกุล)</t>
        </is>
      </c>
      <c r="I90" s="119" t="n">
        <v>4</v>
      </c>
      <c r="J90" s="88"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00" t="n"/>
      <c r="L90" s="88" t="inlineStr">
        <is>
          <t>Asthma/COPD</t>
        </is>
      </c>
      <c r="M90" s="100" t="inlineStr">
        <is>
          <t>Clinic</t>
        </is>
      </c>
      <c r="N90" s="88" t="inlineStr">
        <is>
          <t>ข้อสอบ ม.รังสิต ข้อ 23</t>
        </is>
      </c>
      <c r="O90" s="100" t="n"/>
      <c r="P90" s="100" t="n"/>
      <c r="Q90" s="100" t="n"/>
    </row>
    <row r="91" ht="13.2" customHeight="1" s="49">
      <c r="A91" s="119" t="n">
        <v>89</v>
      </c>
      <c r="B91" s="88" t="inlineStr">
        <is>
          <t>ข้อความใดต่อไปนี้กล่าว 'ไม่ถูกต้อง' เกี่ยวกับเกณฑ์การวินิจฉัยโรคปอดอุดกั้นเรื้อรัง (COPD) ตามมาตรฐานสากล</t>
        </is>
      </c>
      <c r="C91" s="100" t="n"/>
      <c r="D91" s="88" t="inlineStr">
        <is>
          <t>ผู้ป่วยมักมีอาการไอเรื้อรังและหายใจเหนื่อยหอบต่อเนื่อง</t>
        </is>
      </c>
      <c r="E91" s="88" t="inlineStr">
        <is>
          <t>มักพบประวัติการสูบบุหรี่หรือสัมผัสมลพิษทางอากาศต่อเนื่อง</t>
        </is>
      </c>
      <c r="F91" s="88" t="inlineStr">
        <is>
          <t>ใช้เกณฑ์มาตรฐานของ GOLD Guidelines ในการวินิจฉัยและประเมินระดับความรุนแรง</t>
        </is>
      </c>
      <c r="G91" s="88" t="inlineStr">
        <is>
          <t>การทดสอบการตอบสนองต่อยาขยายหลอดลม (Bronchodilator Reversibility) มักพบการเพิ่มขึ้นของ FEV1 น้อยกว่า 12% และน้อยกว่า 200 mL</t>
        </is>
      </c>
      <c r="H91" s="88" t="inlineStr">
        <is>
          <t>ภายหลังการสูดยาขยายหลอดลม (Post-bronchodilator) ค่าสัดส่วน FEV1/FVC จะต้องเพิ่มขึ้นสูงกว่า 0.70 เสมอจึงจะยืนยันการเป็นโรค COPD</t>
        </is>
      </c>
      <c r="I91" s="119" t="n">
        <v>5</v>
      </c>
      <c r="J91" s="88"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00" t="n"/>
      <c r="L91" s="88" t="inlineStr">
        <is>
          <t>Asthma/COPD</t>
        </is>
      </c>
      <c r="M91" s="100" t="inlineStr">
        <is>
          <t>Clinic</t>
        </is>
      </c>
      <c r="N91" s="88" t="inlineStr">
        <is>
          <t>ข้อสอบ ม.รังสิต ข้อ 24</t>
        </is>
      </c>
      <c r="O91" s="100" t="n"/>
      <c r="P91" s="100" t="n"/>
      <c r="Q91" s="100" t="n"/>
    </row>
    <row r="92" ht="13.2" customHeight="1" s="49">
      <c r="A92" s="119" t="n">
        <v>90</v>
      </c>
      <c r="B92" s="88" t="inlineStr">
        <is>
          <t>อาการไม่พึงประสงค์ (Adverse Drug Reactions) ที่พบได้บ่อยจากการใช้ยาพ่นสูดขยายหลอดลม Salbutamol (Short-Acting Beta-2 Agonist: SABA) คือข้อใด</t>
        </is>
      </c>
      <c r="C92" s="100" t="n"/>
      <c r="D92" s="88" t="inlineStr">
        <is>
          <t>อาการใจสั่น (Palpitations / Tachycardia) และมือสั่น (Tremor)</t>
        </is>
      </c>
      <c r="E92" s="88" t="inlineStr">
        <is>
          <t>ภาวะโพแทสเซียมในเลือดสูง (Hyperkalemia)</t>
        </is>
      </c>
      <c r="F92" s="88" t="inlineStr">
        <is>
          <t>ภาวะหัวใจเต้นช้ากว่าปกติ (Bradycardia)</t>
        </is>
      </c>
      <c r="G92" s="88" t="inlineStr">
        <is>
          <t>การเกิดเชื้อราในช่องปาก (Oral Thrush)</t>
        </is>
      </c>
      <c r="H92" s="88" t="inlineStr">
        <is>
          <t>ภาวะกระดูกพรุน (Osteoporosis)</t>
        </is>
      </c>
      <c r="I92" s="119" t="n">
        <v>1</v>
      </c>
      <c r="J92" s="88"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00" t="n"/>
      <c r="L92" s="88" t="inlineStr">
        <is>
          <t>Asthma/COPD</t>
        </is>
      </c>
      <c r="M92" s="100" t="inlineStr">
        <is>
          <t>Clinic</t>
        </is>
      </c>
      <c r="N92" s="88" t="inlineStr">
        <is>
          <t>ข้อสอบ ม.รังสิต ข้อ 25</t>
        </is>
      </c>
      <c r="O92" s="100" t="n"/>
      <c r="P92" s="100" t="n"/>
      <c r="Q92" s="100" t="n"/>
    </row>
    <row r="93" ht="13.2" customHeight="1" s="49">
      <c r="A93" s="119" t="n">
        <v>91</v>
      </c>
      <c r="B93" s="88"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00" t="n"/>
      <c r="D93" s="88" t="inlineStr">
        <is>
          <t>Fenoterol MDI</t>
        </is>
      </c>
      <c r="E93" s="88" t="inlineStr">
        <is>
          <t>Ipratropium Bromide MDI</t>
        </is>
      </c>
      <c r="F93" s="88" t="inlineStr">
        <is>
          <t>Tiotropium Bromide (LAMA) หรือ LABA/LAMA Combination</t>
        </is>
      </c>
      <c r="G93" s="88" t="inlineStr">
        <is>
          <t>Budesonide Pulmicort เดี่ยวๆ</t>
        </is>
      </c>
      <c r="H93" s="88" t="inlineStr">
        <is>
          <t>Sodium Cromoglycate</t>
        </is>
      </c>
      <c r="I93" s="119" t="n">
        <v>3</v>
      </c>
      <c r="J93" s="88"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00" t="n"/>
      <c r="L93" s="88" t="inlineStr">
        <is>
          <t>Asthma/COPD</t>
        </is>
      </c>
      <c r="M93" s="100" t="inlineStr">
        <is>
          <t>Clinic</t>
        </is>
      </c>
      <c r="N93" s="88" t="inlineStr">
        <is>
          <t>ข้อสอบ ม.รังสิต ข้อ 26</t>
        </is>
      </c>
      <c r="O93" s="100" t="n"/>
      <c r="P93" s="100" t="n"/>
      <c r="Q93" s="100" t="n"/>
    </row>
    <row r="94" ht="13.2" customHeight="1" s="49">
      <c r="A94" s="119" t="n">
        <v>92</v>
      </c>
      <c r="B94" s="88"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00" t="n"/>
      <c r="D94" s="88" t="inlineStr">
        <is>
          <t>การกดยาและสูดยาเข้าปากต้องมีความสัมพันธ์กันอย่างพร้อมเพรียง (Hand-Breath Coordination)</t>
        </is>
      </c>
      <c r="E94" s="88" t="inlineStr">
        <is>
          <t>ตัวยาสำคัญอาจอยู่ในรูปสารละลาย (Solution) หรือสารแขวนตะกอน (Suspension) ในสารขับดันเหลว</t>
        </is>
      </c>
      <c r="F94" s="88" t="inlineStr">
        <is>
          <t>มีการผสมสารขับดัน (Propellant เช่น HFA-134a) เพื่อสร้างแรงดันขับละอองยา</t>
        </is>
      </c>
      <c r="G94" s="88" t="inlineStr">
        <is>
          <t>เทคนิคการสูดยาที่ถูกต้องคือ ต้องสูดหายใจเข้าทางปาก ช้าๆ และลึกๆ (Slow and Deep Inhalation)</t>
        </is>
      </c>
      <c r="H94" s="88" t="inlineStr">
        <is>
          <t>เนื่องจากอุปกรณ์มีตัวยาบรรจุอยู่ จึงห้ามถอดปลอกพลาสติก (Actuator) ออกมาล้างทำความสะอาดด้วยน้ำโดยเด็ดขาด</t>
        </is>
      </c>
      <c r="I94" s="119" t="n">
        <v>5</v>
      </c>
      <c r="J94" s="88"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00" t="n"/>
      <c r="L94" s="88" t="inlineStr">
        <is>
          <t>Asthma/COPD</t>
        </is>
      </c>
      <c r="M94" s="100" t="inlineStr">
        <is>
          <t>Clinic</t>
        </is>
      </c>
      <c r="N94" s="88" t="inlineStr">
        <is>
          <t>ข้อสอบ ม.รังสิต ข้อ 27</t>
        </is>
      </c>
      <c r="O94" s="100" t="n"/>
      <c r="P94" s="100" t="n"/>
      <c r="Q94" s="100" t="n"/>
    </row>
    <row r="95" ht="13.2" customHeight="1" s="49">
      <c r="A95" s="119" t="n">
        <v>93</v>
      </c>
      <c r="B95" s="88" t="inlineStr">
        <is>
          <t>ข้อความใดต่อไปนี้กล่าวถูกต้องเกี่ยวกับการใช้ยาพ่น Seretide Accuhaler (Salmeterol 50 mcg + Fluticasone Propionate 250 mcg DPI) ในผู้ป่วยโรคหืด (Asthma)</t>
        </is>
      </c>
      <c r="C95" s="100" t="n"/>
      <c r="D95" s="88" t="inlineStr">
        <is>
          <t>ไม่จำเป็นต้องบ้วนปากหรือกลั้วคอหลังสูดยาเสร็จ</t>
        </is>
      </c>
      <c r="E95" s="88" t="inlineStr">
        <is>
          <t>ต้องสูดยาเป็นประจำสม่ำเสมอทุกวันตามแพทย์สั่งเพื่อควบคุมการอักเสบของหลอดลม (Daily Maintenance Controller)</t>
        </is>
      </c>
      <c r="F95" s="88" t="inlineStr">
        <is>
          <t>ต้องเขย่าเครื่องอย่างแรงก่อนเลื่อนคันโยกเปิดช่องยา</t>
        </is>
      </c>
      <c r="G95" s="88" t="inlineStr">
        <is>
          <t>สามารถใช้สูดพ่นซ้ำๆ ถี่ๆ เมื่อเกิดอาการจับหืดเฉียบพลันแทนยา Salbutamol ได้อย่างปลอดภัย</t>
        </is>
      </c>
      <c r="H95" s="88" t="inlineStr">
        <is>
          <t>สามารถเป่าลมหายใจออกรดเข้าไปในช่องสูดยาได้</t>
        </is>
      </c>
      <c r="I95" s="119" t="n">
        <v>2</v>
      </c>
      <c r="J95" s="88"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00" t="n"/>
      <c r="L95" s="88" t="inlineStr">
        <is>
          <t>Asthma/COPD</t>
        </is>
      </c>
      <c r="M95" s="100" t="inlineStr">
        <is>
          <t>Clinic</t>
        </is>
      </c>
      <c r="N95" s="88" t="inlineStr">
        <is>
          <t>ข้อสอบ ม.รังสิต ข้อ 28</t>
        </is>
      </c>
      <c r="O95" s="100" t="n"/>
      <c r="P95" s="100" t="n"/>
      <c r="Q95" s="100" t="n"/>
    </row>
    <row r="96" ht="13.2" customHeight="1" s="49">
      <c r="A96" s="119" t="n">
        <v>94</v>
      </c>
      <c r="B96" s="88"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00" t="n"/>
      <c r="D96" s="88" t="inlineStr">
        <is>
          <t>มีอาการโรคหืดในเวลากลางวัน (Daytime symptoms) มากกว่า 2 ครั้งต่อสัปดาห์หรือไม่</t>
        </is>
      </c>
      <c r="E96" s="88" t="inlineStr">
        <is>
          <t>ต้องใช้ยาพ่นขยายหลอดลมบรรเทาอาการ (Reliever use) มากกว่า 2 ครั้งต่อสัปดาห์หรือไม่</t>
        </is>
      </c>
      <c r="F96" s="88" t="inlineStr">
        <is>
          <t>มีอาการของโรคหืดรบกวนการทำกิจกรรมหรือการออกกำลังกาย (Activity limitation) หรือไม่</t>
        </is>
      </c>
      <c r="G96" s="88" t="inlineStr">
        <is>
          <t>ผลการตรวจสมรรถภาพปอดพบค่า FEV1 ต่ำกว่า 60% ของค่ามาตรฐาน (FEV1 &lt; 60% predicted)</t>
        </is>
      </c>
      <c r="H96" s="88" t="inlineStr">
        <is>
          <t>มีการตื่นนอนตอนกลางคืนเนื่องจากอาการของโรคหืด (Night waking due to asthma) หรือไม่</t>
        </is>
      </c>
      <c r="I96" s="119" t="n">
        <v>4</v>
      </c>
      <c r="J96" s="88"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00" t="n"/>
      <c r="L96" s="88" t="inlineStr">
        <is>
          <t>Asthma/COPD</t>
        </is>
      </c>
      <c r="M96" s="100" t="inlineStr">
        <is>
          <t>Clinic</t>
        </is>
      </c>
      <c r="N96" s="88" t="inlineStr">
        <is>
          <t>ข้อสอบ ม.รังสิต ข้อ 29</t>
        </is>
      </c>
      <c r="O96" s="100" t="n"/>
      <c r="P96" s="100" t="n"/>
      <c r="Q96" s="100" t="n"/>
    </row>
    <row r="97" ht="13.2" customHeight="1" s="49">
      <c r="A97" s="119" t="n">
        <v>95</v>
      </c>
      <c r="B97" s="88"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00" t="n"/>
      <c r="D97" s="88" t="inlineStr">
        <is>
          <t>พิจารณาปรับลดขนาดยาลง (Step down)</t>
        </is>
      </c>
      <c r="E97" s="88" t="inlineStr">
        <is>
          <t>พิจารณาปรับเพิ่มระดับการรักษาขึ้น (Step up treatment จาก Step 2 ไป Step 3)</t>
        </is>
      </c>
      <c r="F97" s="88" t="inlineStr">
        <is>
          <t>คงการรักษาเดิมไว้โดยไม่ต้องปรับเปลี่ยนยา</t>
        </is>
      </c>
      <c r="G97" s="88" t="inlineStr">
        <is>
          <t>หยุดยาพ่นสเตียรอยด์แล้วให้เฉพาะ Salbutamol เมื่อมีอาการ</t>
        </is>
      </c>
      <c r="H97" s="88" t="inlineStr">
        <is>
          <t>ส่งผู้ป่วยไปผ่าตัดปอดทันที</t>
        </is>
      </c>
      <c r="I97" s="119" t="n">
        <v>2</v>
      </c>
      <c r="J97" s="88"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00" t="n"/>
      <c r="L97" s="88" t="inlineStr">
        <is>
          <t>Asthma/COPD</t>
        </is>
      </c>
      <c r="M97" s="100" t="inlineStr">
        <is>
          <t>Clinic</t>
        </is>
      </c>
      <c r="N97" s="88" t="inlineStr">
        <is>
          <t>ข้อสอบ ม.รังสิต ข้อ 30</t>
        </is>
      </c>
      <c r="O97" s="100" t="n"/>
      <c r="P97" s="100" t="n"/>
      <c r="Q97" s="100" t="n"/>
    </row>
    <row r="98" ht="13.2" customHeight="1" s="49">
      <c r="A98" s="119" t="n">
        <v>96</v>
      </c>
      <c r="B98" s="88"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00" t="n"/>
      <c r="D98" s="88" t="inlineStr">
        <is>
          <t>Beclometasone dipropionate 200 mcg เดี่ยวๆ ร่วมกับ Salbutamol</t>
        </is>
      </c>
      <c r="E98" s="88" t="inlineStr">
        <is>
          <t>ยาผสมสูตร Low-dose ICS ร่วมกับ LABA เช่น Symbicort (Budesonide/Formoterol) หรือ Seretide (Fluticasone/Salmeterol)</t>
        </is>
      </c>
      <c r="F98" s="88" t="inlineStr">
        <is>
          <t>Omalizumab ฉีดใต้ผิวหนัง ร่วมกับยารับประทาน Theophylline ขนาดสูง</t>
        </is>
      </c>
      <c r="G98" s="88" t="inlineStr">
        <is>
          <t>High-dose Fluticasone 800 mcg + Tiotropium + Omalizumab ทันที</t>
        </is>
      </c>
      <c r="H98" s="88" t="inlineStr">
        <is>
          <t>ให้ยาพ่นขยายหลอดลม SABA เดี่ยวๆ ทุก 2 ชั่วโมง</t>
        </is>
      </c>
      <c r="I98" s="119" t="n">
        <v>2</v>
      </c>
      <c r="J98" s="88"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00" t="n"/>
      <c r="L98" s="88" t="inlineStr">
        <is>
          <t>Asthma/COPD</t>
        </is>
      </c>
      <c r="M98" s="100" t="inlineStr">
        <is>
          <t>Clinic</t>
        </is>
      </c>
      <c r="N98" s="88" t="inlineStr">
        <is>
          <t>ข้อสอบ ม.รังสิต ข้อ 31</t>
        </is>
      </c>
      <c r="O98" s="100" t="n"/>
      <c r="P98" s="100" t="n"/>
      <c r="Q98" s="100" t="n"/>
    </row>
    <row r="99" ht="13.2" customHeight="1" s="49">
      <c r="A99" s="119" t="n">
        <v>97</v>
      </c>
      <c r="B99" s="88"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00" t="n"/>
      <c r="D99" s="88" t="inlineStr">
        <is>
          <t>ผู้ป่วยสามารถควบคุมอาการของโรคหืดได้อย่างสมบูรณ์ (Well Controlled) ต่อเนื่องกันเป็นเวลาอย่างน้อย 3 เดือน</t>
        </is>
      </c>
      <c r="E99" s="88" t="inlineStr">
        <is>
          <t>ผู้ป่วยต้องไม่อยู่ในระหว่างการตั้งครรภ์</t>
        </is>
      </c>
      <c r="F99" s="88" t="inlineStr">
        <is>
          <t>ควรบันทึกข้อมูลสมรรถภาพปอด (Baseline Lung Function) ก่อนเริ่มปรับลดยา</t>
        </is>
      </c>
      <c r="G99" s="88" t="inlineStr">
        <is>
          <t>ให้หยุดยาพ่นสเตียรอยด์ (ICS) ทันทีอย่างเด็ดขาดเพื่อประเมินว่าหายขาดจากโรคแล้วหรือไม่</t>
        </is>
      </c>
      <c r="H99" s="88"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19" t="n">
        <v>4</v>
      </c>
      <c r="J99" s="88"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00" t="n"/>
      <c r="L99" s="88" t="inlineStr">
        <is>
          <t>Asthma/COPD</t>
        </is>
      </c>
      <c r="M99" s="100" t="inlineStr">
        <is>
          <t>Clinic</t>
        </is>
      </c>
      <c r="N99" s="88" t="inlineStr">
        <is>
          <t>ข้อสอบ ม.รังสิต ข้อ 32</t>
        </is>
      </c>
      <c r="O99" s="100" t="n"/>
      <c r="P99" s="100" t="n"/>
      <c r="Q99" s="100" t="n"/>
    </row>
    <row r="100" ht="13.2" customHeight="1" s="49">
      <c r="A100" s="119" t="n">
        <v>98</v>
      </c>
      <c r="B100" s="88" t="inlineStr">
        <is>
          <t>ยาขยายหลอดลมกลุ่ม Beta-2 Adrenergic Agonists ในข้อใดต่อไปนี้ 'จัดเป็นยาออกฤทธิ์ยาว (Long-Acting Beta-2 Agonist: LABA)' ไม่ใช่กลุ่มออกฤทธิ์สั้น (SABA)</t>
        </is>
      </c>
      <c r="C100" s="100" t="n"/>
      <c r="D100" s="88" t="inlineStr">
        <is>
          <t>Fenoterol</t>
        </is>
      </c>
      <c r="E100" s="88" t="inlineStr">
        <is>
          <t>Terbutaline</t>
        </is>
      </c>
      <c r="F100" s="88" t="inlineStr">
        <is>
          <t>Procaterol</t>
        </is>
      </c>
      <c r="G100" s="88" t="inlineStr">
        <is>
          <t>Salbutamol (Albuterol)</t>
        </is>
      </c>
      <c r="H100" s="88" t="inlineStr">
        <is>
          <t>Salmeterol</t>
        </is>
      </c>
      <c r="I100" s="119" t="n">
        <v>5</v>
      </c>
      <c r="J100" s="88"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00" t="n"/>
      <c r="L100" s="88" t="inlineStr">
        <is>
          <t>Asthma/COPD</t>
        </is>
      </c>
      <c r="M100" s="100" t="inlineStr">
        <is>
          <t>Clinic</t>
        </is>
      </c>
      <c r="N100" s="88" t="inlineStr">
        <is>
          <t>ข้อสอบ ม.รังสิต ข้อ 33</t>
        </is>
      </c>
      <c r="O100" s="100" t="n"/>
      <c r="P100" s="100" t="n"/>
      <c r="Q100" s="100" t="n"/>
    </row>
    <row r="101" ht="13.2" customHeight="1" s="49">
      <c r="A101" s="119" t="n">
        <v>99</v>
      </c>
      <c r="B101" s="88"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00" t="n"/>
      <c r="D101" s="88" t="inlineStr">
        <is>
          <t>แนะนำให้ใช้ยา SABA เดี่ยวๆ พ่นเป็นประจำทุกวันเพื่อป้องกันอาการจับหืด</t>
        </is>
      </c>
      <c r="E101" s="88"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88" t="inlineStr">
        <is>
          <t>การใช้ยาพ่นขยายหลอดลมเป็นประจำจะทำให้เกิดการดื้อยาและต้องหยุดยาทันที</t>
        </is>
      </c>
      <c r="G101" s="88" t="inlineStr">
        <is>
          <t>ยา SABA ชนิดสูดพ่นเป็นยาที่มีประสิทธิภาพสูงสุดในการลดการอักเสบของหลอดลมระยะยาว</t>
        </is>
      </c>
      <c r="H101" s="88" t="inlineStr">
        <is>
          <t>ห้ามใช้ยาขยายหลอดลมในผู้ป่วยโรคหืดทุกกรณี</t>
        </is>
      </c>
      <c r="I101" s="119" t="n">
        <v>2</v>
      </c>
      <c r="J101" s="88"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00" t="n"/>
      <c r="L101" s="88" t="inlineStr">
        <is>
          <t>Asthma/COPD</t>
        </is>
      </c>
      <c r="M101" s="100" t="inlineStr">
        <is>
          <t>Clinic</t>
        </is>
      </c>
      <c r="N101" s="88" t="inlineStr">
        <is>
          <t>ข้อสอบ ม.รังสิต ข้อ 34</t>
        </is>
      </c>
      <c r="O101" s="100" t="n"/>
      <c r="P101" s="100" t="n"/>
      <c r="Q101" s="100" t="n"/>
    </row>
    <row r="102" ht="13.2" customHeight="1" s="49">
      <c r="A102" s="119" t="n">
        <v>100</v>
      </c>
      <c r="B102" s="88"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00" t="n"/>
      <c r="D102" s="88" t="inlineStr">
        <is>
          <t>การกระตุ้น Beta-2 Adrenergic Receptor โดยตรง</t>
        </is>
      </c>
      <c r="E102" s="88"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88" t="inlineStr">
        <is>
          <t>การจับและกระตุ้น Muscarinic M3 Receptor</t>
        </is>
      </c>
      <c r="G102" s="88" t="inlineStr">
        <is>
          <t>การยับยั้งเอนไซม์ 5-Lipoxygenase (5-LOX Inhibitor)</t>
        </is>
      </c>
      <c r="H102" s="88" t="inlineStr">
        <is>
          <t>การออกฤทธิ์ปิดกั้นตัวรับ Leukotriene CysLT1 Receptor Antagonist</t>
        </is>
      </c>
      <c r="I102" s="119" t="n">
        <v>2</v>
      </c>
      <c r="J102" s="88"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00" t="n"/>
      <c r="L102" s="88" t="inlineStr">
        <is>
          <t>Asthma/COPD</t>
        </is>
      </c>
      <c r="M102" s="100" t="inlineStr">
        <is>
          <t>Clinic</t>
        </is>
      </c>
      <c r="N102" s="88" t="inlineStr">
        <is>
          <t>ข้อสอบ ม.รังสิต ข้อ 35</t>
        </is>
      </c>
      <c r="O102" s="100" t="n"/>
      <c r="P102" s="100" t="n"/>
      <c r="Q102" s="100" t="n"/>
    </row>
    <row r="103" ht="13.2" customHeight="1" s="49">
      <c r="A103" s="119" t="n">
        <v>101</v>
      </c>
      <c r="B103" s="88" t="inlineStr">
        <is>
          <t>กลไกการออกฤทธิ์ต้านการอักเสบของยากลุ่มยาสูดพ่นคอร์ติโคสเตียรอยด์ (Inhaled Corticosteroids: ICS) ข้อใดต่อไปนี้กล่าว 'ไม่ถูกต้อง'</t>
        </is>
      </c>
      <c r="C103" s="100" t="n"/>
      <c r="D103" s="88" t="inlineStr">
        <is>
          <t>ยับยั้งการสร้างและการหลั่งไซโตไคน์ที่กระตุ้นการอักเสบ (Pro-inflammatory Cytokines เช่น IL-4, IL-5, IL-13, TNF-alpha)</t>
        </is>
      </c>
      <c r="E103" s="88" t="inlineStr">
        <is>
          <t>ลดจำนวนและการทำงานของเซลล์อักเสบในทางเดินหายใจ เช่น Eosinophils, Mast cells และ T-lymphocytes</t>
        </is>
      </c>
      <c r="F103" s="88" t="inlineStr">
        <is>
          <t>กระตุ้นการทำงานของเอนไซม์ 5-Lipoxygenase ให้สร้างสาร Leukotrienes เพิ่มขึ้นในหลอดลม</t>
        </is>
      </c>
      <c r="G103" s="88" t="inlineStr">
        <is>
          <t>กระตุ้นการสร้างโปรตีน Lipocortin-1 (Annexin-1) ซึ่งไปยับยั้งเอนไซม์ Phospholipase A2</t>
        </is>
      </c>
      <c r="H103" s="88" t="inlineStr">
        <is>
          <t>ลดการสร้าง Prostaglandins และสารสื่อการอักเสบจากกระบวนการ Arachidonic Acid Pathway</t>
        </is>
      </c>
      <c r="I103" s="119" t="n">
        <v>3</v>
      </c>
      <c r="J103" s="88"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00" t="n"/>
      <c r="L103" s="88" t="inlineStr">
        <is>
          <t>Asthma/COPD</t>
        </is>
      </c>
      <c r="M103" s="100" t="inlineStr">
        <is>
          <t>Clinic</t>
        </is>
      </c>
      <c r="N103" s="88" t="inlineStr">
        <is>
          <t>ข้อสอบ ม.รังสิต ข้อ 36</t>
        </is>
      </c>
      <c r="O103" s="100" t="n"/>
      <c r="P103" s="100" t="n"/>
      <c r="Q103" s="100" t="n"/>
    </row>
    <row r="104" ht="13.2" customHeight="1" s="49">
      <c r="A104" s="119" t="n">
        <v>102</v>
      </c>
      <c r="B104" s="88"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00" t="n"/>
      <c r="D104" s="88" t="inlineStr">
        <is>
          <t>อาการไม่พึงประสงค์เฉพาะที่ที่พบบ่อย ได้แก่ การเกิดเชื้อราแคนดิดาในช่องปาก (Oral Candidiasis / Thrush)</t>
        </is>
      </c>
      <c r="E104" s="88"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88" t="inlineStr">
        <is>
          <t>อาการไม่พึงประสงค์เฉพาะที่ที่พบบ่อย ได้แก่ อาการเสียงแหบ (Dysphonia) และการระคายเคืองคอ</t>
        </is>
      </c>
      <c r="G104" s="88"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88"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19" t="n">
        <v>1</v>
      </c>
      <c r="J104" s="88"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Background:
อาการไม่พึงประสงค์ของ Inhaled Corticosteroids (ICS):
1. ผลข้างเคียงเฉพาะที่ (Local adverse effects): เกิดจากละอองยาตกค้างในช่องปากและคอ ได้แก่ เชื้อราในช่องปาก (Oral Candidiasis), เสียงแหบ (Dysphonia), อาการไอ ระคายคอ (ป้องกันได้ด้วยการบ้วนปากกลั้วคอแล้วบ้วนทิ้ง)
2. ผลข้างเคียงทั่วร่างกายเมื่อใช้ขนาดสูงนานๆ (Systemic adverse effects): Adrenal suppression, ชะลอการเจริญเติบโตในเด็กชั่วคราว, ผิวหนังบางช้ำง่าย, ความหนาแน่นกระดูกลดลง (Osteoporosis), ต้อกระจก/ต้อหิน
3. อาการ ปากแห้ง ตาพร่า ปัสสาวะคั่ง ท้องผูก เป็นผลข้างเคียงกลุ่ม Anticholinergic effects (ของยา Antimuscarinics เช่น Ipratropium, Tiotropium) ไม่ใช่ผลข้างเคียงของ Inhaled Corticosteroids
🎯 ทำไมข้อนี้ถึงถูก:
ข้อ ข. กล่าวไม่ถูกต้อง (โจทย์ถามข้อใดผิด) เพราะ ปากแห้ง ตาพร่า ปัสสาวะคั่ง เป็นผลข้างเคียงของยากลุ่ม Anticholinergic (LAMA/SAMA) ไม่ใช่ ICS
🔍 ข้ออื่นผิดเพราะอะไร:
📖 Guideline อ้างอิง:
GINA Guidelines: Adverse Effects of Inhaled Corticosteroids
📌 จุดจำก่อนสอบ:
ICS ผลข้างเคียงเด่น = เชื้อราในปาก (Oral Thrush), เสียงแหบ (Dysphonia); ปากแห้ง ปัสสาวะคั่ง = Anticholinergic (LAMA)</t>
        </is>
      </c>
      <c r="K104" s="100" t="n"/>
      <c r="L104" s="88" t="inlineStr">
        <is>
          <t>Asthma/COPD</t>
        </is>
      </c>
      <c r="M104" s="100" t="inlineStr">
        <is>
          <t>Clinic</t>
        </is>
      </c>
      <c r="N104" s="88" t="inlineStr">
        <is>
          <t>ข้อสอบ ม.รังสิต ข้อ 37</t>
        </is>
      </c>
      <c r="O104" s="100" t="n"/>
      <c r="P104" s="100" t="n"/>
      <c r="Q104" s="100" t="n"/>
    </row>
    <row r="105" ht="13.2" customHeight="1" s="49">
      <c r="A105" s="119" t="n">
        <v>103</v>
      </c>
      <c r="B105" s="88" t="inlineStr">
        <is>
          <t>จากโครงสร้าง salmeterol และ formoterol ซึ่งเป็นยากลุ่ม long-acting beta-2 agonist ข้อใดถูกต้อง</t>
        </is>
      </c>
      <c r="C105" s="100" t="n"/>
      <c r="D105" s="88" t="inlineStr">
        <is>
          <t>Salmeterol ออกฤทธิ์เร็วกว่า formoterol เพราะ lipophilicity สูงกว่า</t>
        </is>
      </c>
      <c r="E105" s="88" t="inlineStr">
        <is>
          <t>Salmeterol ออกฤทธิ์เร็วกว่า formoterol เพราะ lipophilicity ต่ำกว่า</t>
        </is>
      </c>
      <c r="F105" s="88" t="inlineStr">
        <is>
          <t>Formoterol ออกฤทธิ์เร็วกว่า salmeterol เพราะ lipophilicity สูงกว่า</t>
        </is>
      </c>
      <c r="G105" s="88" t="inlineStr">
        <is>
          <t>Formoterol ออกฤทธิ์เร็วกว่า salmeterol เพราะ lipophilicity ต่ำกว่า (ละลายน้ำได้ปานกลาง เข้าสู่ receptor ได้เร็วกว่า)</t>
        </is>
      </c>
      <c r="H105" s="88" t="inlineStr">
        <is>
          <t>การออกฤทธิ์เร็วหรือช้าไม่เกี่ยวข้องกับคุณสมบัติ lipophilicity ของตัวยา</t>
        </is>
      </c>
      <c r="I105" s="119" t="n">
        <v>4</v>
      </c>
      <c r="J105" s="88"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00" t="n"/>
      <c r="L105" s="88" t="inlineStr">
        <is>
          <t>Asthma/COPD</t>
        </is>
      </c>
      <c r="M105" s="100" t="inlineStr">
        <is>
          <t>Clinic</t>
        </is>
      </c>
      <c r="N105" s="88" t="inlineStr">
        <is>
          <t>ข้อสอบมาตรฐาน PLE-CC</t>
        </is>
      </c>
      <c r="O105" s="100" t="n"/>
      <c r="P105" s="100" t="n"/>
      <c r="Q105" s="100" t="n"/>
    </row>
    <row r="106" ht="13.2" customHeight="1" s="49">
      <c r="A106" s="119" t="n">
        <v>104</v>
      </c>
      <c r="B106" s="88" t="inlineStr">
        <is>
          <t>ผลตรวจทางห้องปฏิบัติการในข้อใดบ่งชี้ว่าผู้ป่วยไม่ได้เป็นโรคปอดอุดกั้นเรื้อรัง (COPD)</t>
        </is>
      </c>
      <c r="C106" s="100" t="n"/>
      <c r="D106" s="88" t="inlineStr">
        <is>
          <t>FEV1/FVC &gt; 0.70 หลังพ่นยาขยายหลอดลม</t>
        </is>
      </c>
      <c r="E106" s="88" t="inlineStr">
        <is>
          <t>มีค่า Post-bronchodilator FEV1 = 60% ของค่ามาตรฐาน</t>
        </is>
      </c>
      <c r="F106" s="88" t="inlineStr">
        <is>
          <t>ตรวจพบ Eosinophil ในเลือดสูง</t>
        </is>
      </c>
      <c r="G106" s="88" t="inlineStr">
        <is>
          <t>มีประวัติโรคประจำตัวเป็น Allergic rhinitis ร่วมด้วย</t>
        </is>
      </c>
      <c r="H106" s="88" t="inlineStr">
        <is>
          <t>มีอาการไอเรื้อรัง หอบเหนื่อย และมีเสมหะต่อเนื่อง</t>
        </is>
      </c>
      <c r="I106" s="119" t="n">
        <v>1</v>
      </c>
      <c r="J106" s="88"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00" t="n"/>
      <c r="L106" s="88" t="inlineStr">
        <is>
          <t>Asthma/COPD</t>
        </is>
      </c>
      <c r="M106" s="100" t="inlineStr">
        <is>
          <t>Clinic</t>
        </is>
      </c>
      <c r="N106" s="88" t="inlineStr">
        <is>
          <t>ข้อสอบมาตรฐาน PLE-CC</t>
        </is>
      </c>
      <c r="O106" s="100" t="n"/>
      <c r="P106" s="100" t="n"/>
      <c r="Q106" s="100" t="n"/>
    </row>
    <row r="107" ht="13.2" customHeight="1" s="49">
      <c r="A107" s="119" t="n">
        <v>105</v>
      </c>
      <c r="B107" s="88" t="inlineStr">
        <is>
          <t>ข้อใดไม่ใช่ผลข้างเคียงของยาพ่นสูด Inhaled Salmeterol ร่วมกับ Inhaled Fluticasone (Seretide)</t>
        </is>
      </c>
      <c r="C107" s="100" t="n"/>
      <c r="D107" s="88" t="inlineStr">
        <is>
          <t>ใจสั่น (Palpitations จากฤทธิ์กระตุ้น beta adrenergic)</t>
        </is>
      </c>
      <c r="E107" s="88" t="inlineStr">
        <is>
          <t>มือสั่น (Tremor จากการกระตุ้น beta-2 receptor ที่กล้ามเนื้อลาย)</t>
        </is>
      </c>
      <c r="F107" s="88" t="inlineStr">
        <is>
          <t>ติดเชื้อราในช่องปาก (Oral candidiasis จากสเตียรอยด์พ่นสูด)</t>
        </is>
      </c>
      <c r="G107" s="88" t="inlineStr">
        <is>
          <t>เสียงแหบ (Dysphonia จากการระคายเคืองและ myopathy ที่กล่องเสียง)</t>
        </is>
      </c>
      <c r="H107" s="88" t="inlineStr">
        <is>
          <t>ปากแห้ง คอแห้ง รุนแรงจากการกดระบบประสาทพาราซิมพาเทติก</t>
        </is>
      </c>
      <c r="I107" s="119" t="n">
        <v>5</v>
      </c>
      <c r="J107" s="88"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00" t="n"/>
      <c r="L107" s="88" t="inlineStr">
        <is>
          <t>Asthma/COPD</t>
        </is>
      </c>
      <c r="M107" s="100" t="inlineStr">
        <is>
          <t>Clinic</t>
        </is>
      </c>
      <c r="N107" s="88" t="inlineStr">
        <is>
          <t>ข้อสอบมาตรฐาน PLE-CC</t>
        </is>
      </c>
      <c r="O107" s="100" t="n"/>
      <c r="P107" s="100" t="n"/>
      <c r="Q107" s="100" t="n"/>
    </row>
    <row r="108" ht="13.2" customHeight="1" s="49">
      <c r="A108" s="119" t="n">
        <v>106</v>
      </c>
      <c r="B108" s="88"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00" t="n"/>
      <c r="D108" s="88" t="inlineStr">
        <is>
          <t>สภาพภูมิอากาศและมลพิษทางอากาศภายนอกโรงงาน</t>
        </is>
      </c>
      <c r="E108" s="88" t="inlineStr">
        <is>
          <t>ประวัติการสูบบุหรี่ในอดีตที่เลิกไปแล้ว 10 ปี</t>
        </is>
      </c>
      <c r="F108" s="88" t="inlineStr">
        <is>
          <t>ภาวะอ้วนและดัชนีมวลกายที่สูงเกินเกณฑ์</t>
        </is>
      </c>
      <c r="G108" s="88" t="inlineStr">
        <is>
          <t>ขนาดยาควบคุมอาการ Inhaled Corticosteroid (ICS) ที่ไม่เหมาะสมและการตรวจสอบเทคนิคการพ่นยา</t>
        </is>
      </c>
      <c r="H108" s="88" t="inlineStr">
        <is>
          <t>เพศหญิงและอายุที่เข้าสู่วัยหมดประจำเดือน</t>
        </is>
      </c>
      <c r="I108" s="119" t="n">
        <v>4</v>
      </c>
      <c r="J108" s="88"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00" t="n"/>
      <c r="L108" s="88" t="inlineStr">
        <is>
          <t>Asthma/COPD</t>
        </is>
      </c>
      <c r="M108" s="100" t="inlineStr">
        <is>
          <t>Clinic</t>
        </is>
      </c>
      <c r="N108" s="88" t="inlineStr">
        <is>
          <t>ข้อสอบมาตรฐาน PLE-CC</t>
        </is>
      </c>
      <c r="O108" s="100" t="n"/>
      <c r="P108" s="100" t="n"/>
      <c r="Q108" s="100" t="n"/>
    </row>
    <row r="109" ht="13.2" customHeight="1" s="49">
      <c r="A109" s="119" t="n">
        <v>107</v>
      </c>
      <c r="B109" s="88" t="inlineStr">
        <is>
          <t>ข้อใดอธิบายกลไกการออกฤทธิ์ระดับเซลล์ของยา Salmeterol ได้อย่างถูกต้อง</t>
        </is>
      </c>
      <c r="C109" s="100" t="n"/>
      <c r="D109" s="88" t="inlineStr">
        <is>
          <t>กระตุ้น Phospholipase C เพิ่มการหลั่ง intracellular Calcium</t>
        </is>
      </c>
      <c r="E109" s="88" t="inlineStr">
        <is>
          <t>กระตุ้น Adenylyl cyclase เพิ่มระดับ cyclic AMP (cAMP) ในเซลล์กล้ามเนื้อเรียบหลอดลม</t>
        </is>
      </c>
      <c r="F109" s="88" t="inlineStr">
        <is>
          <t>ยับยั้งเอนไซม์ Phosphodiesterase (PDE) ลดการสลายตัวของ cyclic GMP</t>
        </is>
      </c>
      <c r="G109" s="88" t="inlineStr">
        <is>
          <t>ปิดกั้นตัวรับ Muscarinic M3 receptor ยับยั้งการหดเกร็งของหลอดลม</t>
        </is>
      </c>
      <c r="H109" s="88" t="inlineStr">
        <is>
          <t>กระตุ้นการเปิด Voltage-gated Calcium channels ในเซลล์ทางเดินหายใจ</t>
        </is>
      </c>
      <c r="I109" s="119" t="n">
        <v>2</v>
      </c>
      <c r="J109" s="88"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00" t="n"/>
      <c r="L109" s="88" t="inlineStr">
        <is>
          <t>Asthma/COPD</t>
        </is>
      </c>
      <c r="M109" s="100" t="inlineStr">
        <is>
          <t>Clinic</t>
        </is>
      </c>
      <c r="N109" s="88" t="inlineStr">
        <is>
          <t>ข้อสอบมาตรฐาน PLE-CC</t>
        </is>
      </c>
      <c r="O109" s="100" t="n"/>
      <c r="P109" s="100" t="n"/>
      <c r="Q109" s="100" t="n"/>
    </row>
    <row r="110" ht="13.2" customHeight="1" s="49">
      <c r="A110" s="100" t="n">
        <v>108</v>
      </c>
      <c r="B110" s="88"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10" s="100" t="n"/>
      <c r="D110" s="88" t="inlineStr">
        <is>
          <t>GOLD 1</t>
        </is>
      </c>
      <c r="E110" s="88" t="inlineStr">
        <is>
          <t>GOLD 2</t>
        </is>
      </c>
      <c r="F110" s="88" t="inlineStr">
        <is>
          <t>GOLD 3</t>
        </is>
      </c>
      <c r="G110" s="88" t="inlineStr">
        <is>
          <t>GOLD 4</t>
        </is>
      </c>
      <c r="H110" s="88" t="inlineStr">
        <is>
          <t>GOLD 5</t>
        </is>
      </c>
      <c r="I110" s="100" t="inlineStr">
        <is>
          <t>1</t>
        </is>
      </c>
      <c r="J110" s="88"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100" t="n"/>
      <c r="L110" s="88" t="inlineStr">
        <is>
          <t>Hypertension</t>
        </is>
      </c>
      <c r="M110" s="100" t="inlineStr">
        <is>
          <t>Clinic</t>
        </is>
      </c>
      <c r="N110" s="88" t="inlineStr">
        <is>
          <t>ข้อ 61 (Pharmtutor_2024_Set1.md)</t>
        </is>
      </c>
      <c r="O110" s="100" t="n"/>
      <c r="P110" s="100" t="n"/>
      <c r="Q110" s="100" t="n"/>
    </row>
    <row r="111" ht="13.2" customHeight="1" s="49">
      <c r="A111" s="100" t="n">
        <v>109</v>
      </c>
      <c r="B111" s="88"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11" s="100" t="n"/>
      <c r="D111" s="88" t="inlineStr">
        <is>
          <t>Mycoplasma pneumoniae</t>
        </is>
      </c>
      <c r="E111" s="88" t="inlineStr">
        <is>
          <t>Staphylococcus aureus</t>
        </is>
      </c>
      <c r="F111" s="88" t="inlineStr">
        <is>
          <t>Pseudomonas aeruginosa</t>
        </is>
      </c>
      <c r="G111" s="88" t="inlineStr">
        <is>
          <t>Klebsiella pneumoniae</t>
        </is>
      </c>
      <c r="H111" s="88" t="inlineStr">
        <is>
          <t>Acinetobacter baumannii</t>
        </is>
      </c>
      <c r="I111" s="100" t="inlineStr">
        <is>
          <t>1</t>
        </is>
      </c>
      <c r="J111" s="88"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1" s="100" t="n"/>
      <c r="L111" s="88" t="inlineStr">
        <is>
          <t>Hypertension</t>
        </is>
      </c>
      <c r="M111" s="100" t="inlineStr">
        <is>
          <t>Clinic</t>
        </is>
      </c>
      <c r="N111" s="88" t="inlineStr">
        <is>
          <t>ข้อ 44 (Pharmtutor_2024_Set2.md)</t>
        </is>
      </c>
      <c r="O111" s="100" t="n"/>
      <c r="P111" s="100" t="n"/>
      <c r="Q111" s="100" t="n"/>
    </row>
    <row r="112" ht="13.2" customHeight="1" s="49">
      <c r="A112" s="100" t="n">
        <v>110</v>
      </c>
      <c r="B112" s="88" t="inlineStr">
        <is>
          <t>โดยผู้ป่วยดังกล่าวมีการวัดสมรรถปอดได้ค่า FEV1 เท่ากับ 68 mMRc = 3 ผู้ป่วยรายนี้จัดมีการทำงานของปอดอยู่ระดับใดตาม GOLD guildline</t>
        </is>
      </c>
      <c r="C112" s="100" t="n"/>
      <c r="D112" s="88" t="inlineStr">
        <is>
          <t>Gold 1</t>
        </is>
      </c>
      <c r="E112" s="88" t="inlineStr">
        <is>
          <t>Gold 2</t>
        </is>
      </c>
      <c r="F112" s="88" t="inlineStr">
        <is>
          <t>Gold 3</t>
        </is>
      </c>
      <c r="G112" s="88" t="inlineStr">
        <is>
          <t>Gold 4</t>
        </is>
      </c>
      <c r="H112" s="88" t="inlineStr">
        <is>
          <t>Gold 5</t>
        </is>
      </c>
      <c r="I112" s="100" t="inlineStr">
        <is>
          <t>1</t>
        </is>
      </c>
      <c r="J112" s="88"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2" s="100" t="n"/>
      <c r="L112" s="88" t="inlineStr">
        <is>
          <t>Hypertension</t>
        </is>
      </c>
      <c r="M112" s="100" t="inlineStr">
        <is>
          <t>Clinic</t>
        </is>
      </c>
      <c r="N112" s="88" t="inlineStr">
        <is>
          <t>ข้อ 59 (Pharmtutor_2024_Set2.md)</t>
        </is>
      </c>
      <c r="O112" s="100" t="n"/>
      <c r="P112" s="100" t="n"/>
      <c r="Q112" s="100" t="n"/>
    </row>
    <row r="113" ht="13.2" customHeight="1" s="49">
      <c r="A113" s="100" t="n">
        <v>111</v>
      </c>
      <c r="B113" s="88"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3" s="100" t="n"/>
      <c r="D113" s="88" t="inlineStr">
        <is>
          <t>3 g Myristyl alcohol 33.3 g</t>
        </is>
      </c>
      <c r="E113" s="88" t="inlineStr">
        <is>
          <t>Warfarin 3 mg OD (target INR 2.0-3.0)</t>
        </is>
      </c>
      <c r="F113" s="88" t="inlineStr">
        <is>
          <t>Furosemide 40 mg OD</t>
        </is>
      </c>
      <c r="G113" s="88" t="inlineStr">
        <is>
          <t>Amlodipine 5 mg OD</t>
        </is>
      </c>
      <c r="H113" s="88" t="inlineStr">
        <is>
          <t>Losartan 50 mg OD</t>
        </is>
      </c>
      <c r="I113" s="100" t="inlineStr">
        <is>
          <t>1</t>
        </is>
      </c>
      <c r="J113" s="88"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3" s="100" t="n"/>
      <c r="L113" s="88" t="inlineStr">
        <is>
          <t>Hypertension</t>
        </is>
      </c>
      <c r="M113" s="100" t="inlineStr">
        <is>
          <t>Clinic</t>
        </is>
      </c>
      <c r="N113" s="88" t="inlineStr">
        <is>
          <t>ข้อ 5 (PLE_CC1_Key_Rx20_UBU.md)</t>
        </is>
      </c>
      <c r="O113" s="100" t="n"/>
      <c r="P113" s="100" t="n"/>
      <c r="Q113" s="100" t="n"/>
    </row>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Q16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00" t="n"/>
      <c r="D3" s="88" t="inlineStr">
        <is>
          <t>Lynestrenol</t>
        </is>
      </c>
      <c r="E3" s="88" t="inlineStr">
        <is>
          <t>Levonorgestrel</t>
        </is>
      </c>
      <c r="F3" s="88" t="inlineStr">
        <is>
          <t>Ethinyl estradiol + levonorgestrel</t>
        </is>
      </c>
      <c r="G3" s="88" t="inlineStr">
        <is>
          <t>Ethinyl estradiol + desogestrel</t>
        </is>
      </c>
      <c r="H3" s="88" t="inlineStr">
        <is>
          <t>Ethinyl estradiol + gestodene</t>
        </is>
      </c>
      <c r="I3" s="119" t="n">
        <v>1</v>
      </c>
      <c r="J3" s="88"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00" t="n"/>
      <c r="L3" s="88" t="inlineStr">
        <is>
          <t>Oral contraceptive</t>
        </is>
      </c>
      <c r="M3" s="100" t="inlineStr">
        <is>
          <t>Clinic</t>
        </is>
      </c>
      <c r="N3" s="88" t="inlineStr">
        <is>
          <t>ข้อ 1 Pharma Plus เล่มม่วง (เฉลยข้อ ก)</t>
        </is>
      </c>
      <c r="O3" s="100" t="n"/>
      <c r="P3" s="100" t="n"/>
      <c r="Q3" s="100" t="n"/>
    </row>
    <row r="4" ht="13.2" customHeight="1" s="49">
      <c r="A4" s="119" t="inlineStr">
        <is>
          <t>2</t>
        </is>
      </c>
      <c r="B4" s="88"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00" t="n"/>
      <c r="D4" s="88" t="inlineStr">
        <is>
          <t>ไม่จำเป็นต้องคุมกำเนิดฉุกเฉิน เพราะช่วงเวลาที่มีเพศสัมพันธ์นั้นอยู่ในระยะปลอดภัย</t>
        </is>
      </c>
      <c r="E4" s="88" t="inlineStr">
        <is>
          <t>ให้รอดทดสอบการตั้งครรภ์ เพราะเลยระยะเวลาที่ยาคุมกำเนิดฉุกเฉินจะมีประสิทธิภาพ</t>
        </is>
      </c>
      <c r="F4" s="88" t="inlineStr">
        <is>
          <t>Ethinyl estradiol 2.5 mg วันละ 2 ครั้งเป็นเวลา 3 วัน</t>
        </is>
      </c>
      <c r="G4" s="88" t="inlineStr">
        <is>
          <t>Levonorgestrel 0.75 mg 2 เม็ด 2 ครั้งห่างกันไม่เกิน 12 ชม.</t>
        </is>
      </c>
      <c r="H4" s="88" t="inlineStr">
        <is>
          <t>ยาคุมที่มี ethinyl estradiol 50 mcg + levonorgestrel 0.25 mg 1 เม็ด 2 ครั้งห่างกันไม่เกิน 12 ชม.</t>
        </is>
      </c>
      <c r="I4" s="119" t="n">
        <v>4</v>
      </c>
      <c r="J4" s="88"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00" t="n"/>
      <c r="L4" s="88" t="inlineStr">
        <is>
          <t>Oral contraceptive</t>
        </is>
      </c>
      <c r="M4" s="100" t="inlineStr">
        <is>
          <t>Clinic</t>
        </is>
      </c>
      <c r="N4" s="88" t="inlineStr">
        <is>
          <t>ข้อ 2 Pharma Plus เล่มม่วง (เฉลยข้อ )</t>
        </is>
      </c>
      <c r="O4" s="100" t="n"/>
      <c r="P4" s="100" t="n"/>
      <c r="Q4" s="100" t="n"/>
    </row>
    <row r="5" ht="13.2" customHeight="1" s="49">
      <c r="A5" s="119" t="inlineStr">
        <is>
          <t>3</t>
        </is>
      </c>
      <c r="B5" s="88" t="inlineStr">
        <is>
          <t>ใช้ยาคุมที่มี ethinyl estradiol ไม่มีปัญหาในการเกิดปฏิกิริยาระหว่างยากรณีใดบ้าง</t>
        </is>
      </c>
      <c r="C5" s="100" t="n"/>
      <c r="D5" s="88" t="inlineStr">
        <is>
          <t>ในผู้ป่วยวัณโรคที่ใช้ rifampin อย่างต่อเนื่อง</t>
        </is>
      </c>
      <c r="E5" s="88" t="inlineStr">
        <is>
          <t>ในผู้ป่วยที่ได้รับ corticosteroid เป็นเวลาหลายเดือน</t>
        </is>
      </c>
      <c r="F5" s="88" t="inlineStr">
        <is>
          <t>ในผู้ป่วยที่ได้รับ barbiturate อย่างต่อเนื่อง</t>
        </is>
      </c>
      <c r="G5" s="88" t="inlineStr">
        <is>
          <t>ในผู้ป่วยที่ใช้ยา phenytoin ป้องกันการชัก</t>
        </is>
      </c>
      <c r="H5" s="88" t="inlineStr">
        <is>
          <t>ในผู้ป่วยที่ได้รับ aspirin อย่างต่อเนื่อง</t>
        </is>
      </c>
      <c r="I5" s="119" t="n">
        <v>5</v>
      </c>
      <c r="J5" s="88"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00" t="n"/>
      <c r="L5" s="88" t="inlineStr">
        <is>
          <t>Oral contraceptive</t>
        </is>
      </c>
      <c r="M5" s="100" t="inlineStr">
        <is>
          <t>Clinic</t>
        </is>
      </c>
      <c r="N5" s="88" t="inlineStr">
        <is>
          <t>ข้อ 3 Pharma Plus เล่มม่วง (เฉลยข้อ จ)</t>
        </is>
      </c>
      <c r="O5" s="100" t="n"/>
      <c r="P5" s="100" t="n"/>
      <c r="Q5" s="100" t="n"/>
    </row>
    <row r="6" ht="13.2" customHeight="1" s="49">
      <c r="A6" s="119" t="inlineStr">
        <is>
          <t>4</t>
        </is>
      </c>
      <c r="B6" s="88" t="inlineStr">
        <is>
          <t>ข้อใดไม่ถูกต้องเกี่ยวกับ ethinyl estradiol + levonorgestrel</t>
        </is>
      </c>
      <c r="C6" s="100" t="n"/>
      <c r="D6" s="88" t="inlineStr">
        <is>
          <t>Ethinyl estradiol เป็นยาในกลุ่ม estrogen</t>
        </is>
      </c>
      <c r="E6" s="88" t="inlineStr">
        <is>
          <t>Levonorgestrel เป็นยาในกลุ่ม progestins</t>
        </is>
      </c>
      <c r="F6" s="88" t="inlineStr">
        <is>
          <t>การให้ ethinyl estradiol 0.03 mg + levonorgestrel 0.15 mg ในทุกเม็ดของการให้แบบ biphasic combination โดยมียา 2 ชนิดในแผง</t>
        </is>
      </c>
      <c r="G6" s="88" t="inlineStr">
        <is>
          <t>Levonorgestrel 1.5 mg stat (Emergency)</t>
        </is>
      </c>
      <c r="H6" s="88" t="inlineStr">
        <is>
          <t>Levonorgestrel เป็น isomer หนึ่งของ norgestrel</t>
        </is>
      </c>
      <c r="I6" s="119" t="n">
        <v>3</v>
      </c>
      <c r="J6" s="88"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00" t="n"/>
      <c r="L6" s="88" t="inlineStr">
        <is>
          <t>Oral contraceptive</t>
        </is>
      </c>
      <c r="M6" s="100" t="inlineStr">
        <is>
          <t>Clinic</t>
        </is>
      </c>
      <c r="N6" s="88" t="inlineStr">
        <is>
          <t>ข้อ 4 Pharma Plus เล่มม่วง (เฉลยข้อ ค)</t>
        </is>
      </c>
      <c r="O6" s="100" t="n"/>
      <c r="P6" s="100" t="n"/>
      <c r="Q6" s="100" t="n"/>
    </row>
    <row r="7" ht="13.2" customHeight="1" s="49">
      <c r="A7" s="119" t="inlineStr">
        <is>
          <t>5</t>
        </is>
      </c>
      <c r="B7" s="88" t="inlineStr">
        <is>
          <t>ข้อใดผิดเกี่ยวกับยาคุมกำเนิด 2 ชนิดนี้
- Lynestrenol
- Norethindrone
ข้อใดผิดเกี่ยวกับยาคุมกำเนิด 2 ชนิดนี้</t>
        </is>
      </c>
      <c r="C7" s="100" t="n"/>
      <c r="D7" s="88" t="inlineStr">
        <is>
          <t>Lynestrenol เป็นยาในกลุ่ม estrogen</t>
        </is>
      </c>
      <c r="E7" s="88" t="inlineStr">
        <is>
          <t>Norethindrone เป็นยาในกลุ่ม progestins</t>
        </is>
      </c>
      <c r="F7" s="88" t="inlineStr">
        <is>
          <t>Norethindrone มีผล androgenic effect เพราะมีโครงสร้างคล้ายกับ testosterone</t>
        </is>
      </c>
      <c r="G7" s="88" t="inlineStr">
        <is>
          <t>Lynestrenol มีผล androgenic effect ต่ำกว่า norethindrone</t>
        </is>
      </c>
      <c r="H7" s="88" t="inlineStr">
        <is>
          <t>หมู่ -C≡CH ในโครงสร้างทั้ง 2 ชนิดนี้จะขัดขวางการเกิด oxidation ของหมู่ -OH ไปเป็น ketone</t>
        </is>
      </c>
      <c r="I7" s="119" t="n">
        <v>1</v>
      </c>
      <c r="J7" s="88"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00" t="n"/>
      <c r="L7" s="88" t="inlineStr">
        <is>
          <t>Oral contraceptive</t>
        </is>
      </c>
      <c r="M7" s="100" t="inlineStr">
        <is>
          <t>Clinic</t>
        </is>
      </c>
      <c r="N7" s="88" t="inlineStr">
        <is>
          <t>ข้อ 5 Pharma Plus เล่มม่วง (เฉลยข้อ ก)</t>
        </is>
      </c>
      <c r="O7" s="100" t="n"/>
      <c r="P7" s="100" t="n"/>
      <c r="Q7" s="100" t="n"/>
    </row>
    <row r="8" ht="13.2" customHeight="1" s="49">
      <c r="A8" s="119" t="inlineStr">
        <is>
          <t>6</t>
        </is>
      </c>
      <c r="B8" s="88" t="inlineStr">
        <is>
          <t>Rx. Levonorgestrel 0.75 mg/tab จำนวน 2 กล่อง
คำแนะนำของการใช้ยาคุมกำเนิดฉุกเฉินข้อใดถูกต้อง</t>
        </is>
      </c>
      <c r="C8" s="100" t="n"/>
      <c r="D8" s="88" t="inlineStr">
        <is>
          <t>กินครั้งเดียว 2 เม็ด</t>
        </is>
      </c>
      <c r="E8" s="88" t="inlineStr">
        <is>
          <t>กินเม็ดแรก 1 ชม. เม็ดที่ 2 ภายใน 48 ชม.</t>
        </is>
      </c>
      <c r="F8" s="88" t="inlineStr">
        <is>
          <t>กิน 1 เม็ดแรก ภายใน 72 ชม. เม็ดที่ 2 ภายใน 12 ชม.</t>
        </is>
      </c>
      <c r="G8" s="88" t="inlineStr">
        <is>
          <t>กิน 1 เม็ดแรก ภายใน 72 ชม. เม็ดที่ 2 ภายใน 24 ชม.</t>
        </is>
      </c>
      <c r="H8" s="88" t="inlineStr">
        <is>
          <t>กินไม่เกินเดือนละ 4 กล่อง</t>
        </is>
      </c>
      <c r="I8" s="119" t="n">
        <v>1</v>
      </c>
      <c r="J8" s="88"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00" t="n"/>
      <c r="L8" s="88" t="inlineStr">
        <is>
          <t>Oral contraceptive</t>
        </is>
      </c>
      <c r="M8" s="100" t="inlineStr">
        <is>
          <t>Clinic</t>
        </is>
      </c>
      <c r="N8" s="88" t="inlineStr">
        <is>
          <t>ข้อ 6 Pharma Plus เล่มม่วง (เฉลยข้อ ก ค)</t>
        </is>
      </c>
      <c r="O8" s="100" t="n"/>
      <c r="P8" s="100" t="n"/>
      <c r="Q8" s="100" t="n"/>
    </row>
    <row r="9" ht="13.2" customHeight="1" s="49">
      <c r="A9" s="119" t="inlineStr">
        <is>
          <t>7</t>
        </is>
      </c>
      <c r="B9" s="88" t="inlineStr">
        <is>
          <t>ฮอร์โมนคุมกำเนิดไม่ใช่ในการรักษาอะไร</t>
        </is>
      </c>
      <c r="C9" s="100" t="n"/>
      <c r="D9" s="88" t="inlineStr">
        <is>
          <t>สิว</t>
        </is>
      </c>
      <c r="E9" s="88" t="inlineStr">
        <is>
          <t>ประจำเดือนมามากผิดปกติ</t>
        </is>
      </c>
      <c r="F9" s="88" t="inlineStr">
        <is>
          <t>ฝ้า</t>
        </is>
      </c>
      <c r="G9" s="88" t="inlineStr">
        <is>
          <t>ประจำเดือนมากกระปริดกระปรอย</t>
        </is>
      </c>
      <c r="H9" s="88" t="inlineStr">
        <is>
          <t>เลื่อนประจำเดือน</t>
        </is>
      </c>
      <c r="I9" s="119" t="n">
        <v>3</v>
      </c>
      <c r="J9" s="88"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00" t="n"/>
      <c r="L9" s="88" t="inlineStr">
        <is>
          <t>Oral contraceptive</t>
        </is>
      </c>
      <c r="M9" s="100" t="inlineStr">
        <is>
          <t>Clinic</t>
        </is>
      </c>
      <c r="N9" s="88" t="inlineStr">
        <is>
          <t>ข้อ 7 Pharma Plus เล่มม่วง (เฉลยข้อ ค)</t>
        </is>
      </c>
      <c r="O9" s="100" t="n"/>
      <c r="P9" s="100" t="n"/>
      <c r="Q9" s="100" t="n"/>
    </row>
    <row r="10" ht="13.2" customHeight="1" s="49">
      <c r="A10" s="119" t="inlineStr">
        <is>
          <t>8</t>
        </is>
      </c>
      <c r="B10" s="88" t="inlineStr">
        <is>
          <t>ทุกข้อเป็นประโยชน์ของ progestogen ยกเว้นข้อใด</t>
        </is>
      </c>
      <c r="C10" s="100" t="n"/>
      <c r="D10" s="88" t="inlineStr">
        <is>
          <t>ยับยั้งการตกไข่</t>
        </is>
      </c>
      <c r="E10" s="88" t="inlineStr">
        <is>
          <t>ฆ่า sperm</t>
        </is>
      </c>
      <c r="F10" s="88" t="inlineStr">
        <is>
          <t>กระตุ้นการตกไข่</t>
        </is>
      </c>
      <c r="G10" s="88" t="inlineStr">
        <is>
          <t>ทำให้มูกเหนียวขึ้น</t>
        </is>
      </c>
      <c r="H10" s="88" t="inlineStr">
        <is>
          <t>ทำให้ท่อนำไข่บีบตัว</t>
        </is>
      </c>
      <c r="I10" s="119" t="n">
        <v>2</v>
      </c>
      <c r="J10" s="88"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00" t="n"/>
      <c r="L10" s="88" t="inlineStr">
        <is>
          <t>Oral contraceptive</t>
        </is>
      </c>
      <c r="M10" s="100" t="inlineStr">
        <is>
          <t>Clinic</t>
        </is>
      </c>
      <c r="N10" s="88" t="inlineStr">
        <is>
          <t>ข้อ 8 Pharma Plus เล่มม่วง (เฉลยข้อ ข ค)</t>
        </is>
      </c>
      <c r="O10" s="100" t="n"/>
      <c r="P10" s="100" t="n"/>
      <c r="Q10" s="100" t="n"/>
    </row>
    <row r="11" ht="13.2" customHeight="1" s="49">
      <c r="A11" s="119" t="inlineStr">
        <is>
          <t>9</t>
        </is>
      </c>
      <c r="B11" s="88" t="inlineStr">
        <is>
          <t>ผู้ป่วยภาวะต่อไปนี้สามารถใช้ยาคุมกำเนิดชนิดฮอร์โมนรวมได้</t>
        </is>
      </c>
      <c r="C11" s="100" t="n"/>
      <c r="D11" s="88" t="inlineStr">
        <is>
          <t>Thromboembolism</t>
        </is>
      </c>
      <c r="E11" s="88" t="inlineStr">
        <is>
          <t>สงสัยว่าจะเป็นมะเร็งเต้านม</t>
        </is>
      </c>
      <c r="F11" s="88" t="inlineStr">
        <is>
          <t>สงสัยว่า จะตั้งครรภ์</t>
        </is>
      </c>
      <c r="G11" s="88" t="inlineStr">
        <is>
          <t>มีเลือดออกจากช่องคลอดผิดปกติที่ยังไม่ได้วินิจฉัย</t>
        </is>
      </c>
      <c r="H11" s="88" t="inlineStr">
        <is>
          <t>หญิงสูบบุหรี่ ที่มีอายุ &lt; 35 ปี</t>
        </is>
      </c>
      <c r="I11" s="119" t="n">
        <v>5</v>
      </c>
      <c r="J11" s="88"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00" t="n"/>
      <c r="L11" s="88" t="inlineStr">
        <is>
          <t>Oral contraceptive</t>
        </is>
      </c>
      <c r="M11" s="100" t="inlineStr">
        <is>
          <t>Clinic</t>
        </is>
      </c>
      <c r="N11" s="88" t="inlineStr">
        <is>
          <t>ข้อ 9 Pharma Plus เล่มม่วง (เฉลยข้อ จ)</t>
        </is>
      </c>
      <c r="O11" s="100" t="n"/>
      <c r="P11" s="100" t="n"/>
      <c r="Q11" s="100" t="n"/>
    </row>
    <row r="12" ht="13.2" customHeight="1" s="49">
      <c r="A12" s="119" t="inlineStr">
        <is>
          <t>10</t>
        </is>
      </c>
      <c r="B12" s="88" t="inlineStr">
        <is>
          <t>ถ้าผู้ป่วยใช้ conjugate estrogen + medroxyprogesterone acetate การให้คู่กันเพื่อเหตุผลใด</t>
        </is>
      </c>
      <c r="C12" s="100" t="n"/>
      <c r="D12" s="88" t="inlineStr">
        <is>
          <t>ใช้ในหญิงหมดประจำเดือนที่มีมดลูก</t>
        </is>
      </c>
      <c r="E12" s="88" t="inlineStr">
        <is>
          <t>ใช้เพื่อป้องกันโรคหัวใจในหญิงหมดประจำเดือน</t>
        </is>
      </c>
      <c r="F12" s="88" t="inlineStr">
        <is>
          <t>ใช้เพื่อรักษาโรคกระดูกพรุน ที่เกิดเนื่องจากขาดฮอร์โมน</t>
        </is>
      </c>
      <c r="G12" s="88" t="inlineStr">
        <is>
          <t>ใช้เพื่อรักษาอาการ vasomotor symptom</t>
        </is>
      </c>
      <c r="H12" s="88" t="inlineStr">
        <is>
          <t>มี progesterone เพื่อช่วยป้องกันมะเร็งมดลูก</t>
        </is>
      </c>
      <c r="I12" s="119" t="n">
        <v>5</v>
      </c>
      <c r="J12" s="88"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Hormonal replacement</t>
        </is>
      </c>
      <c r="M12" s="100" t="inlineStr">
        <is>
          <t>Clinic</t>
        </is>
      </c>
      <c r="N12" s="88" t="inlineStr">
        <is>
          <t>ข้อ 10 Pharma Plus เล่มม่วง (เฉลยข้อ จ)</t>
        </is>
      </c>
      <c r="O12" s="100" t="n"/>
      <c r="P12" s="100" t="n"/>
      <c r="Q12" s="100" t="n"/>
    </row>
    <row r="13" ht="13.2" customHeight="1" s="49">
      <c r="A13" s="119" t="inlineStr">
        <is>
          <t>11</t>
        </is>
      </c>
      <c r="B13" s="88" t="inlineStr">
        <is>
          <t>ในสตรีที่ไม่มีมดลูก และมีอาการเฉพาะที่ท่อปัสสาวะและช่องคลอดอักเสบ ยาในรูปแบบใดที่น่าจะเหมาะสมที่สุด</t>
        </is>
      </c>
      <c r="C13" s="100" t="n"/>
      <c r="D13" s="88" t="inlineStr">
        <is>
          <t>Intramuscular injection</t>
        </is>
      </c>
      <c r="E13" s="88" t="inlineStr">
        <is>
          <t>Oral tablet</t>
        </is>
      </c>
      <c r="F13" s="88" t="inlineStr">
        <is>
          <t>Transdermal patch</t>
        </is>
      </c>
      <c r="G13" s="88" t="inlineStr">
        <is>
          <t>Vagina cream</t>
        </is>
      </c>
      <c r="H13" s="88" t="inlineStr">
        <is>
          <t>ได้ทุกรูปแบบ</t>
        </is>
      </c>
      <c r="I13" s="119" t="n">
        <v>4</v>
      </c>
      <c r="J13" s="88"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00" t="n"/>
      <c r="L13" s="88" t="inlineStr">
        <is>
          <t>Oral contraceptive</t>
        </is>
      </c>
      <c r="M13" s="100" t="inlineStr">
        <is>
          <t>Clinic</t>
        </is>
      </c>
      <c r="N13" s="88" t="inlineStr">
        <is>
          <t>ข้อ 11 Pharma Plus เล่มม่วง (เฉลยข้อ ง)</t>
        </is>
      </c>
      <c r="O13" s="100" t="n"/>
      <c r="P13" s="100" t="n"/>
      <c r="Q13" s="100" t="n"/>
    </row>
    <row r="14" ht="13.2" customHeight="1" s="49">
      <c r="A14" s="119" t="inlineStr">
        <is>
          <t>12</t>
        </is>
      </c>
      <c r="B14" s="88" t="inlineStr">
        <is>
          <t>Progestogen ใดที่มีฤทธิ์ anti-androgen</t>
        </is>
      </c>
      <c r="C14" s="100" t="n"/>
      <c r="D14" s="88" t="inlineStr">
        <is>
          <t>Norethisterone acetate</t>
        </is>
      </c>
      <c r="E14" s="88" t="inlineStr">
        <is>
          <t>Norethisterone enanthate</t>
        </is>
      </c>
      <c r="F14" s="88" t="inlineStr">
        <is>
          <t>Cyproterone acetate</t>
        </is>
      </c>
      <c r="G14" s="88" t="inlineStr">
        <is>
          <t>Levonorgestrel</t>
        </is>
      </c>
      <c r="H14" s="88" t="inlineStr">
        <is>
          <t>Mestranol</t>
        </is>
      </c>
      <c r="I14" s="119" t="n">
        <v>3</v>
      </c>
      <c r="J14" s="88"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00" t="n"/>
      <c r="L14" s="88" t="inlineStr">
        <is>
          <t>Oral contraceptive</t>
        </is>
      </c>
      <c r="M14" s="100" t="inlineStr">
        <is>
          <t>Clinic</t>
        </is>
      </c>
      <c r="N14" s="88" t="inlineStr">
        <is>
          <t>ข้อ 12 Pharma Plus เล่มม่วง (เฉลยข้อ ค)</t>
        </is>
      </c>
      <c r="O14" s="100" t="n"/>
      <c r="P14" s="100" t="n"/>
      <c r="Q14" s="100" t="n"/>
    </row>
    <row r="15" ht="13.2" customHeight="1" s="49">
      <c r="A15" s="119" t="inlineStr">
        <is>
          <t>13</t>
        </is>
      </c>
      <c r="B15" s="88" t="inlineStr">
        <is>
          <t>การใช้ hormone replacement therapy หรือ estrogen replacement therapy ควรระวังในผู้ป่วยประเภทใด</t>
        </is>
      </c>
      <c r="C15" s="100" t="n"/>
      <c r="D15" s="88" t="inlineStr">
        <is>
          <t>คนที่เสี่ยงต่อกระดูกพรุน</t>
        </is>
      </c>
      <c r="E15" s="88" t="inlineStr">
        <is>
          <t>คนที่ตัดรังไข่ทั้งสองข้าง</t>
        </is>
      </c>
      <c r="F15" s="88" t="inlineStr">
        <is>
          <t>ที่มีอาการช่องคลอดอักเสบ</t>
        </is>
      </c>
      <c r="G15" s="88" t="inlineStr">
        <is>
          <t>ที่เป็น hyperthyroid</t>
        </is>
      </c>
      <c r="H15" s="88" t="inlineStr">
        <is>
          <t>ที่เป็นโรคไขมัน ความดันโลหิตสูง</t>
        </is>
      </c>
      <c r="I15" s="119" t="n">
        <v>5</v>
      </c>
      <c r="J15" s="88"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00" t="n"/>
      <c r="L15" s="88" t="inlineStr">
        <is>
          <t>Hormonal replacement</t>
        </is>
      </c>
      <c r="M15" s="100" t="inlineStr">
        <is>
          <t>Clinic</t>
        </is>
      </c>
      <c r="N15" s="88" t="inlineStr">
        <is>
          <t>ข้อ 13 Pharma Plus เล่มม่วง (เฉลยข้อ จ)</t>
        </is>
      </c>
      <c r="O15" s="100" t="n"/>
      <c r="P15" s="100" t="n"/>
      <c r="Q15" s="100" t="n"/>
    </row>
    <row r="16" ht="13.2" customHeight="1" s="49">
      <c r="A16" s="119" t="inlineStr">
        <is>
          <t>14</t>
        </is>
      </c>
      <c r="B16" s="88" t="inlineStr">
        <is>
          <t>Anti-estrogen ใดที่กระตุ้นการตกไข่ในผู้หญิงที่มีบุตรยาก</t>
        </is>
      </c>
      <c r="C16" s="100" t="n"/>
      <c r="D16" s="88" t="inlineStr">
        <is>
          <t>Oxandrolone</t>
        </is>
      </c>
      <c r="E16" s="88" t="inlineStr">
        <is>
          <t>Clomiphene citrate</t>
        </is>
      </c>
      <c r="F16" s="88" t="inlineStr">
        <is>
          <t>Tibolones</t>
        </is>
      </c>
      <c r="G16" s="88" t="inlineStr">
        <is>
          <t>Tamoxifen</t>
        </is>
      </c>
      <c r="H16" s="88" t="inlineStr">
        <is>
          <t>Progesterone</t>
        </is>
      </c>
      <c r="I16" s="119" t="n">
        <v>2</v>
      </c>
      <c r="J16" s="88"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00" t="n"/>
      <c r="L16" s="88" t="inlineStr">
        <is>
          <t>Hormonal replacement</t>
        </is>
      </c>
      <c r="M16" s="100" t="inlineStr">
        <is>
          <t>Clinic</t>
        </is>
      </c>
      <c r="N16" s="88" t="inlineStr">
        <is>
          <t>ข้อ 14 Pharma Plus เล่มม่วง (เฉลยข้อ ข)</t>
        </is>
      </c>
      <c r="O16" s="100" t="n"/>
      <c r="P16" s="100" t="n"/>
      <c r="Q16" s="100" t="n"/>
    </row>
    <row r="17" ht="13.2" customHeight="1" s="49">
      <c r="A17" s="119" t="inlineStr">
        <is>
          <t>15</t>
        </is>
      </c>
      <c r="B17" s="88" t="inlineStr">
        <is>
          <t>ยาเม็ดคุมกำเนิดใช้ในการบำบัดรักษาภาวะต่าง ๆ ยกเว้น</t>
        </is>
      </c>
      <c r="C17" s="100" t="n"/>
      <c r="D17" s="88" t="inlineStr">
        <is>
          <t>เลื่อนประจำเดือน</t>
        </is>
      </c>
      <c r="E17" s="88" t="inlineStr">
        <is>
          <t>เยื่อบุโพรงมดลูกเจริญผิดปกติ</t>
        </is>
      </c>
      <c r="F17" s="88" t="inlineStr">
        <is>
          <t>ภาวะปวดประจำเดือน</t>
        </is>
      </c>
      <c r="G17" s="88" t="inlineStr">
        <is>
          <t>ภาวะประจำเดือนผิดปกติ</t>
        </is>
      </c>
      <c r="H17" s="88" t="inlineStr">
        <is>
          <t>ลดอาการคัดเต้านมหลังคลอดบุตร</t>
        </is>
      </c>
      <c r="I17" s="119" t="n">
        <v>5</v>
      </c>
      <c r="J17" s="88"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00" t="n"/>
      <c r="L17" s="88" t="inlineStr">
        <is>
          <t>Oral contraceptive</t>
        </is>
      </c>
      <c r="M17" s="100" t="inlineStr">
        <is>
          <t>Clinic</t>
        </is>
      </c>
      <c r="N17" s="88" t="inlineStr">
        <is>
          <t>ข้อ 15 Pharma Plus เล่มม่วง (เฉลยข้อ จ)</t>
        </is>
      </c>
      <c r="O17" s="100" t="n"/>
      <c r="P17" s="100" t="n"/>
      <c r="Q17" s="100" t="n"/>
    </row>
    <row r="18" ht="13.2" customHeight="1" s="49">
      <c r="A18" s="119" t="inlineStr">
        <is>
          <t>16</t>
        </is>
      </c>
      <c r="B18" s="88" t="inlineStr">
        <is>
          <t>ยาที่มีผลกระตุ้นการหลั่ง prolactin ยกเว้น</t>
        </is>
      </c>
      <c r="C18" s="100" t="n"/>
      <c r="D18" s="88" t="inlineStr">
        <is>
          <t>Reserpine</t>
        </is>
      </c>
      <c r="E18" s="88" t="inlineStr">
        <is>
          <t>Domperidone</t>
        </is>
      </c>
      <c r="F18" s="88" t="inlineStr">
        <is>
          <t>Phenothiazine</t>
        </is>
      </c>
      <c r="G18" s="88" t="inlineStr">
        <is>
          <t>Levodopa</t>
        </is>
      </c>
      <c r="H18" s="88" t="inlineStr">
        <is>
          <t>Butyrophenone</t>
        </is>
      </c>
      <c r="I18" s="119" t="n">
        <v>4</v>
      </c>
      <c r="J18" s="88"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00" t="n"/>
      <c r="L18" s="88" t="inlineStr">
        <is>
          <t>Oral contraceptive</t>
        </is>
      </c>
      <c r="M18" s="100" t="inlineStr">
        <is>
          <t>Clinic</t>
        </is>
      </c>
      <c r="N18" s="88" t="inlineStr">
        <is>
          <t>ข้อ 16 Pharma Plus เล่มม่วง (เฉลยข้อ ง)</t>
        </is>
      </c>
      <c r="O18" s="100" t="n"/>
      <c r="P18" s="100" t="n"/>
      <c r="Q18" s="100" t="n"/>
    </row>
    <row r="19" ht="13.2" customHeight="1" s="49">
      <c r="A19" s="119" t="inlineStr">
        <is>
          <t>17</t>
        </is>
      </c>
      <c r="B19" s="88" t="inlineStr">
        <is>
          <t>อาการข้างเคียงข้อใดเกิดจากการมี estrogen มากเกินไป</t>
        </is>
      </c>
      <c r="C19" s="100" t="n"/>
      <c r="D19" s="88" t="inlineStr">
        <is>
          <t>เป็นฝ้า</t>
        </is>
      </c>
      <c r="E19" s="88" t="inlineStr">
        <is>
          <t>เป็นสิว</t>
        </is>
      </c>
      <c r="F19" s="88" t="inlineStr">
        <is>
          <t>Noncyclic weight gain</t>
        </is>
      </c>
      <c r="G19" s="88" t="inlineStr">
        <is>
          <t>Hypomenorrhea</t>
        </is>
      </c>
      <c r="H19" s="88" t="inlineStr">
        <is>
          <t>เต้านมเล็กลง</t>
        </is>
      </c>
      <c r="I19" s="119" t="n">
        <v>3</v>
      </c>
      <c r="J19" s="88"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00" t="n"/>
      <c r="L19" s="88" t="inlineStr">
        <is>
          <t>Hormonal replacement</t>
        </is>
      </c>
      <c r="M19" s="100" t="inlineStr">
        <is>
          <t>Clinic</t>
        </is>
      </c>
      <c r="N19" s="88" t="inlineStr">
        <is>
          <t>ข้อ 17 Pharma Plus เล่มม่วง (เฉลยข้อ ค)</t>
        </is>
      </c>
      <c r="O19" s="100" t="n"/>
      <c r="P19" s="100" t="n"/>
      <c r="Q19" s="100" t="n"/>
    </row>
    <row r="20" ht="13.2" customHeight="1" s="49">
      <c r="A20" s="119" t="inlineStr">
        <is>
          <t>18</t>
        </is>
      </c>
      <c r="B20" s="88" t="inlineStr">
        <is>
          <t>ข้อใดไม่ใช่ clinical use ของ progesterone</t>
        </is>
      </c>
      <c r="C20" s="100" t="n"/>
      <c r="D20" s="88" t="inlineStr">
        <is>
          <t>Contraceptive</t>
        </is>
      </c>
      <c r="E20" s="88" t="inlineStr">
        <is>
          <t>Endometriosis</t>
        </is>
      </c>
      <c r="F20" s="88" t="inlineStr">
        <is>
          <t>Dysfunction uterine bleeding</t>
        </is>
      </c>
      <c r="G20" s="88" t="inlineStr">
        <is>
          <t>การเลื่อนกำหนดการมีประจำเดือน</t>
        </is>
      </c>
      <c r="H20" s="88" t="inlineStr">
        <is>
          <t>มะเร็งเต้านม</t>
        </is>
      </c>
      <c r="I20" s="119" t="n">
        <v>5</v>
      </c>
      <c r="J20" s="88"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Hormonal replacement</t>
        </is>
      </c>
      <c r="M20" s="100" t="inlineStr">
        <is>
          <t>Clinic</t>
        </is>
      </c>
      <c r="N20" s="88" t="inlineStr">
        <is>
          <t>ข้อ 18 Pharma Plus เล่มม่วง (เฉลยข้อ จ)</t>
        </is>
      </c>
      <c r="O20" s="100" t="n"/>
      <c r="P20" s="100" t="n"/>
      <c r="Q20" s="100" t="n"/>
    </row>
    <row r="21" ht="13.2" customHeight="1" s="49">
      <c r="A21" s="119" t="inlineStr">
        <is>
          <t>19</t>
        </is>
      </c>
      <c r="B21" s="88" t="inlineStr">
        <is>
          <t>วิธีคุมกำเนิดชนิดใดมีประสิทธิภาพในการคุมกำเนิดได้ดีที่สุด</t>
        </is>
      </c>
      <c r="C21" s="100" t="n"/>
      <c r="D21" s="88" t="inlineStr">
        <is>
          <t>ยาเม็ดคุมกำเนิด</t>
        </is>
      </c>
      <c r="E21" s="88" t="inlineStr">
        <is>
          <t>ถุงยางอนามัย</t>
        </is>
      </c>
      <c r="F21" s="88" t="inlineStr">
        <is>
          <t>ใส่ห่วงอนามัย</t>
        </is>
      </c>
      <c r="G21" s="88" t="inlineStr">
        <is>
          <t>การนับระยะปลอดภัย</t>
        </is>
      </c>
      <c r="H21" s="88" t="inlineStr">
        <is>
          <t>ใช้ยาฆ่าอสุจิ</t>
        </is>
      </c>
      <c r="I21" s="119" t="n">
        <v>3</v>
      </c>
      <c r="J21" s="88"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00" t="n"/>
      <c r="L21" s="88" t="inlineStr">
        <is>
          <t>Oral contraceptive</t>
        </is>
      </c>
      <c r="M21" s="100" t="inlineStr">
        <is>
          <t>Clinic</t>
        </is>
      </c>
      <c r="N21" s="88" t="inlineStr">
        <is>
          <t>ข้อ 19 Pharma Plus เล่มม่วง (เฉลยข้อ ค)</t>
        </is>
      </c>
      <c r="O21" s="100" t="n"/>
      <c r="P21" s="100" t="n"/>
      <c r="Q21" s="100" t="n"/>
    </row>
    <row r="22" ht="13.2" customHeight="1" s="49">
      <c r="A22" s="119" t="inlineStr">
        <is>
          <t>20</t>
        </is>
      </c>
      <c r="B22" s="88" t="inlineStr">
        <is>
          <t>Levonorgestrel สามารถใช้ในการคุมกำเนิดในผู้ป่วยกลุ่มใด</t>
        </is>
      </c>
      <c r="C22" s="100" t="n"/>
      <c r="D22" s="88" t="inlineStr">
        <is>
          <t>สตรีมีครรภ์</t>
        </is>
      </c>
      <c r="E22" s="88" t="inlineStr">
        <is>
          <t>ผู้ป่วย ischemic heart disease</t>
        </is>
      </c>
      <c r="F22" s="88" t="inlineStr">
        <is>
          <t>ผู้ป่วย hypertension</t>
        </is>
      </c>
      <c r="G22" s="88" t="inlineStr">
        <is>
          <t>ผู้ป่วยประวัติ breast cancer</t>
        </is>
      </c>
      <c r="H22" s="88" t="inlineStr">
        <is>
          <t>ผู้ป่วยโรคหอบหืด</t>
        </is>
      </c>
      <c r="I22" s="119" t="n">
        <v>2</v>
      </c>
      <c r="J22" s="88"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00" t="n"/>
      <c r="L22" s="88" t="inlineStr">
        <is>
          <t>Oral contraceptive</t>
        </is>
      </c>
      <c r="M22" s="100" t="inlineStr">
        <is>
          <t>Clinic</t>
        </is>
      </c>
      <c r="N22" s="88" t="inlineStr">
        <is>
          <t>ข้อ 20 Pharma Plus เล่มม่วง (เฉลยข้อ ข ค ง จ)</t>
        </is>
      </c>
      <c r="O22" s="100" t="n"/>
      <c r="P22" s="100" t="n"/>
      <c r="Q22" s="100" t="n"/>
    </row>
    <row r="23" ht="13.2" customHeight="1" s="49">
      <c r="A23" s="119" t="inlineStr">
        <is>
          <t>21</t>
        </is>
      </c>
      <c r="B23" s="88" t="inlineStr">
        <is>
          <t>ข้อใดต่อไปนี้ผิดเกี่ยวกับ levonorgestrel</t>
        </is>
      </c>
      <c r="C23" s="100" t="n"/>
      <c r="D23" s="88" t="inlineStr">
        <is>
          <t>มีกลไกการออกฤทธิ์ คือ ยับยั้งการตกไข่</t>
        </is>
      </c>
      <c r="E23" s="88" t="inlineStr">
        <is>
          <t>ประสิทธิภาพในการป้องกันการตั้งครรภ์จะสูงสุด ถ้ารับหลังการร่วมเพศทันที</t>
        </is>
      </c>
      <c r="F23" s="88" t="inlineStr">
        <is>
          <t>ประสิทธิภาพในการป้องกันการตั้งครรภ์จะเทียบเท่ากับการใช้ยาเม็ดคุมกำเนิดทั่วไป</t>
        </is>
      </c>
      <c r="G23" s="88" t="inlineStr">
        <is>
          <t>มี side effect คือ ปวดหัวนะ คลื่นไส้ อาเจียน</t>
        </is>
      </c>
      <c r="H23" s="88" t="inlineStr">
        <is>
          <t>ประสิทธิภาพในการป้องกันการตั้งครรภ์จะลดลง ถ้าร่วมกับ barbiturate ที่เป็น hepatic drug metabolizing enzyme inducer</t>
        </is>
      </c>
      <c r="I23" s="119" t="n">
        <v>3</v>
      </c>
      <c r="J23" s="88"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00" t="n"/>
      <c r="L23" s="88" t="inlineStr">
        <is>
          <t>Oral contraceptive</t>
        </is>
      </c>
      <c r="M23" s="100" t="inlineStr">
        <is>
          <t>Clinic</t>
        </is>
      </c>
      <c r="N23" s="88" t="inlineStr">
        <is>
          <t>ข้อ 21 Pharma Plus เล่มม่วง (เฉลยข้อ ค)</t>
        </is>
      </c>
      <c r="O23" s="100" t="n"/>
      <c r="P23" s="100" t="n"/>
      <c r="Q23" s="100" t="n"/>
    </row>
    <row r="24" ht="13.2" customHeight="1" s="49">
      <c r="A24" s="119" t="inlineStr">
        <is>
          <t>22</t>
        </is>
      </c>
      <c r="B24" s="88"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00" t="n"/>
      <c r="D24" s="88" t="inlineStr">
        <is>
          <t>รับประทานครั้งละ 2 เม็ด ภายใน 12 ชั่วโมง หลังจากนั้นอีก 12 ชั่วโมง รับประทานอีก 2 เม็ด</t>
        </is>
      </c>
      <c r="E24" s="88" t="inlineStr">
        <is>
          <t>รับประทาน 1 เม็ด ภายใน 72 ชั่วโมง หลังจากนั้นอีก 12 ชั่วโมง รับประทานอีก 1 เม็ด</t>
        </is>
      </c>
      <c r="F24" s="88" t="inlineStr">
        <is>
          <t>รับประทาน 2 เม็ด ภายใน 72 ชั่วโมง ครั้งเดียว</t>
        </is>
      </c>
      <c r="G24" s="88" t="inlineStr">
        <is>
          <t>รับประทาน 2 เม็ด ภายใน 1 ชั่วโมง</t>
        </is>
      </c>
      <c r="H24" s="88" t="inlineStr">
        <is>
          <t>รับประทานหนึ่งเม็ดติดต่อกันนาน 5 วัน</t>
        </is>
      </c>
      <c r="I24" s="119" t="n">
        <v>2</v>
      </c>
      <c r="J24" s="88"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00" t="n"/>
      <c r="L24" s="88" t="inlineStr">
        <is>
          <t>Oral contraceptive</t>
        </is>
      </c>
      <c r="M24" s="100" t="inlineStr">
        <is>
          <t>Clinic</t>
        </is>
      </c>
      <c r="N24" s="88" t="inlineStr">
        <is>
          <t>ข้อ 22 Pharma Plus เล่มม่วง (เฉลยข้อ ข ค)</t>
        </is>
      </c>
      <c r="O24" s="100" t="n"/>
      <c r="P24" s="100" t="n"/>
      <c r="Q24" s="100" t="n"/>
    </row>
    <row r="25" ht="13.2" customHeight="1" s="49">
      <c r="A25" s="119" t="inlineStr">
        <is>
          <t>23</t>
        </is>
      </c>
      <c r="B25" s="88" t="inlineStr">
        <is>
          <t>เภสัชกรแนะนำให้ผู้ป่วยรับประทานยาคุมชนิด combines pill ควรเลือกยาคุมในข้อใด ในกรณีที่เริ่มใช้เป็นครั้งแรก</t>
        </is>
      </c>
      <c r="C25" s="100" t="n"/>
      <c r="D25" s="88" t="inlineStr">
        <is>
          <t>Ethinyl estradiol 0.05 mg + ethinodiol diacetate 1 mg</t>
        </is>
      </c>
      <c r="E25" s="88" t="inlineStr">
        <is>
          <t>Mestranol 0.05 mg + northisterone 1 mg</t>
        </is>
      </c>
      <c r="F25" s="88" t="inlineStr">
        <is>
          <t>Ethinyl estradiol 0.03 mg + levonorgestrel 0.15 mg</t>
        </is>
      </c>
      <c r="G25" s="88" t="inlineStr">
        <is>
          <t>Ethinyl estradiol 0.03 mg + gestrodene 0.075 mg</t>
        </is>
      </c>
      <c r="H25" s="88" t="inlineStr">
        <is>
          <t>Ethinyl estradiol 0.02 mg + desogestrel 0.15 mg</t>
        </is>
      </c>
      <c r="I25" s="119" t="n">
        <v>1</v>
      </c>
      <c r="J25" s="88"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00" t="n"/>
      <c r="L25" s="88" t="inlineStr">
        <is>
          <t>Oral contraceptive</t>
        </is>
      </c>
      <c r="M25" s="100" t="inlineStr">
        <is>
          <t>Clinic</t>
        </is>
      </c>
      <c r="N25" s="88" t="inlineStr">
        <is>
          <t>ข้อ 23 Pharma Plus เล่มม่วง (เฉลยข้อ )</t>
        </is>
      </c>
      <c r="O25" s="100" t="n"/>
      <c r="P25" s="100" t="n"/>
      <c r="Q25" s="100" t="n"/>
    </row>
    <row r="26" ht="13.2" customHeight="1" s="49">
      <c r="A26" s="119" t="inlineStr">
        <is>
          <t>24</t>
        </is>
      </c>
      <c r="B26" s="88" t="inlineStr">
        <is>
          <t>คำแนะนำในการใช้ยาคุมกำเนิดข้อใดผิด</t>
        </is>
      </c>
      <c r="C26" s="100" t="n"/>
      <c r="D26" s="88" t="inlineStr">
        <is>
          <t>15 วันแรกที่รับประทานยาคุมกำเนิด ควรคุมกำเนิดโดยการใช้ถุงยางอนามัยด้วย</t>
        </is>
      </c>
      <c r="E26" s="88" t="inlineStr">
        <is>
          <t>2-3 แผงแรกของการรับประทานยาคุม อาจมีอาการคลื่นไส้อาเจียน จากนั้นอาการจะทุเลาลงเอง</t>
        </is>
      </c>
      <c r="F26" s="88" t="inlineStr">
        <is>
          <t>ควรรับประทานยาคุมกำเนิดทุกวัน วันละ 1 เม็ด เวลาใดก็ได้ แต่ห้ามลืม</t>
        </is>
      </c>
      <c r="G26" s="88" t="inlineStr">
        <is>
          <t>การรับประทานยาคุมกำเนิด ควรเริ่มรับประทานในวันที่ 1-5 ของการมีประจำเดือน</t>
        </is>
      </c>
      <c r="H26" s="88" t="inlineStr">
        <is>
          <t>หากลืมรับประทานยาคุมกำเนิดติดต่อกันเกิน 2 เม็ด ควรหยุดยาใช้คุมกำเนิดแผงนั้นและใช้วิธีการคุมกำเนิดแบบอื่น</t>
        </is>
      </c>
      <c r="I26" s="119" t="n">
        <v>3</v>
      </c>
      <c r="J26" s="88"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00" t="n"/>
      <c r="L26" s="88" t="inlineStr">
        <is>
          <t>Oral contraceptive</t>
        </is>
      </c>
      <c r="M26" s="100" t="inlineStr">
        <is>
          <t>Clinic</t>
        </is>
      </c>
      <c r="N26" s="88" t="inlineStr">
        <is>
          <t>ข้อ 24 Pharma Plus เล่มม่วง (เฉลยข้อ ค)</t>
        </is>
      </c>
      <c r="O26" s="100" t="n"/>
      <c r="P26" s="100" t="n"/>
      <c r="Q26" s="100" t="n"/>
    </row>
    <row r="27" ht="13.2" customHeight="1" s="49">
      <c r="A27" s="119" t="inlineStr">
        <is>
          <t>25</t>
        </is>
      </c>
      <c r="B27" s="88"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00" t="n"/>
      <c r="D27" s="88" t="inlineStr">
        <is>
          <t>จะช่วยให้ผลดีต่อระบบหัวใจและหลอดเลือด</t>
        </is>
      </c>
      <c r="E27" s="88" t="inlineStr">
        <is>
          <t>จะช่วยทำให้ไม่มีเลือดออกจากช่องคลอด</t>
        </is>
      </c>
      <c r="F27" s="88" t="inlineStr">
        <is>
          <t>จะช่วยลดความเสี่ยงของการเป็นมะเร็งเยื่อบุมดลูก</t>
        </is>
      </c>
      <c r="G27" s="88" t="inlineStr">
        <is>
          <t>จะช่วยลดความเสี่ยงของการเกิดมะเร็งเต้านม</t>
        </is>
      </c>
      <c r="H27" s="88" t="inlineStr">
        <is>
          <t>จะช่วยลดความเสี่ยงของการเกิดมะเร็งปากมดลูก</t>
        </is>
      </c>
      <c r="I27" s="119" t="n">
        <v>3</v>
      </c>
      <c r="J27" s="88"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00" t="n"/>
      <c r="L27" s="88" t="inlineStr">
        <is>
          <t>Oral contraceptive</t>
        </is>
      </c>
      <c r="M27" s="100" t="inlineStr">
        <is>
          <t>Clinic</t>
        </is>
      </c>
      <c r="N27" s="88" t="inlineStr">
        <is>
          <t>ข้อ 25 Pharma Plus เล่มม่วง (เฉลยข้อ ค)</t>
        </is>
      </c>
      <c r="O27" s="100" t="n"/>
      <c r="P27" s="100" t="n"/>
      <c r="Q27" s="100" t="n"/>
    </row>
    <row r="28" ht="13.2" customHeight="1" s="49">
      <c r="A28" s="119" t="inlineStr">
        <is>
          <t>26</t>
        </is>
      </c>
      <c r="B28" s="88"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00" t="n"/>
      <c r="D28" s="88" t="inlineStr">
        <is>
          <t>การให้แบบแผ่นแปะไม่มี first pass metabolism ที่ตับ</t>
        </is>
      </c>
      <c r="E28" s="88" t="inlineStr">
        <is>
          <t>การให้แบบแผ่นแปะจะมีผลการดูดซึมที่ดีกว่าแบบรับประทาน</t>
        </is>
      </c>
      <c r="F28" s="88" t="inlineStr">
        <is>
          <t>การให้แบบแผ่นแปะจะมีผลการรักษาอาการร้อนวูบวาบได้ดีกว่า</t>
        </is>
      </c>
      <c r="G28" s="88" t="inlineStr">
        <is>
          <t>การให้แบบแผ่นแปะจะมีผลการรักษาช่องคลอดแห้งได้ดีกว่า</t>
        </is>
      </c>
      <c r="H28" s="88" t="inlineStr">
        <is>
          <t>การให้แบบแผ่นแปะจะมีผลการรักษา osteoporosis ดีกว่า</t>
        </is>
      </c>
      <c r="I28" s="119" t="n">
        <v>1</v>
      </c>
      <c r="J28" s="88"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00" t="n"/>
      <c r="L28" s="88" t="inlineStr">
        <is>
          <t>Oral contraceptive</t>
        </is>
      </c>
      <c r="M28" s="100" t="inlineStr">
        <is>
          <t>Clinic</t>
        </is>
      </c>
      <c r="N28" s="88" t="inlineStr">
        <is>
          <t>ข้อ 26 Pharma Plus เล่มม่วง (เฉลยข้อ ก)</t>
        </is>
      </c>
      <c r="O28" s="100" t="n"/>
      <c r="P28" s="100" t="n"/>
      <c r="Q28" s="100" t="n"/>
    </row>
    <row r="29" ht="13.2" customHeight="1" s="49">
      <c r="A29" s="119" t="inlineStr">
        <is>
          <t>27</t>
        </is>
      </c>
      <c r="B29" s="88" t="inlineStr">
        <is>
          <t>สำหรับผู้ป่วยที่ตัดมดลูก ควรใช้ฮอร์โมนทดแทนแบบใด</t>
        </is>
      </c>
      <c r="C29" s="100" t="n"/>
      <c r="D29" s="88" t="inlineStr">
        <is>
          <t>Estradiol valerate 2 mg + norgestrel 0.5 mg</t>
        </is>
      </c>
      <c r="E29" s="88" t="inlineStr">
        <is>
          <t>Medroxyprogesterone acetate 5 mg</t>
        </is>
      </c>
      <c r="F29" s="88" t="inlineStr">
        <is>
          <t>Ethynyl estradiol 30 mcg + cyproterone acetate 2 mg</t>
        </is>
      </c>
      <c r="G29" s="88" t="inlineStr">
        <is>
          <t>Conjugated estrogen 0.625 mg</t>
        </is>
      </c>
      <c r="H29" s="88" t="inlineStr">
        <is>
          <t>Conjugated estrogen 0.625 mg + medroxyprogesterone 5 mg</t>
        </is>
      </c>
      <c r="I29" s="119" t="n">
        <v>4</v>
      </c>
      <c r="J29" s="88"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00" t="n"/>
      <c r="L29" s="88" t="inlineStr">
        <is>
          <t>Oral contraceptive</t>
        </is>
      </c>
      <c r="M29" s="100" t="inlineStr">
        <is>
          <t>Clinic</t>
        </is>
      </c>
      <c r="N29" s="88" t="inlineStr">
        <is>
          <t>ข้อ 27 Pharma Plus เล่มม่วง (เฉลยข้อ ง)</t>
        </is>
      </c>
      <c r="O29" s="100" t="n"/>
      <c r="P29" s="100" t="n"/>
      <c r="Q29" s="100" t="n"/>
    </row>
    <row r="30" ht="13.2" customHeight="1" s="49">
      <c r="A30" s="119" t="inlineStr">
        <is>
          <t>28</t>
        </is>
      </c>
      <c r="B30" s="88" t="inlineStr">
        <is>
          <t>ข้อใดเป็นอาการไม่พึงประสงค์ที่ร้ายแรงของยาที่เลือกใช้ในข้อ 27</t>
        </is>
      </c>
      <c r="C30" s="100" t="n"/>
      <c r="D30" s="88" t="inlineStr">
        <is>
          <t>Hyperlipidemia</t>
        </is>
      </c>
      <c r="E30" s="88" t="inlineStr">
        <is>
          <t>Osteoporosis</t>
        </is>
      </c>
      <c r="F30" s="88" t="inlineStr">
        <is>
          <t>Hyperbilirubinemia</t>
        </is>
      </c>
      <c r="G30" s="88" t="inlineStr">
        <is>
          <t>Congestive heart failure</t>
        </is>
      </c>
      <c r="H30" s="88" t="inlineStr">
        <is>
          <t>Thromboembolism</t>
        </is>
      </c>
      <c r="I30" s="119" t="n">
        <v>5</v>
      </c>
      <c r="J30" s="88"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00" t="n"/>
      <c r="L30" s="88" t="inlineStr">
        <is>
          <t>Oral contraceptive</t>
        </is>
      </c>
      <c r="M30" s="100" t="inlineStr">
        <is>
          <t>Clinic</t>
        </is>
      </c>
      <c r="N30" s="88" t="inlineStr">
        <is>
          <t>ข้อ 28 Pharma Plus เล่มม่วง (เฉลยข้อ จ)</t>
        </is>
      </c>
      <c r="O30" s="100" t="n"/>
      <c r="P30" s="100" t="n"/>
      <c r="Q30" s="100" t="n"/>
    </row>
    <row r="31" ht="13.2" customHeight="1" s="49">
      <c r="A31" s="119" t="inlineStr">
        <is>
          <t>29</t>
        </is>
      </c>
      <c r="B31" s="8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00" t="n"/>
      <c r="D31" s="88" t="inlineStr">
        <is>
          <t>เริ่มมีอาการปวดท้องเมื่ออายุ 27 ปี</t>
        </is>
      </c>
      <c r="E31" s="88" t="inlineStr">
        <is>
          <t>ปวดบิดเป็นพัก ๆ ที่บริเวณท้องน้อย</t>
        </is>
      </c>
      <c r="F31" s="88" t="inlineStr">
        <is>
          <t>ปวดท้องก่อนมีประจำเดือนไม่กี่ชม.</t>
        </is>
      </c>
      <c r="G31" s="88" t="inlineStr">
        <is>
          <t>ปวดท้องตลอดช่วง 2-3 วันแรกของการมีประจำเดือน</t>
        </is>
      </c>
      <c r="H31" s="88" t="inlineStr">
        <is>
          <t>อาการปวดท้องดีขึ้นเมื่อรับประทานยา paracetamol หรือ ibuprofen</t>
        </is>
      </c>
      <c r="I31" s="119" t="n">
        <v>1</v>
      </c>
      <c r="J31" s="88"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00" t="n"/>
      <c r="L31" s="88" t="inlineStr">
        <is>
          <t>Dysmenorrhea</t>
        </is>
      </c>
      <c r="M31" s="100" t="inlineStr">
        <is>
          <t>Clinic</t>
        </is>
      </c>
      <c r="N31" s="88" t="inlineStr">
        <is>
          <t>ข้อ 29 Pharma Plus เล่มม่วง (เฉลยข้อ ก จ)</t>
        </is>
      </c>
      <c r="O31" s="100" t="n"/>
      <c r="P31" s="100" t="n"/>
      <c r="Q31" s="100" t="n"/>
    </row>
    <row r="32" ht="13.2" customHeight="1" s="49">
      <c r="A32" s="119" t="inlineStr">
        <is>
          <t>30</t>
        </is>
      </c>
      <c r="B32" s="8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00" t="n"/>
      <c r="D32" s="88" t="inlineStr">
        <is>
          <t>ประคบบริเวณท้องน้อยด้วยถุงน้ำร้อนเพื่อช่วยบรรเทาและอาการปวดท้อง</t>
        </is>
      </c>
      <c r="E32" s="88" t="inlineStr">
        <is>
          <t>ควรนอนพักผ่อนมาก ๆ ระหว่างมีประจำเดือน</t>
        </is>
      </c>
      <c r="F32" s="88" t="inlineStr">
        <is>
          <t>ควรรับประทานยา ibuprofen หลังอาหารทันที</t>
        </is>
      </c>
      <c r="G32" s="88" t="inlineStr">
        <is>
          <t>สามารถรับประทานยา ibuprofen ก่อนมีอาการปวดเพื่อป้องกันได้</t>
        </is>
      </c>
      <c r="H32" s="88" t="inlineStr">
        <is>
          <t>หลีกเลี่ยงเครื่องดื่มที่มีแอลกอฮอล์ระหว่างรับประทานยา ibuprofen</t>
        </is>
      </c>
      <c r="I32" s="119" t="n">
        <v>5</v>
      </c>
      <c r="J32" s="88"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00" t="n"/>
      <c r="L32" s="88" t="inlineStr">
        <is>
          <t>Dysmenorrhea</t>
        </is>
      </c>
      <c r="M32" s="100" t="inlineStr">
        <is>
          <t>Clinic</t>
        </is>
      </c>
      <c r="N32" s="88" t="inlineStr">
        <is>
          <t>ข้อ 30 Pharma Plus เล่มม่วง (เฉลยข้อ จ)</t>
        </is>
      </c>
      <c r="O32" s="100" t="n"/>
      <c r="P32" s="100" t="n"/>
      <c r="Q32" s="100" t="n"/>
    </row>
    <row r="33" ht="13.2" customHeight="1" s="49">
      <c r="A33" s="119" t="inlineStr">
        <is>
          <t>31</t>
        </is>
      </c>
      <c r="B33" s="88"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00" t="n"/>
      <c r="D33" s="88" t="inlineStr">
        <is>
          <t>Serotonin</t>
        </is>
      </c>
      <c r="E33" s="88" t="inlineStr">
        <is>
          <t>Prostaglandin</t>
        </is>
      </c>
      <c r="F33" s="88" t="inlineStr">
        <is>
          <t>Cyclo-oxygenase</t>
        </is>
      </c>
      <c r="G33" s="88" t="inlineStr">
        <is>
          <t>Leukotriene</t>
        </is>
      </c>
      <c r="H33" s="88" t="inlineStr">
        <is>
          <t>Thromboxane</t>
        </is>
      </c>
      <c r="I33" s="119" t="n">
        <v>2</v>
      </c>
      <c r="J33" s="88"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00" t="n"/>
      <c r="L33" s="88" t="inlineStr">
        <is>
          <t>Dysmenorrhea</t>
        </is>
      </c>
      <c r="M33" s="100" t="inlineStr">
        <is>
          <t>Clinic</t>
        </is>
      </c>
      <c r="N33" s="88" t="inlineStr">
        <is>
          <t>ข้อ 31 Pharma Plus เล่มม่วง (เฉลยข้อ ข)</t>
        </is>
      </c>
      <c r="O33" s="100" t="n"/>
      <c r="P33" s="100" t="n"/>
      <c r="Q33" s="100" t="n"/>
    </row>
    <row r="34" ht="13.2" customHeight="1" s="49">
      <c r="A34" s="119" t="inlineStr">
        <is>
          <t>32</t>
        </is>
      </c>
      <c r="B34" s="88" t="inlineStr">
        <is>
          <t>หากผู้ป่วยรายนี้รับประทานยา ibuprofen แล้วประมาณ 1 ชม. ยังมีอาการปวด จะแนะนำยาชนิดใดเพื่อเสริมฤทธิ์แก้ปวดท้อง</t>
        </is>
      </c>
      <c r="C34" s="100" t="n"/>
      <c r="D34" s="88" t="inlineStr">
        <is>
          <t>Mefenamic acid</t>
        </is>
      </c>
      <c r="E34" s="88" t="inlineStr">
        <is>
          <t>Hyoscine-n-butyl bromide</t>
        </is>
      </c>
      <c r="F34" s="88" t="inlineStr">
        <is>
          <t>Estradiol+ levonorgertrel</t>
        </is>
      </c>
      <c r="G34" s="88" t="inlineStr">
        <is>
          <t>Orphenadrine</t>
        </is>
      </c>
      <c r="H34" s="88" t="inlineStr">
        <is>
          <t>Tolperisone</t>
        </is>
      </c>
      <c r="I34" s="119" t="n">
        <v>2</v>
      </c>
      <c r="J34" s="88"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00" t="n"/>
      <c r="L34" s="88" t="inlineStr">
        <is>
          <t>Dysmenorrhea</t>
        </is>
      </c>
      <c r="M34" s="100" t="inlineStr">
        <is>
          <t>Clinic</t>
        </is>
      </c>
      <c r="N34" s="88" t="inlineStr">
        <is>
          <t>ข้อ 32 Pharma Plus เล่มม่วง (เฉลยข้อ ข)</t>
        </is>
      </c>
      <c r="O34" s="100" t="n"/>
      <c r="P34" s="100" t="n"/>
      <c r="Q34" s="100" t="n"/>
    </row>
    <row r="35" ht="13.2" customHeight="1" s="49">
      <c r="A35" s="119" t="inlineStr">
        <is>
          <t>33</t>
        </is>
      </c>
      <c r="B35" s="88" t="inlineStr">
        <is>
          <t>ยาใดที่ไม่สามารถใช้รักษาอาการปวดประจำเดือน</t>
        </is>
      </c>
      <c r="C35" s="100" t="n"/>
      <c r="D35" s="88" t="inlineStr">
        <is>
          <t>Aspirin</t>
        </is>
      </c>
      <c r="E35" s="88" t="inlineStr">
        <is>
          <t>Colchicine</t>
        </is>
      </c>
      <c r="F35" s="88" t="inlineStr">
        <is>
          <t>Naproxen</t>
        </is>
      </c>
      <c r="G35" s="88" t="inlineStr">
        <is>
          <t>Celecoxib</t>
        </is>
      </c>
      <c r="H35" s="88" t="inlineStr">
        <is>
          <t>Mefenamic acid</t>
        </is>
      </c>
      <c r="I35" s="119" t="n">
        <v>2</v>
      </c>
      <c r="J35" s="88"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00" t="n"/>
      <c r="L35" s="88" t="inlineStr">
        <is>
          <t>Dysmenorrhea</t>
        </is>
      </c>
      <c r="M35" s="100" t="inlineStr">
        <is>
          <t>Clinic</t>
        </is>
      </c>
      <c r="N35" s="88" t="inlineStr">
        <is>
          <t>ข้อ 33 Pharma Plus เล่มม่วง (เฉลยข้อ ข)</t>
        </is>
      </c>
      <c r="O35" s="100" t="n"/>
      <c r="P35" s="100" t="n"/>
      <c r="Q35" s="100" t="n"/>
    </row>
    <row r="36" ht="13.2" customHeight="1" s="49">
      <c r="A36" s="119" t="inlineStr">
        <is>
          <t>34</t>
        </is>
      </c>
      <c r="B36" s="88"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00" t="n"/>
      <c r="D36" s="88" t="inlineStr">
        <is>
          <t>12.00 น. ของ 6 ก.พ. 53</t>
        </is>
      </c>
      <c r="E36" s="88" t="inlineStr">
        <is>
          <t>20.00 น. ของ 6 ก.พ. 53</t>
        </is>
      </c>
      <c r="F36" s="88" t="inlineStr">
        <is>
          <t>8.00 น. ของ 7 ก.พ. 53</t>
        </is>
      </c>
      <c r="G36" s="88" t="inlineStr">
        <is>
          <t>20.00 น. ของ 7 ก.พ. 53</t>
        </is>
      </c>
      <c r="H36" s="88" t="inlineStr">
        <is>
          <t>8.00 น. ของ 7 ก.พ. 53</t>
        </is>
      </c>
      <c r="I36" s="119" t="n">
        <v>2</v>
      </c>
      <c r="J36" s="88"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00" t="n"/>
      <c r="L36" s="88" t="inlineStr">
        <is>
          <t>Oral contraceptive</t>
        </is>
      </c>
      <c r="M36" s="100" t="inlineStr">
        <is>
          <t>Clinic</t>
        </is>
      </c>
      <c r="N36" s="88" t="inlineStr">
        <is>
          <t>ข้อ 34 Pharma Plus เล่มม่วง (เฉลยข้อ ข)</t>
        </is>
      </c>
      <c r="O36" s="100" t="n"/>
      <c r="P36" s="100" t="n"/>
      <c r="Q36" s="100" t="n"/>
    </row>
    <row r="37" ht="13.2" customHeight="1" s="49">
      <c r="A37" s="119" t="inlineStr">
        <is>
          <t>35</t>
        </is>
      </c>
      <c r="B37" s="88" t="inlineStr">
        <is>
          <t>Progestogen only pill คืออะไร</t>
        </is>
      </c>
      <c r="C37" s="100" t="n"/>
      <c r="D37" s="88" t="inlineStr">
        <is>
          <t>Lynestrenol</t>
        </is>
      </c>
      <c r="E37" s="88" t="inlineStr">
        <is>
          <t>Drospirenone</t>
        </is>
      </c>
      <c r="F37" s="88" t="inlineStr">
        <is>
          <t>Norethisterone</t>
        </is>
      </c>
      <c r="G37" s="88" t="inlineStr">
        <is>
          <t>Levonorgestrel</t>
        </is>
      </c>
      <c r="H37" s="88" t="inlineStr">
        <is>
          <t>Gestodene</t>
        </is>
      </c>
      <c r="I37" s="119" t="n">
        <v>1</v>
      </c>
      <c r="J37" s="88"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00" t="n"/>
      <c r="L37" s="88" t="inlineStr">
        <is>
          <t>Oral contraceptive</t>
        </is>
      </c>
      <c r="M37" s="100" t="inlineStr">
        <is>
          <t>Clinic</t>
        </is>
      </c>
      <c r="N37" s="88" t="inlineStr">
        <is>
          <t>ข้อ 35 Pharma Plus เล่มม่วง (เฉลยข้อ ก)</t>
        </is>
      </c>
      <c r="O37" s="100" t="n"/>
      <c r="P37" s="100" t="n"/>
      <c r="Q37" s="100" t="n"/>
    </row>
    <row r="38" ht="13.2" customHeight="1" s="49">
      <c r="A38" s="119" t="inlineStr">
        <is>
          <t>36</t>
        </is>
      </c>
      <c r="B38" s="88" t="inlineStr">
        <is>
          <t>ข้อใดคืออาการไม่พึงประสงค์ของ progesterone</t>
        </is>
      </c>
      <c r="C38" s="100" t="n"/>
      <c r="D38" s="88" t="inlineStr">
        <is>
          <t>เลือดออกกระบิดกระโปรยว</t>
        </is>
      </c>
      <c r="E38" s="88" t="inlineStr">
        <is>
          <t>น้ำนมไหล</t>
        </is>
      </c>
      <c r="F38" s="88" t="inlineStr">
        <is>
          <t>มูกปากมดลูกเป็นแบบใสๆ</t>
        </is>
      </c>
      <c r="G38" s="88" t="inlineStr">
        <is>
          <t>น้ำหนักลด</t>
        </is>
      </c>
      <c r="H38" s="88" t="inlineStr">
        <is>
          <t>เบื่ออาหาร</t>
        </is>
      </c>
      <c r="I38" s="119" t="n">
        <v>1</v>
      </c>
      <c r="J38" s="88"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00" t="n"/>
      <c r="L38" s="88" t="inlineStr">
        <is>
          <t>Hormonal replacement</t>
        </is>
      </c>
      <c r="M38" s="100" t="inlineStr">
        <is>
          <t>Clinic</t>
        </is>
      </c>
      <c r="N38" s="88" t="inlineStr">
        <is>
          <t>ข้อ 36 Pharma Plus เล่มม่วง (เฉลยข้อ ก)</t>
        </is>
      </c>
      <c r="O38" s="100" t="n"/>
      <c r="P38" s="100" t="n"/>
      <c r="Q38" s="100" t="n"/>
    </row>
    <row r="39" ht="13.2" customHeight="1" s="49">
      <c r="A39" s="119" t="inlineStr">
        <is>
          <t>37</t>
        </is>
      </c>
      <c r="B39" s="88"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00" t="n"/>
      <c r="D39" s="88"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88" t="inlineStr">
        <is>
          <t>ควรรับประทานยาในเวลาเดียวกันหรือใกล้เคียงกันทุกวัน</t>
        </is>
      </c>
      <c r="F39" s="88" t="inlineStr">
        <is>
          <t>ถ้ามีอาการคลื่นไส้ อาเจียน เลือดออกกระปริดกระปรอย ให้หยุดใช้ยาทันทีแล้วไปพบแพทย์์</t>
        </is>
      </c>
      <c r="G39" s="88" t="inlineStr">
        <is>
          <t>แม้ความหนาแน่นกระดูกปกติ ก็ควรรับประทานแคลเซียมเสริมเป็นประจำ และออกกำลังกายสม่ำเสมอ</t>
        </is>
      </c>
      <c r="H39" s="88" t="inlineStr">
        <is>
          <t>ในช่วงที่หยุดยาฮอร์โมนจะมีประจำเดือน จะเป็นอยู่ระยะหนึ่งแล้วค่อยๆน้อยลง จนหายไป</t>
        </is>
      </c>
      <c r="I39" s="119" t="n">
        <v>3</v>
      </c>
      <c r="J39" s="88"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00" t="n"/>
      <c r="L39" s="88" t="inlineStr">
        <is>
          <t>Oral contraceptive</t>
        </is>
      </c>
      <c r="M39" s="100" t="inlineStr">
        <is>
          <t>Clinic</t>
        </is>
      </c>
      <c r="N39" s="88" t="inlineStr">
        <is>
          <t>ข้อ 37 Pharma Plus เล่มม่วง (เฉลยข้อ ค)</t>
        </is>
      </c>
      <c r="O39" s="100" t="n"/>
      <c r="P39" s="100" t="n"/>
      <c r="Q39" s="100" t="n"/>
    </row>
    <row r="40" ht="13.2" customHeight="1" s="49">
      <c r="A40" s="119" t="inlineStr">
        <is>
          <t>38</t>
        </is>
      </c>
      <c r="B40" s="88" t="inlineStr">
        <is>
          <t>เกี่ยวกับ ข้อใดต่อไปนี้ไม่ถูกต้อง ข้อใดต่อไปนี้กล่าวถูกต้องตามหลักวิชาชีพเภสัชกรรม</t>
        </is>
      </c>
      <c r="C40" s="100" t="n"/>
      <c r="D40" s="88" t="inlineStr">
        <is>
          <t>Conjugated estrogen คือ esters ของเอสโตเจนธรรมชาติหลายๆชนิดรวมกัน</t>
        </is>
      </c>
      <c r="E40" s="88"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88" t="inlineStr">
        <is>
          <t>Estrogen มีกลไกการออกฤทธิ์โดยจับกับ estrogen receptor ภายในเซลล์ มีผลต่อการแสดงออกของยีน</t>
        </is>
      </c>
      <c r="G40" s="88" t="inlineStr">
        <is>
          <t>Progesterone มีกลไกการออกฤทธิ์คล้ายกับ estrogen โดยจับที่ตัวรับและยีนเดียวกัน</t>
        </is>
      </c>
      <c r="H40" s="88" t="inlineStr">
        <is>
          <t>ไม่มีคำตอบ</t>
        </is>
      </c>
      <c r="I40" s="119" t="n">
        <v>4</v>
      </c>
      <c r="J40" s="88"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00" t="n"/>
      <c r="L40" s="88" t="inlineStr">
        <is>
          <t>Oral contraceptive</t>
        </is>
      </c>
      <c r="M40" s="100" t="inlineStr">
        <is>
          <t>Clinic</t>
        </is>
      </c>
      <c r="N40" s="88" t="inlineStr">
        <is>
          <t>ข้อ 38 Pharma Plus เล่มม่วง (เฉลยข้อ ง)</t>
        </is>
      </c>
      <c r="O40" s="100" t="n"/>
      <c r="P40" s="100" t="n"/>
      <c r="Q40" s="100" t="n"/>
    </row>
    <row r="41" ht="13.2" customHeight="1" s="49">
      <c r="A41" s="119" t="inlineStr">
        <is>
          <t>39</t>
        </is>
      </c>
      <c r="B41" s="88"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00" t="n"/>
      <c r="D41" s="88" t="inlineStr">
        <is>
          <t>แนะนำให้หยุดยาทันทีแล้วไปพบแพทย์์</t>
        </is>
      </c>
      <c r="E41" s="88" t="inlineStr">
        <is>
          <t>อธิบายว่าอาการคลื่นไส้ อาเจียนจะเป็นอยู่ระยะหนึ่งหลังจากนั้นจะดีขึ้น ถ้าไม่ดีขึ้นให้ไปพบแพทย์์</t>
        </is>
      </c>
      <c r="F41" s="88" t="inlineStr">
        <is>
          <t>ลดขนาดของ conjugated estrogen เป็นขนาดเม็ดละ 0.03 มิลลิกรัม</t>
        </is>
      </c>
      <c r="G41" s="88" t="inlineStr">
        <is>
          <t>ลดขนาดของ MPA เป็นขนาดเม็ดละ 2.5 มิลลิกรัม</t>
        </is>
      </c>
      <c r="H41" s="88" t="inlineStr">
        <is>
          <t>ถูกทุกข้อ</t>
        </is>
      </c>
      <c r="I41" s="119" t="n">
        <v>2</v>
      </c>
      <c r="J41" s="88"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00" t="n"/>
      <c r="L41" s="88" t="inlineStr">
        <is>
          <t>Oral contraceptive</t>
        </is>
      </c>
      <c r="M41" s="100" t="inlineStr">
        <is>
          <t>Clinic</t>
        </is>
      </c>
      <c r="N41" s="88" t="inlineStr">
        <is>
          <t>ข้อ 39 Pharma Plus เล่มม่วง (เฉลยข้อ ข)</t>
        </is>
      </c>
      <c r="O41" s="100" t="n"/>
      <c r="P41" s="100" t="n"/>
      <c r="Q41" s="100" t="n"/>
    </row>
    <row r="42" ht="13.2" customHeight="1" s="49">
      <c r="A42" s="119" t="inlineStr">
        <is>
          <t>40</t>
        </is>
      </c>
      <c r="B42" s="88" t="inlineStr">
        <is>
          <t>ถ้านางลีเป็นเบาหวาน รูปแบบของ estrogen แบบใดจะมีผลกระทบต่อภาวะของโรคเบาหวานน้อยที่สุด
ข้อใดถูกต้อง</t>
        </is>
      </c>
      <c r="C42" s="100" t="n"/>
      <c r="D42" s="88" t="inlineStr">
        <is>
          <t>ยาเม็ด</t>
        </is>
      </c>
      <c r="E42" s="88" t="inlineStr">
        <is>
          <t>ยาฉีด</t>
        </is>
      </c>
      <c r="F42" s="88" t="inlineStr">
        <is>
          <t>แผ่นแปะผิวหนัง</t>
        </is>
      </c>
      <c r="G42" s="88" t="inlineStr">
        <is>
          <t>ครีมสอดช่องคลอด</t>
        </is>
      </c>
      <c r="H42" s="88" t="inlineStr">
        <is>
          <t>แบบฝัง</t>
        </is>
      </c>
      <c r="I42" s="119" t="n">
        <v>4</v>
      </c>
      <c r="J42" s="88"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00" t="n"/>
      <c r="L42" s="88" t="inlineStr">
        <is>
          <t>Hormonal replacement</t>
        </is>
      </c>
      <c r="M42" s="100" t="inlineStr">
        <is>
          <t>Clinic</t>
        </is>
      </c>
      <c r="N42" s="88" t="inlineStr">
        <is>
          <t>ข้อ 40 Pharma Plus เล่มม่วง (เฉลยข้อ ง)</t>
        </is>
      </c>
      <c r="O42" s="100" t="n"/>
      <c r="P42" s="100" t="n"/>
      <c r="Q42" s="100" t="n"/>
    </row>
    <row r="43" ht="13.2" customHeight="1" s="49">
      <c r="A43" s="119" t="inlineStr">
        <is>
          <t>41</t>
        </is>
      </c>
      <c r="B43" s="88" t="inlineStr">
        <is>
          <t>นางลีไม่อยากให้มีประจำเดือน วิธีการบริหารยาแบบใดที่จะทำให้ไม่มีประจำเดือนมาทุกเดือน
ข้อใดถูกต้อง</t>
        </is>
      </c>
      <c r="C43" s="100" t="n"/>
      <c r="D43" s="88" t="inlineStr">
        <is>
          <t>รับประทานยาทั้งสองชนิดทุกวัน ไม่ต้องหยุดยา 7 วัน</t>
        </is>
      </c>
      <c r="E43" s="88" t="inlineStr">
        <is>
          <t>เว้นช่วงไม่ต้องรับประทาน MPA 2-3 เดือนแล้วกลับมารับประทานเหมือนเดิม 1 เดือน แล้วเว้นช่วงต่อไปเรื่อย ๆ</t>
        </is>
      </c>
      <c r="F43" s="88" t="inlineStr">
        <is>
          <t>ไม่ต้องทาน MPA เพราะเป็นสาเหตุให้มีเลือดประจำเดือนเมื่อหยุดยา</t>
        </is>
      </c>
      <c r="G43" s="88"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88" t="inlineStr">
        <is>
          <t>บอกนางลี ไม่ว่าจะใช้วิธีใดก็ต้องมีเลือดประจำเดือนมาทุกเดือน ไม่มีวิธีแก้ ไข</t>
        </is>
      </c>
      <c r="I43" s="119" t="n">
        <v>1</v>
      </c>
      <c r="J43" s="88"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00" t="n"/>
      <c r="L43" s="88" t="inlineStr">
        <is>
          <t>Oral contraceptive</t>
        </is>
      </c>
      <c r="M43" s="100" t="inlineStr">
        <is>
          <t>Clinic</t>
        </is>
      </c>
      <c r="N43" s="88" t="inlineStr">
        <is>
          <t>ข้อ 41 Pharma Plus เล่มม่วง (เฉลยข้อ ก)</t>
        </is>
      </c>
      <c r="O43" s="100" t="n"/>
      <c r="P43" s="100" t="n"/>
      <c r="Q43" s="100" t="n"/>
    </row>
    <row r="44" ht="13.2" customHeight="1" s="49">
      <c r="A44" s="119" t="inlineStr">
        <is>
          <t>42</t>
        </is>
      </c>
      <c r="B44" s="88" t="inlineStr">
        <is>
          <t>นางลีขอให้เภสัชกรช่วยจัดยาเม็ดแคลเซียมให้ ข้อมูลใดไม่ถูกต้องเกี่ยวกับ แคลเซียม
ข้อใดถูกต้อง</t>
        </is>
      </c>
      <c r="C44" s="100" t="n"/>
      <c r="D44" s="88" t="inlineStr">
        <is>
          <t>ขนาดแคลเซียมสำหรับสตรีหมดประจำเดือนคือ 1000-1500 มิลลิกรัม/วัน</t>
        </is>
      </c>
      <c r="E44" s="88" t="inlineStr">
        <is>
          <t>ควรรับประทานแคลเซียมหลังอาหารเพราะช่วยให้ดูดซึมดีขึ้น</t>
        </is>
      </c>
      <c r="F44" s="88" t="inlineStr">
        <is>
          <t>พิจารณาชนิดเกลือของแคลเซียม เพราะเกลือต่าง ๆ ชนิดกัน จะให้ปริมาณแคลเซียมต่างกัน</t>
        </is>
      </c>
      <c r="G44" s="88" t="inlineStr">
        <is>
          <t>ควรให้วิตามินดี ร่วมด้วยเสมอเพื่อช่วยให้กระดูกซึมดีขึ้น</t>
        </is>
      </c>
      <c r="H44" s="88" t="inlineStr">
        <is>
          <t>ปกติเราจะได้รับแคลเซียมบางส่วนจากอาหาร ควรรับประทานอาหารให้ครบ และออกกำลังกายสม่ำเสมอ</t>
        </is>
      </c>
      <c r="I44" s="119" t="n">
        <v>4</v>
      </c>
      <c r="J44" s="88"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00" t="n"/>
      <c r="L44" s="88" t="inlineStr">
        <is>
          <t>Oral contraceptive</t>
        </is>
      </c>
      <c r="M44" s="100" t="inlineStr">
        <is>
          <t>Clinic</t>
        </is>
      </c>
      <c r="N44" s="88" t="inlineStr">
        <is>
          <t>ข้อ 42 Pharma Plus เล่มม่วง (เฉลยข้อ ง)</t>
        </is>
      </c>
      <c r="O44" s="100" t="n"/>
      <c r="P44" s="100" t="n"/>
      <c r="Q44" s="100" t="n"/>
    </row>
    <row r="45" ht="13.2" customHeight="1" s="49">
      <c r="A45" s="119" t="inlineStr">
        <is>
          <t>43</t>
        </is>
      </c>
      <c r="B45" s="88"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00" t="n"/>
      <c r="D45" s="88" t="inlineStr">
        <is>
          <t>Cardiovascular disease</t>
        </is>
      </c>
      <c r="E45" s="88" t="inlineStr">
        <is>
          <t>Osteoporosis</t>
        </is>
      </c>
      <c r="F45" s="88" t="inlineStr">
        <is>
          <t>Psychosexual symptom</t>
        </is>
      </c>
      <c r="G45" s="88" t="inlineStr">
        <is>
          <t>Urogenital symptom</t>
        </is>
      </c>
      <c r="H45" s="88" t="inlineStr">
        <is>
          <t>Vasomotor symptom</t>
        </is>
      </c>
      <c r="I45" s="119" t="n">
        <v>5</v>
      </c>
      <c r="J45" s="88"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00" t="n"/>
      <c r="L45" s="88" t="inlineStr">
        <is>
          <t>Hormonal replacement</t>
        </is>
      </c>
      <c r="M45" s="100" t="inlineStr">
        <is>
          <t>Clinic</t>
        </is>
      </c>
      <c r="N45" s="88" t="inlineStr">
        <is>
          <t>ข้อ 43 Pharma Plus เล่มม่วง (เฉลยข้อ จ)</t>
        </is>
      </c>
      <c r="O45" s="100" t="n"/>
      <c r="P45" s="100" t="n"/>
      <c r="Q45" s="100" t="n"/>
    </row>
    <row r="46" ht="13.2" customHeight="1" s="49">
      <c r="A46" s="119" t="inlineStr">
        <is>
          <t>44</t>
        </is>
      </c>
      <c r="B46" s="88"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00" t="n"/>
      <c r="D46" s="88" t="inlineStr">
        <is>
          <t>Androgen</t>
        </is>
      </c>
      <c r="E46" s="88" t="inlineStr">
        <is>
          <t>Estrogen</t>
        </is>
      </c>
      <c r="F46" s="88" t="inlineStr">
        <is>
          <t>Follicle stimulating hormone (FSH)</t>
        </is>
      </c>
      <c r="G46" s="88" t="inlineStr">
        <is>
          <t>Luteinizing hormone (LH)</t>
        </is>
      </c>
      <c r="H46" s="88" t="inlineStr">
        <is>
          <t>Progesterone</t>
        </is>
      </c>
      <c r="I46" s="119" t="n">
        <v>1</v>
      </c>
      <c r="J46" s="88"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00" t="n"/>
      <c r="L46" s="88" t="inlineStr">
        <is>
          <t>Oral contraceptive</t>
        </is>
      </c>
      <c r="M46" s="100" t="inlineStr">
        <is>
          <t>Clinic</t>
        </is>
      </c>
      <c r="N46" s="88" t="inlineStr">
        <is>
          <t>ข้อ 44 Pharma Plus เล่มม่วง (เฉลยข้อ ก)</t>
        </is>
      </c>
      <c r="O46" s="100" t="n"/>
      <c r="P46" s="100" t="n"/>
      <c r="Q46" s="100" t="n"/>
    </row>
    <row r="47" ht="13.2" customHeight="1" s="49">
      <c r="A47" s="119" t="inlineStr">
        <is>
          <t>45</t>
        </is>
      </c>
      <c r="B47" s="88" t="inlineStr">
        <is>
          <t>เกี่ยวกับ ข้อใดต่อไปนี้ ถูกต้อง ข้อใดต่อไปนี้กล่าวถูกต้องตามหลักวิชาชีพเภสัชกรรม</t>
        </is>
      </c>
      <c r="C47" s="100" t="n"/>
      <c r="D47" s="88" t="inlineStr">
        <is>
          <t>การใช้ MPA ร่วมด้วยเพื่อป้องกันมะเร็งเยื่อบุโพรงมดลูก</t>
        </is>
      </c>
      <c r="E47" s="88" t="inlineStr">
        <is>
          <t>การใช้ MPA ร่วมด้วยเพื่อรักษาอาการร้อนวูบวาบ</t>
        </is>
      </c>
      <c r="F47" s="88" t="inlineStr">
        <is>
          <t>การใช้ MPA ร่วมด้วยเพื่อป้องกันมะเร็งเต้านม</t>
        </is>
      </c>
      <c r="G47" s="88" t="inlineStr">
        <is>
          <t>นิยมใช้ estrogen ร่วมกับ MPA กับหญิงที่ตัดมดลูกแล้ว</t>
        </is>
      </c>
      <c r="H47" s="88" t="inlineStr">
        <is>
          <t>ในหญิงที่มีมดลูกนิยมให้เอสโตรเจนเพียงอย่างเดียว</t>
        </is>
      </c>
      <c r="I47" s="119" t="n">
        <v>1</v>
      </c>
      <c r="J47" s="88"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00" t="n"/>
      <c r="L47" s="88" t="inlineStr">
        <is>
          <t>Oral contraceptive</t>
        </is>
      </c>
      <c r="M47" s="100" t="inlineStr">
        <is>
          <t>Clinic</t>
        </is>
      </c>
      <c r="N47" s="88" t="inlineStr">
        <is>
          <t>ข้อ 45 Pharma Plus เล่มม่วง (เฉลยข้อ ก)</t>
        </is>
      </c>
      <c r="O47" s="100" t="n"/>
      <c r="P47" s="100" t="n"/>
      <c r="Q47" s="100" t="n"/>
    </row>
    <row r="48" ht="13.2" customHeight="1" s="49">
      <c r="A48" s="119" t="inlineStr">
        <is>
          <t>46</t>
        </is>
      </c>
      <c r="B48" s="88" t="inlineStr">
        <is>
          <t>ข้อใดผิดเกี่ยวกับการใช้ tibolone เป็นฮอร์โมนทดแทน</t>
        </is>
      </c>
      <c r="C48" s="100" t="n"/>
      <c r="D48" s="88" t="inlineStr">
        <is>
          <t>ช่วยเพิ่มมวลกระดูกและความรู้สึกทางเพศ</t>
        </is>
      </c>
      <c r="E48" s="88" t="inlineStr">
        <is>
          <t>ห้ามใช้ยาในผู้ป่วยที่เป็นเนื้องอกหรือครอบครัวมีประวัติเป็นมะเร็งเต้านมและเยื่อบุโพรงมดลูก</t>
        </is>
      </c>
      <c r="F48" s="88" t="inlineStr">
        <is>
          <t>ใช้ร่วมกับ progesterone เสมอเพื่อป้องกันมะเร็งเยื่อบุโพรงมดลูก</t>
        </is>
      </c>
      <c r="G48" s="88" t="inlineStr">
        <is>
          <t>อาจทำให้เกิดอาการคลื่นไส้ อาเจียน ปวดศีรษะ ผื่นคัน หรือบวม</t>
        </is>
      </c>
      <c r="H48" s="88" t="inlineStr">
        <is>
          <t>สามารถป้องกันโรคเกี่ยวกับหลอดเลือดและหัวใจได้</t>
        </is>
      </c>
      <c r="I48" s="119" t="n">
        <v>3</v>
      </c>
      <c r="J48" s="88"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00" t="n"/>
      <c r="L48" s="88" t="inlineStr">
        <is>
          <t>Oral contraceptive</t>
        </is>
      </c>
      <c r="M48" s="100" t="inlineStr">
        <is>
          <t>Clinic</t>
        </is>
      </c>
      <c r="N48" s="88" t="inlineStr">
        <is>
          <t>ข้อ 46 Pharma Plus เล่มม่วง (เฉลยข้อ ค)</t>
        </is>
      </c>
      <c r="O48" s="100" t="n"/>
      <c r="P48" s="100" t="n"/>
      <c r="Q48" s="100" t="n"/>
    </row>
    <row r="49" ht="13.2" customHeight="1" s="49">
      <c r="A49" s="119" t="inlineStr">
        <is>
          <t>47</t>
        </is>
      </c>
      <c r="B49" s="88" t="inlineStr">
        <is>
          <t>สถานการณ์ที่ 6 (ต่อเนื่อง)
ควรแนะนำอาหารประเภทใดให้ผู้ป่วยรายนี้</t>
        </is>
      </c>
      <c r="C49" s="100" t="n"/>
      <c r="D49" s="88" t="inlineStr">
        <is>
          <t>นม, เต้าหู้, ปลาไส้ตัน</t>
        </is>
      </c>
      <c r="E49" s="88" t="inlineStr">
        <is>
          <t>น้ำมันตับปลา, มะม่วงสุก, กุ้งแห้ง</t>
        </is>
      </c>
      <c r="F49" s="88" t="inlineStr">
        <is>
          <t>มะละกอกุก, หน่อไม้, ไข่</t>
        </is>
      </c>
      <c r="G49" s="88" t="inlineStr">
        <is>
          <t>ปูอัด, เนื้อไม่ติดมัน, สลัด</t>
        </is>
      </c>
      <c r="H49" s="88" t="inlineStr">
        <is>
          <t>น้ำมะพร้าว, มะเขือเทศ, ปลาทู</t>
        </is>
      </c>
      <c r="I49" s="119" t="n">
        <v>1</v>
      </c>
      <c r="J49" s="88"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00" t="n"/>
      <c r="L49" s="88" t="inlineStr">
        <is>
          <t>Oral contraceptive</t>
        </is>
      </c>
      <c r="M49" s="100" t="inlineStr">
        <is>
          <t>Clinic</t>
        </is>
      </c>
      <c r="N49" s="88" t="inlineStr">
        <is>
          <t>ข้อ 47 Pharma Plus เล่มม่วง (เฉลยข้อ ก)</t>
        </is>
      </c>
      <c r="O49" s="100" t="n"/>
      <c r="P49" s="100" t="n"/>
      <c r="Q49" s="100" t="n"/>
    </row>
    <row r="50" ht="13.2" customHeight="1" s="49">
      <c r="A50" s="119" t="inlineStr">
        <is>
          <t>49</t>
        </is>
      </c>
      <c r="B50" s="88" t="inlineStr">
        <is>
          <t>หญิงอายุ 32 ปี น ้าหนัก 60 กก. เพิ่งคลอดบุตรได้ 4 สัปดาห์ ต้องการคุมกำเนิด ควรให้ยาคุมกำเนิดชนิดใด</t>
        </is>
      </c>
      <c r="C50" s="100" t="n"/>
      <c r="D50" s="88" t="inlineStr">
        <is>
          <t>Norethisterone 5 mg</t>
        </is>
      </c>
      <c r="E50" s="88" t="inlineStr">
        <is>
          <t>Levonorgestrel 1.5 mg</t>
        </is>
      </c>
      <c r="F50" s="88" t="inlineStr">
        <is>
          <t>Dienogest 2 mg</t>
        </is>
      </c>
      <c r="G50" s="88" t="inlineStr">
        <is>
          <t>Desogestrel 75 mcg</t>
        </is>
      </c>
      <c r="H50" s="88" t="inlineStr">
        <is>
          <t>Ethinylestradiol 30 mcg + Drospirenone 3 mg</t>
        </is>
      </c>
      <c r="I50" s="119" t="n">
        <v>2</v>
      </c>
      <c r="J50" s="88"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00" t="n"/>
      <c r="L50" s="88" t="inlineStr">
        <is>
          <t>Oral contraceptive</t>
        </is>
      </c>
      <c r="M50" s="100" t="inlineStr">
        <is>
          <t>Contraception</t>
        </is>
      </c>
      <c r="N50" s="88" t="inlineStr">
        <is>
          <t>Mock PLE-CC 1 ข้อ 84</t>
        </is>
      </c>
      <c r="O50" s="100" t="n"/>
      <c r="P50" s="100" t="n"/>
      <c r="Q50" s="100" t="n"/>
    </row>
    <row r="51" ht="13.2" customHeight="1" s="49">
      <c r="A51" s="119" t="inlineStr">
        <is>
          <t>50</t>
        </is>
      </c>
      <c r="B51" s="88" t="inlineStr">
        <is>
          <t>ข้อใดไม่ใช่อาการข้างเคียงรุนแรงของยาคุมกำเนิดชนิดฮอร์โมนรวม</t>
        </is>
      </c>
      <c r="C51" s="100" t="n"/>
      <c r="D51" s="88" t="inlineStr">
        <is>
          <t>ปวดหัวรุนแรง</t>
        </is>
      </c>
      <c r="E51" s="88" t="inlineStr">
        <is>
          <t>ปวดท้องรุนแรง</t>
        </is>
      </c>
      <c r="F51" s="88" t="inlineStr">
        <is>
          <t>การมองเห็นผิดปกติ</t>
        </is>
      </c>
      <c r="G51" s="88" t="inlineStr">
        <is>
          <t>คัดตึงเต้านม</t>
        </is>
      </c>
      <c r="H51" s="88" t="inlineStr">
        <is>
          <t>หายใจล าบาก</t>
        </is>
      </c>
      <c r="I51" s="119" t="n">
        <v>2</v>
      </c>
      <c r="J51" s="88"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00" t="n"/>
      <c r="L51" s="88" t="inlineStr">
        <is>
          <t>Oral contraceptive</t>
        </is>
      </c>
      <c r="M51" s="100" t="inlineStr">
        <is>
          <t>Contraception</t>
        </is>
      </c>
      <c r="N51" s="88" t="inlineStr">
        <is>
          <t>Mock PLE-CC 1 ข้อ 85</t>
        </is>
      </c>
      <c r="O51" s="100" t="n"/>
      <c r="P51" s="100" t="n"/>
      <c r="Q51" s="100" t="n"/>
    </row>
    <row r="52" ht="13.2" customHeight="1" s="49">
      <c r="A52" s="119" t="inlineStr">
        <is>
          <t>51</t>
        </is>
      </c>
      <c r="B52" s="88" t="inlineStr">
        <is>
          <t>ข้อใดเป็นข้อแนะนำการใช้ ยาคุมแบบแผ่นแปะที่ถูกต้อง</t>
        </is>
      </c>
      <c r="C52" s="100" t="n"/>
      <c r="D52" s="88" t="inlineStr">
        <is>
          <t>เปลี่ยนใหม่ทุก 3 วัน</t>
        </is>
      </c>
      <c r="E52" s="88" t="inlineStr">
        <is>
          <t>แปะซ้อน 2 แผ่น กันลืม</t>
        </is>
      </c>
      <c r="F52" s="88" t="inlineStr">
        <is>
          <t>สามารถแปะครึ่งแผ่นได้ หากน ้าหนักตัวน้อย</t>
        </is>
      </c>
      <c r="G52" s="88" t="inlineStr">
        <is>
          <t>Ethinylestradiol 30 mcg + Levonorgestrel 150 mcg</t>
        </is>
      </c>
      <c r="H52" s="88" t="inlineStr">
        <is>
          <t>แปะแผ่นสัปดาห์ละ 1 แผ่น นาน 3 สัปดาห์ แล้วเว้น 1 สัปดาห์</t>
        </is>
      </c>
      <c r="I52" s="119" t="n">
        <v>4</v>
      </c>
      <c r="J52" s="88"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00" t="n"/>
      <c r="L52" s="88" t="inlineStr">
        <is>
          <t>Oral contraceptive</t>
        </is>
      </c>
      <c r="M52" s="100" t="inlineStr">
        <is>
          <t>Contraception</t>
        </is>
      </c>
      <c r="N52" s="88" t="inlineStr">
        <is>
          <t>Mock PLE-CC 1 ข้อ 86</t>
        </is>
      </c>
      <c r="O52" s="100" t="n"/>
      <c r="P52" s="100" t="n"/>
      <c r="Q52" s="100" t="n"/>
    </row>
    <row r="53" ht="13.2" customHeight="1" s="49">
      <c r="A53" s="119" t="inlineStr">
        <is>
          <t>52</t>
        </is>
      </c>
      <c r="B53" s="88" t="inlineStr">
        <is>
          <t>ข้อใดอธิบายกลไกหลักของยาคุมชนิดฮอร์โมนรวม</t>
        </is>
      </c>
      <c r="C53" s="100" t="n"/>
      <c r="D53" s="88" t="inlineStr">
        <is>
          <t>Prevention of endometrial proliferation and maturation</t>
        </is>
      </c>
      <c r="E53" s="88" t="inlineStr">
        <is>
          <t>Feedback inhibitions to suppress LH surge</t>
        </is>
      </c>
      <c r="F53" s="88" t="inlineStr">
        <is>
          <t>Sensitize hypothalamus to the positive feedback of estrogen</t>
        </is>
      </c>
      <c r="G53" s="88" t="inlineStr">
        <is>
          <t>Delay ovulation</t>
        </is>
      </c>
      <c r="H53" s="88" t="inlineStr">
        <is>
          <t>Reduce chance of conception</t>
        </is>
      </c>
      <c r="I53" s="119" t="n">
        <v>1</v>
      </c>
      <c r="J53" s="88"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00" t="n"/>
      <c r="L53" s="88" t="inlineStr">
        <is>
          <t>Oral contraceptive</t>
        </is>
      </c>
      <c r="M53" s="100" t="inlineStr">
        <is>
          <t>Contraception</t>
        </is>
      </c>
      <c r="N53" s="88" t="inlineStr">
        <is>
          <t>Mock PLE-CC 1 ข้อ 87</t>
        </is>
      </c>
      <c r="O53" s="100" t="n"/>
      <c r="P53" s="100" t="n"/>
      <c r="Q53" s="100" t="n"/>
    </row>
    <row r="54" ht="13.2" customHeight="1" s="49">
      <c r="A54" s="119" t="inlineStr">
        <is>
          <t>53</t>
        </is>
      </c>
      <c r="B54" s="88" t="inlineStr">
        <is>
          <t>ข้อใดไม่จัดเป็นเกณฑ์ COA แผ่นแปะยาคุม</t>
        </is>
      </c>
      <c r="C54" s="100" t="n"/>
      <c r="D54" s="88" t="inlineStr">
        <is>
          <t>Identification</t>
        </is>
      </c>
      <c r="E54" s="88" t="inlineStr">
        <is>
          <t>Assay</t>
        </is>
      </c>
      <c r="F54" s="88" t="inlineStr">
        <is>
          <t>In vitro drug release</t>
        </is>
      </c>
      <c r="G54" s="88" t="inlineStr">
        <is>
          <t>Adhesion</t>
        </is>
      </c>
      <c r="H54" s="88" t="inlineStr">
        <is>
          <t>Uniformity of dosage unit</t>
        </is>
      </c>
      <c r="I54" s="119" t="n">
        <v>1</v>
      </c>
      <c r="J54" s="88"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00" t="n"/>
      <c r="L54" s="88" t="inlineStr">
        <is>
          <t>Oral contraceptive</t>
        </is>
      </c>
      <c r="M54" s="100" t="inlineStr">
        <is>
          <t>Contraception</t>
        </is>
      </c>
      <c r="N54" s="88" t="inlineStr">
        <is>
          <t>Mock PLE-CC 1 ข้อ 93</t>
        </is>
      </c>
      <c r="O54" s="100" t="n"/>
      <c r="P54" s="100" t="n"/>
      <c r="Q54" s="100" t="n"/>
    </row>
    <row r="55" ht="13.2" customHeight="1" s="49">
      <c r="A55" s="119" t="inlineStr">
        <is>
          <t>54</t>
        </is>
      </c>
      <c r="B55" s="88"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00" t="n"/>
      <c r="D55" s="88" t="inlineStr">
        <is>
          <t>Perceive susceptibility</t>
        </is>
      </c>
      <c r="E55" s="88" t="inlineStr">
        <is>
          <t>Perceive severity</t>
        </is>
      </c>
      <c r="F55" s="88" t="inlineStr">
        <is>
          <t>Perceive benefits</t>
        </is>
      </c>
      <c r="G55" s="88" t="inlineStr">
        <is>
          <t>Perceive barriers</t>
        </is>
      </c>
      <c r="H55" s="88" t="inlineStr">
        <is>
          <t>Self efficacy</t>
        </is>
      </c>
      <c r="I55" s="119" t="n">
        <v>1</v>
      </c>
      <c r="J55" s="88"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00" t="n"/>
      <c r="L55" s="88" t="inlineStr">
        <is>
          <t>Oral contraceptive</t>
        </is>
      </c>
      <c r="M55" s="100" t="inlineStr">
        <is>
          <t>Contraception</t>
        </is>
      </c>
      <c r="N55" s="88" t="inlineStr">
        <is>
          <t>Mock PLE-CC 1 ข้อ 94</t>
        </is>
      </c>
      <c r="O55" s="100" t="n"/>
      <c r="P55" s="100" t="n"/>
      <c r="Q55" s="100" t="n"/>
    </row>
    <row r="56" ht="13.2" customHeight="1" s="49">
      <c r="A56" s="119" t="inlineStr">
        <is>
          <t>55</t>
        </is>
      </c>
      <c r="B56" s="88" t="inlineStr">
        <is>
          <t>ยาต้านชักตัวไหนส่งผลต่อยาคุมน้อยสุด. ตัวเลือก</t>
        </is>
      </c>
      <c r="C56" s="100" t="n"/>
      <c r="D56" s="88" t="inlineStr">
        <is>
          <t>Contraception</t>
        </is>
      </c>
      <c r="E56" s="88" t="inlineStr">
        <is>
          <t>Tolterodine 2 mg BID</t>
        </is>
      </c>
      <c r="F56" s="88" t="inlineStr">
        <is>
          <t>Dydrogesterone 10 mg BID</t>
        </is>
      </c>
      <c r="G56" s="88" t="inlineStr">
        <is>
          <t>Ethinylestradiol 30 mcg + Levonorgestrel 150 mcg</t>
        </is>
      </c>
      <c r="H56" s="88" t="inlineStr">
        <is>
          <t>Ethinylestradiol 30 mcg + Drospirenone 3 mg</t>
        </is>
      </c>
      <c r="I56" s="119" t="n">
        <v>1</v>
      </c>
      <c r="J56"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00" t="n"/>
      <c r="L56" s="88" t="inlineStr">
        <is>
          <t>Oral contraceptive</t>
        </is>
      </c>
      <c r="M56" s="100" t="inlineStr">
        <is>
          <t>Contraception</t>
        </is>
      </c>
      <c r="N56" s="88" t="inlineStr">
        <is>
          <t>PLE-CC1 ปี 2566 Day 1 ข้อ 14</t>
        </is>
      </c>
      <c r="O56" s="100" t="n"/>
      <c r="P56" s="100" t="n"/>
      <c r="Q56" s="100" t="n"/>
    </row>
    <row r="57" ht="13.2" customHeight="1" s="49">
      <c r="A57" s="119" t="inlineStr">
        <is>
          <t>56</t>
        </is>
      </c>
      <c r="B57" s="88" t="inlineStr">
        <is>
          <t>ยาคุมเพิ่งคลอดลูกได้2 week กำลังให้นมบุตร ตัวเลือก</t>
        </is>
      </c>
      <c r="C57" s="100" t="n"/>
      <c r="D57" s="88" t="inlineStr">
        <is>
          <t>Contraception</t>
        </is>
      </c>
      <c r="E57" s="88" t="inlineStr">
        <is>
          <t>Ethinylestradiol 30 mcg + Drospirenone 3 mg</t>
        </is>
      </c>
      <c r="F57" s="88" t="inlineStr">
        <is>
          <t>Ethinylestradiol 35 mcg + Cyproterone acetate 2 mg</t>
        </is>
      </c>
      <c r="G57" s="88" t="inlineStr">
        <is>
          <t>Desogestrel 75 mcg OD (Progestin-only)</t>
        </is>
      </c>
      <c r="H57" s="88" t="inlineStr">
        <is>
          <t>Levonorgestrel 1.5 mg stat (Emergency)</t>
        </is>
      </c>
      <c r="I57" s="119" t="n">
        <v>1</v>
      </c>
      <c r="J57"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00" t="n"/>
      <c r="L57" s="88" t="inlineStr">
        <is>
          <t>Oral contraceptive</t>
        </is>
      </c>
      <c r="M57" s="100" t="inlineStr">
        <is>
          <t>Contraception</t>
        </is>
      </c>
      <c r="N57" s="88" t="inlineStr">
        <is>
          <t>PLE-CC1 ปี 2566 Day 1 ข้อ 26</t>
        </is>
      </c>
      <c r="O57" s="100" t="n"/>
      <c r="P57" s="100" t="n"/>
      <c r="Q57" s="100" t="n"/>
    </row>
    <row r="58" ht="13.2" customHeight="1" s="49">
      <c r="A58" s="119" t="inlineStr">
        <is>
          <t>57</t>
        </is>
      </c>
      <c r="B58" s="88" t="inlineStr">
        <is>
          <t>เกี่ยวกับ EE + Drosperinone ข้อใดต่อไปนี้กล่าวถูกต้องตามหลักวิชาชีพเภสัชกรรม</t>
        </is>
      </c>
      <c r="C58" s="100" t="n"/>
      <c r="D58" s="88" t="inlineStr">
        <is>
          <t>Contraception</t>
        </is>
      </c>
      <c r="E58" s="88" t="inlineStr">
        <is>
          <t>Levonorgestrel 1.5 mg stat (Emergency)</t>
        </is>
      </c>
      <c r="F58" s="88" t="inlineStr">
        <is>
          <t>Mefenamic acid 500 mg TID</t>
        </is>
      </c>
      <c r="G58" s="88" t="inlineStr">
        <is>
          <t>Tamsulosin 0.4 mg HS</t>
        </is>
      </c>
      <c r="H58" s="88" t="inlineStr">
        <is>
          <t>Finasteride 5 mg OD</t>
        </is>
      </c>
      <c r="I58" s="119" t="n">
        <v>1</v>
      </c>
      <c r="J58"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00" t="n"/>
      <c r="L58" s="88" t="inlineStr">
        <is>
          <t>Oral contraceptive</t>
        </is>
      </c>
      <c r="M58" s="100" t="inlineStr">
        <is>
          <t>Contraception</t>
        </is>
      </c>
      <c r="N58" s="88" t="inlineStr">
        <is>
          <t>PLE-CC1 ปี 2566 Day 1 ข้อ 2</t>
        </is>
      </c>
      <c r="O58" s="100" t="n"/>
      <c r="P58" s="100" t="n"/>
      <c r="Q58" s="100" t="n"/>
    </row>
    <row r="59" ht="13.2" customHeight="1" s="49">
      <c r="A59" s="119" t="inlineStr">
        <is>
          <t>58</t>
        </is>
      </c>
      <c r="B59" s="88" t="inlineStr">
        <is>
          <t>ผลของยาคุมชนิดฮอร์โมนรวมในระยะยาว ตัวเลือก</t>
        </is>
      </c>
      <c r="C59" s="100" t="n"/>
      <c r="D59" s="88" t="inlineStr">
        <is>
          <t>Contraception</t>
        </is>
      </c>
      <c r="E59" s="88" t="inlineStr">
        <is>
          <t>Finasteride 5 mg OD</t>
        </is>
      </c>
      <c r="F59" s="88" t="inlineStr">
        <is>
          <t>Oxybutynin 5 mg BID</t>
        </is>
      </c>
      <c r="G59" s="88" t="inlineStr">
        <is>
          <t>Tolterodine 2 mg BID</t>
        </is>
      </c>
      <c r="H59" s="88" t="inlineStr">
        <is>
          <t>Dydrogesterone 10 mg BID</t>
        </is>
      </c>
      <c r="I59" s="119" t="n">
        <v>1</v>
      </c>
      <c r="J59"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00" t="n"/>
      <c r="L59" s="88" t="inlineStr">
        <is>
          <t>Oral contraceptive</t>
        </is>
      </c>
      <c r="M59" s="100" t="inlineStr">
        <is>
          <t>Contraception</t>
        </is>
      </c>
      <c r="N59" s="88" t="inlineStr">
        <is>
          <t>PLE-CC1 ปี 2566 Day 1 ข้อ 27</t>
        </is>
      </c>
      <c r="O59" s="100" t="n"/>
      <c r="P59" s="100" t="n"/>
      <c r="Q59" s="100" t="n"/>
    </row>
    <row r="60" ht="13.2" customHeight="1" s="49">
      <c r="A60" s="119" t="inlineStr">
        <is>
          <t>59</t>
        </is>
      </c>
      <c r="B60" s="88" t="inlineStr">
        <is>
          <t>Combined oral contraceptive pills 1x1 ทุกวัน</t>
        </is>
      </c>
      <c r="C60" s="100" t="n"/>
      <c r="D60" s="88" t="inlineStr">
        <is>
          <t>Contraception</t>
        </is>
      </c>
      <c r="E60" s="88" t="inlineStr">
        <is>
          <t>Dydrogesterone 10 mg BID</t>
        </is>
      </c>
      <c r="F60" s="88" t="inlineStr">
        <is>
          <t>Ethinylestradiol 30 mcg + Levonorgestrel 150 mcg</t>
        </is>
      </c>
      <c r="G60" s="88" t="inlineStr">
        <is>
          <t>Ethinylestradiol 30 mcg + Drospirenone 3 mg</t>
        </is>
      </c>
      <c r="H60" s="88" t="inlineStr">
        <is>
          <t>Ethinylestradiol 35 mcg + Cyproterone acetate 2 mg</t>
        </is>
      </c>
      <c r="I60" s="119" t="n">
        <v>1</v>
      </c>
      <c r="J60"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00" t="n"/>
      <c r="L60" s="88" t="inlineStr">
        <is>
          <t>Oral contraceptive</t>
        </is>
      </c>
      <c r="M60" s="100" t="inlineStr">
        <is>
          <t>Contraception</t>
        </is>
      </c>
      <c r="N60" s="88" t="inlineStr">
        <is>
          <t>PLE-CC1 ปี 2566 Day 2 ข้อ 3</t>
        </is>
      </c>
      <c r="O60" s="100" t="n"/>
      <c r="P60" s="100" t="n"/>
      <c r="Q60" s="100" t="n"/>
    </row>
    <row r="61" ht="13.2" customHeight="1" s="49">
      <c r="A61" s="119" t="inlineStr">
        <is>
          <t>60</t>
        </is>
      </c>
      <c r="B61" s="88" t="inlineStr">
        <is>
          <t>ผู้ป่วยรายนี้ควรไดยาคุมในข้อใด</t>
        </is>
      </c>
      <c r="C61" s="100" t="n"/>
      <c r="D61" s="88" t="inlineStr">
        <is>
          <t>EE … mcg + Levonorgestrel 0.15 mg</t>
        </is>
      </c>
      <c r="E61" s="88" t="inlineStr">
        <is>
          <t>EE … mcg + Drosperinone 3 mg</t>
        </is>
      </c>
      <c r="F61" s="88" t="inlineStr">
        <is>
          <t>[NEED_REVIEW]</t>
        </is>
      </c>
      <c r="G61" s="88" t="inlineStr">
        <is>
          <t>[NEED_REVIEW]</t>
        </is>
      </c>
      <c r="H61" s="88" t="inlineStr">
        <is>
          <t>[NEED_REVIEW]</t>
        </is>
      </c>
      <c r="I61" s="119" t="n">
        <v>1</v>
      </c>
      <c r="J61" s="88" t="inlineStr">
        <is>
          <t>✅ คำตอบที่ถูกต้อง: ข้อ ก. EE … mcg + Levonorgestrel 0.15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(EE … mcg + Levonorgestrel 0.15 mg): Levonorgestrel เป็น 2nd generation progestin มีฤทธิ์ androgenic สูงกว่า 3rd generation อาจกระทบ lipid profile แต่ประสิทธิภาพสูง
• ข้อ ค. (EE … mcg + Drosperinone 3 mg): EE … mcg + Drosperinone 3 mg ไม่ตรงกับข้อบ่งใช้หรือกลไกการออกฤทธิ์ที่ถูกต้องตาม WHO Medical Eligibility Criteria for Contraceptive Use (5th edition, 2015)
• ข้อ ง. (แนวทางเวชปฏิบัติการวางแผนครอบครัวและการใช้ฮอร์โมนคุมกำเนิด พ.ศ. 2564 (ราชวิทยาลัยสูตินรีแพทย์์แห่งประเทศไทย)
• ข้อ จ. (แนวทางเวชปฏิบัติการวางแผนครอบครัวและการใช้ฮอร์โมนคุมกำเนิด พ.ศ. 2564 (ราชวิทยาลัยสูตินรีแพทย์์แห่งประเทศไทย)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00" t="n"/>
      <c r="L61" s="88" t="inlineStr">
        <is>
          <t>Oral contraceptive</t>
        </is>
      </c>
      <c r="M61" s="100" t="inlineStr">
        <is>
          <t>Contraception</t>
        </is>
      </c>
      <c r="N61" s="88" t="inlineStr">
        <is>
          <t>PLE_CC1_2565_Day1_Key ข้อ 65</t>
        </is>
      </c>
      <c r="O61" s="100" t="n"/>
      <c r="P61" s="100" t="n"/>
      <c r="Q61" s="100" t="n"/>
    </row>
    <row r="62" ht="13.2" customHeight="1" s="49">
      <c r="A62" s="119" t="inlineStr">
        <is>
          <t>61</t>
        </is>
      </c>
      <c r="B62" s="88" t="inlineStr">
        <is>
          <t>คำแนะนำในการใช้ยาคุมข้อใดไม่ถูกต้อง</t>
        </is>
      </c>
      <c r="C62" s="100" t="n"/>
      <c r="D62" s="88" t="inlineStr">
        <is>
          <t>ทานเม็ดฮอรçโมนเม็ดแรกในวันพรุ;งนี้</t>
        </is>
      </c>
      <c r="E62" s="88" t="inlineStr">
        <is>
          <t>ทานวันละ 1 เม็ดต;อเนื่องทุกวัน เวลาใดก็ไดแต;ใหเป็นเวลาเดียวกันทุกวัน</t>
        </is>
      </c>
      <c r="F62" s="88" t="inlineStr">
        <is>
          <t>หากมีเลือดออกกะปริบกะปรอยจากช;องคลอดใหรีบหยุดทานแล้วมาปรึกษาเภสัชกร</t>
        </is>
      </c>
      <c r="G62" s="88" t="inlineStr">
        <is>
          <t>อาจมีอาการคลื่นไสอาเจียนช;วง 2-3 แผงแรก ใหรับประทานเป็นหลังอาหารเย็นหรือก;อนนอนจะช;วย ลดอาการ</t>
        </is>
      </c>
      <c r="H62" s="88" t="inlineStr">
        <is>
          <t>หากลืมรับประทานให#ทานทันทีที่นึกขึ้นได#</t>
        </is>
      </c>
      <c r="I62" s="119" t="n">
        <v>1</v>
      </c>
      <c r="J62" s="88" t="inlineStr">
        <is>
          <t>✅ คำตอบที่ถูกต้อง: ข้อ ก. ทานเม็ดฮอรçโมนเม็ดแรกในวันพรุ;งนี้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(ทานเม็ดฮอรçโมนเม็ดแรกในวันพรุ;งนี้): ทานเม็ดฮอรçโมนเม็ดแรกในวันพรุ;งนี้ ไม่ตรงกับข้อบ่งใช้หรือกลไกการออกฤทธิ์ที่ถูกต้องตาม WHO Medical Eligibility Criteria for Contraceptive Use (5th edition, 2015)
• ข้อ ค. (ทานวันละ 1 เม็ดต;อเนื่องทุกวัน เวลาใดก็ไดแต;ใหเป็นเวลาเดียวกันทุกวัน): ทานวันละ 1 เม็ดต;อเนื่องทุกวัน เวลาใดก็ไดแต;ใหเป็นเวลาเดียวกันทุกวัน ไม่ตรงกับข้อบ่งใช้หรือกลไกการออกฤทธิ์ที่ถูกต้องตาม WHO Medical Eligibility Criteria for Contraceptive Use (5th edition, 2015)
• ข้อ ง. (หากมีเลือดออกกะปริบกะปรอยจากช;องคลอดใหรีบหยุดทานแล้วมาปรึกษาเภสัชกร): หากมีเลือดออกกะปริบกะปรอยจากช;องคลอดใหรีบหยุดทานแล้วมาปรึกษาเภสัชกร ไม่ตรงกับข้อบ่งใช้หรือกลไกการออกฤทธิ์ที่ถูกต้องตาม WHO Medical Eligibility Criteria for Contraceptive Use (5th edition, 2015)
• ข้อ จ. (อาจมีอาการคลื่นไสอาเจียนช;วง 2-3 แผงแรก ใหรับประทานเป็นหลังอาหารเย็นหรือก;อนนอนจะช;วย ลดอาการ): อาจมีอาการคลื่นไสอาเจียนช;วง 2-3 แผงแรก ใหรับประทานเป็นหลังอาหารเย็นหรือก;อนนอนจะช;วย ลดอาการ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00" t="n"/>
      <c r="L62" s="88" t="inlineStr">
        <is>
          <t>Oral contraceptive</t>
        </is>
      </c>
      <c r="M62" s="100" t="inlineStr">
        <is>
          <t>Contraception</t>
        </is>
      </c>
      <c r="N62" s="88" t="inlineStr">
        <is>
          <t>PLE_CC1_2565_Day1_Key ข้อ 66</t>
        </is>
      </c>
      <c r="O62" s="100" t="n"/>
      <c r="P62" s="100" t="n"/>
      <c r="Q62" s="100" t="n"/>
    </row>
    <row r="63" ht="13.2" customHeight="1" s="49">
      <c r="A63" s="119" t="inlineStr">
        <is>
          <t>62</t>
        </is>
      </c>
      <c r="B63" s="88" t="inlineStr">
        <is>
          <t>เกี่ยวกับ Oral contraceptive ข้อใดต่อไปนี้กล่าวถูกต้องตามหลักวิชาชีพเภสัชกรรม</t>
        </is>
      </c>
      <c r="C63" s="100" t="n"/>
      <c r="D63" s="88" t="inlineStr">
        <is>
          <t>Contraception</t>
        </is>
      </c>
      <c r="E63" s="88" t="inlineStr">
        <is>
          <t>Oxybutynin 5 mg BID</t>
        </is>
      </c>
      <c r="F63" s="88" t="inlineStr">
        <is>
          <t>Tolterodine 2 mg BID</t>
        </is>
      </c>
      <c r="G63" s="88" t="inlineStr">
        <is>
          <t>Dydrogesterone 10 mg BID</t>
        </is>
      </c>
      <c r="H63" s="88" t="inlineStr">
        <is>
          <t>Ethinylestradiol 30 mcg + Levonorgestrel 150 mcg</t>
        </is>
      </c>
      <c r="I63" s="119" t="n">
        <v>1</v>
      </c>
      <c r="J63"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00" t="n"/>
      <c r="L63" s="88" t="inlineStr">
        <is>
          <t>Oral contraceptive</t>
        </is>
      </c>
      <c r="M63" s="100" t="inlineStr">
        <is>
          <t>Contraception</t>
        </is>
      </c>
      <c r="N63" s="88" t="inlineStr">
        <is>
          <t>PLE_CC1_2565_Day1_Key ข้อ 16</t>
        </is>
      </c>
      <c r="O63" s="100" t="n"/>
      <c r="P63" s="100" t="n"/>
      <c r="Q63" s="100" t="n"/>
    </row>
    <row r="64" ht="13.2" customHeight="1" s="49">
      <c r="A64" s="119" t="inlineStr">
        <is>
          <t>63</t>
        </is>
      </c>
      <c r="B64" s="88" t="inlineStr">
        <is>
          <t>ข้อห้ามใช้ของยาคุม COCs จาก U.S. Medical Eligibility Criteria for contraceptive Use, 2016 Guideline ของ CDC ในหัวข้อ Appendix D ที่มีการปรับปรุง criteria จากในปี 2010 (เกณฑ์ที่ใช้ตอนเรียนเรื่องยาคุมกับพี่เดียร์) โดยจะมีการแบ่งระดับเป็น 1-4 โดยระดับที่ 4 คือระดับที่ไม่แนะนำให้ใช้การคุมกำเนิดด้วยวิธีนั้นในผู้ป่วยที่มี conditions ของหัวข้อนั้น ๆ ซึ่งผู้ป่วยที่มีข้อห้ามในการใช้ COCs คือ</t>
        </is>
      </c>
      <c r="C64" s="100" t="n"/>
      <c r="D64" s="88" t="inlineStr">
        <is>
          <t>Contraception</t>
        </is>
      </c>
      <c r="E64" s="88" t="inlineStr">
        <is>
          <t>Ethinylestradiol 30 mcg + Levonorgestrel 150 mcg</t>
        </is>
      </c>
      <c r="F64" s="88" t="inlineStr">
        <is>
          <t>Ethinylestradiol 30 mcg + Drospirenone 3 mg</t>
        </is>
      </c>
      <c r="G64" s="88" t="inlineStr">
        <is>
          <t>Ethinylestradiol 35 mcg + Cyproterone acetate 2 mg</t>
        </is>
      </c>
      <c r="H64" s="88" t="inlineStr">
        <is>
          <t>Desogestrel 75 mcg OD (Progestin-only)</t>
        </is>
      </c>
      <c r="I64" s="119" t="n">
        <v>1</v>
      </c>
      <c r="J64"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00" t="n"/>
      <c r="L64" s="88" t="inlineStr">
        <is>
          <t>Oral contraceptive</t>
        </is>
      </c>
      <c r="M64" s="100" t="inlineStr">
        <is>
          <t>Contraception</t>
        </is>
      </c>
      <c r="N64" s="88" t="inlineStr">
        <is>
          <t>PLE_CC1_2564_All_Key ข้อ 26</t>
        </is>
      </c>
      <c r="O64" s="100" t="n"/>
      <c r="P64" s="100" t="n"/>
      <c r="Q64" s="100" t="n"/>
    </row>
    <row r="65" ht="13.2" customHeight="1" s="49">
      <c r="A65" s="119" t="inlineStr">
        <is>
          <t>64</t>
        </is>
      </c>
      <c r="B65" s="88" t="inlineStr">
        <is>
          <t>ใช้อะไรในการสกัด tree tea oil จากใบและกิ่งสด</t>
        </is>
      </c>
      <c r="C65" s="100" t="n"/>
      <c r="D65" s="88" t="inlineStr">
        <is>
          <t>Soxhlet extraction</t>
        </is>
      </c>
      <c r="E65" s="88" t="inlineStr">
        <is>
          <t>สกัดด้วยน้ำ</t>
        </is>
      </c>
      <c r="F65" s="88" t="inlineStr">
        <is>
          <t>กลั่นด้วยไอน้ำ</t>
        </is>
      </c>
      <c r="G65" s="88" t="inlineStr">
        <is>
          <t>Enfleurage</t>
        </is>
      </c>
      <c r="H65" s="88" t="inlineStr">
        <is>
          <t>Soxhlet extraction</t>
        </is>
      </c>
      <c r="I65" s="119" t="n">
        <v>2</v>
      </c>
      <c r="J65" s="88" t="inlineStr">
        <is>
          <t>✅ คำตอบที่ถูกต้อง: ข้อ ข. สกัดด้วยน้ำ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สกัดด้วยน้ำ ..............................................................................................................................................................................................................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(Soxhlet extraction): Soxhlet extraction ไม่ตรงกับข้อบ่งใช้หรือกลไกการออกฤทธิ์ที่ถูกต้องตาม WHO Medical Eligibility Criteria for Contraceptive Use (5th edition, 2015)
• ข้อ ง. (กลั่นด้วยไอน้ำ): กลั่นด้วยไอน้ำ ไม่ตรงกับข้อบ่งใช้หรือกลไกการออกฤทธิ์ที่ถูกต้องตาม WHO Medical Eligibility Criteria for Contraceptive Use (5th edition, 2015)
• ข้อ จ. (Enfleurage): Enfleurage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00" t="n"/>
      <c r="L65" s="88" t="inlineStr">
        <is>
          <t>Oral contraceptive</t>
        </is>
      </c>
      <c r="M65" s="100" t="inlineStr">
        <is>
          <t>Contraception</t>
        </is>
      </c>
      <c r="N65" s="88" t="inlineStr">
        <is>
          <t>PLE_CC1_2564_All_Key ข้อ 85</t>
        </is>
      </c>
      <c r="O65" s="100" t="n"/>
      <c r="P65" s="100" t="n"/>
      <c r="Q65" s="100" t="n"/>
    </row>
    <row r="66" ht="13.2" customHeight="1" s="49">
      <c r="A66" s="119" t="inlineStr">
        <is>
          <t>65</t>
        </is>
      </c>
      <c r="B66" s="88"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6" s="100" t="n"/>
      <c r="D66" s="88" t="inlineStr">
        <is>
          <t>Contraception</t>
        </is>
      </c>
      <c r="E66" s="88" t="inlineStr">
        <is>
          <t>43 Pseudoplastic C 0.47</t>
        </is>
      </c>
      <c r="F66" s="88" t="inlineStr">
        <is>
          <t>ตำรับ B มีแนวโน้มคษตัวดีกว่าตำรับ C</t>
        </is>
      </c>
      <c r="G66" s="88" t="inlineStr">
        <is>
          <t>เพิ่มความคงตัวของตำรับ C ได้โดยการเพิ่มปริมาณ wetting agent</t>
        </is>
      </c>
      <c r="H66" s="88" t="inlineStr">
        <is>
          <t>Tolterodine 2 mg BID</t>
        </is>
      </c>
      <c r="I66" s="119" t="n">
        <v>1</v>
      </c>
      <c r="J66" s="88"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00" t="n"/>
      <c r="L66" s="88" t="inlineStr">
        <is>
          <t>Oral contraceptive</t>
        </is>
      </c>
      <c r="M66" s="100" t="inlineStr">
        <is>
          <t>Contraception</t>
        </is>
      </c>
      <c r="N66" s="88" t="inlineStr">
        <is>
          <t>PLE_CC1_2563_Q ข้อ 27</t>
        </is>
      </c>
      <c r="O66" s="100" t="n"/>
      <c r="P66" s="100" t="n"/>
      <c r="Q66" s="100" t="n"/>
    </row>
    <row r="67" ht="13.2" customHeight="1" s="49">
      <c r="A67" s="119" t="inlineStr">
        <is>
          <t>65</t>
        </is>
      </c>
      <c r="B67" s="88" t="inlineStr">
        <is>
          <t>คำแนะนำใดที่เหมาะสม หากผู้ป่วยวางแผนจะตั้งครรภ์ &amp; aeveIndiana inactancia X Type B ADR Malenuresen</t>
        </is>
      </c>
      <c r="C67" s="100" t="n"/>
      <c r="D67" s="88" t="inlineStr">
        <is>
          <t>ให้ vitamin K จนกว่าจะคลอด</t>
        </is>
      </c>
      <c r="E67" s="88" t="inlineStr">
        <is>
          <t>ให้ folic acid เสริมตั้งแต่วันนี้เป็นต้นไป</t>
        </is>
      </c>
      <c r="F67" s="88" t="inlineStr">
        <is>
          <t>รักษาอาการชักจนหายก่อนวางแผนตั้งครรภ์</t>
        </is>
      </c>
      <c r="G67" s="88" t="inlineStr">
        <is>
          <t>หยุดยารักษาอาการชักก่อนการตั้งครรภ์</t>
        </is>
      </c>
      <c r="H67" s="88" t="inlineStr">
        <is>
          <t>เปลี่ยนยารักษาอาการชักเป็น valproic acid สำหรับหญิงตั้งครรภ์</t>
        </is>
      </c>
      <c r="I67" s="119" t="n">
        <v>1</v>
      </c>
      <c r="J67" s="88"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7" s="100" t="n"/>
      <c r="L67" s="88" t="inlineStr">
        <is>
          <t>Oral contraceptive</t>
        </is>
      </c>
      <c r="M67" s="100" t="inlineStr">
        <is>
          <t>Clinic</t>
        </is>
      </c>
      <c r="N67" s="88" t="inlineStr">
        <is>
          <t>ข้อ 99 (PLE_CC1_2562_Key.md)</t>
        </is>
      </c>
      <c r="O67" s="100" t="n"/>
      <c r="P67" s="100" t="n"/>
      <c r="Q67" s="100" t="n"/>
    </row>
    <row r="68" ht="13.2" customHeight="1" s="49">
      <c r="A68" s="119" t="inlineStr">
        <is>
          <t>66</t>
        </is>
      </c>
      <c r="B68" s="88" t="inlineStr">
        <is>
          <t>หากหญิงคนนี้กินยาฮอร์โมนรวมไปได้หลายวันแล้ว มีเลือดออกกระปิดกระปอยควรแนะนำอย่างไร</t>
        </is>
      </c>
      <c r="C68" s="100" t="n"/>
      <c r="D68" s="88" t="inlineStr">
        <is>
          <t>กินไปเหมือนเดิมแล้วอาการจะหายไปหลังใช้ยาต่อเนื่อง 2-3 เดือน</t>
        </is>
      </c>
      <c r="E68" s="88" t="inlineStr">
        <is>
          <t>เพิ่มปริมาณ estrogen</t>
        </is>
      </c>
      <c r="F68" s="88" t="inlineStr">
        <is>
          <t>ลดปริมาณ estrogen</t>
        </is>
      </c>
      <c r="G68" s="88" t="inlineStr">
        <is>
          <t>เพิ่มปริมาณ progesterone</t>
        </is>
      </c>
      <c r="H68" s="88" t="inlineStr">
        <is>
          <t>ลดปริมาณ progesterone</t>
        </is>
      </c>
      <c r="I68" s="119" t="n">
        <v>1</v>
      </c>
      <c r="J68" s="88"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00" t="n"/>
      <c r="L68" s="88" t="inlineStr">
        <is>
          <t>Oral contraceptive</t>
        </is>
      </c>
      <c r="M68" s="100" t="inlineStr">
        <is>
          <t>Clinic</t>
        </is>
      </c>
      <c r="N68" s="88" t="inlineStr">
        <is>
          <t>ข้อ 48 (PLE_CC1_2562_Key.md)</t>
        </is>
      </c>
      <c r="O68" s="100" t="n"/>
      <c r="P68" s="100" t="n"/>
      <c r="Q68" s="100" t="n"/>
    </row>
    <row r="69" ht="13.2" customHeight="1" s="49">
      <c r="A69" s="119" t="inlineStr">
        <is>
          <t>67</t>
        </is>
      </c>
      <c r="B69" s="88" t="inlineStr">
        <is>
          <t>ข้อใดคือข้อห(ามใช(ยาคุมกำเนิดแบบฮอรโมนรวมตาม WHO category 4</t>
        </is>
      </c>
      <c r="C69" s="100" t="n"/>
      <c r="D69" s="88" t="inlineStr">
        <is>
          <t>สูบบุหรี่ 10 มวน/วัน</t>
        </is>
      </c>
      <c r="E69" s="88" t="inlineStr">
        <is>
          <t>เป5นโรคเส(นเลือดขอด</t>
        </is>
      </c>
      <c r="F69" s="88" t="inlineStr">
        <is>
          <t>เป5นไมเกรนแบบมีออร.า</t>
        </is>
      </c>
      <c r="G69" s="88" t="inlineStr">
        <is>
          <t>ดัชนีมวลกาย 28 kg/m2 I</t>
        </is>
      </c>
      <c r="H69" s="88" t="inlineStr">
        <is>
          <t>ระดับไขมันในเลือดผิดปกติ</t>
        </is>
      </c>
      <c r="I69" s="119" t="n">
        <v>1</v>
      </c>
      <c r="J69" s="88"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00" t="n"/>
      <c r="L69" s="88" t="inlineStr">
        <is>
          <t>Oral contraceptive</t>
        </is>
      </c>
      <c r="M69" s="100" t="inlineStr">
        <is>
          <t>Clinic</t>
        </is>
      </c>
      <c r="N69" s="88" t="inlineStr">
        <is>
          <t>ข้อ 55 (PLE_CC1_2561_Key.md)</t>
        </is>
      </c>
      <c r="O69" s="100" t="n"/>
      <c r="P69" s="100" t="n"/>
      <c r="Q69" s="100" t="n"/>
    </row>
    <row r="70" ht="13.2" customHeight="1" s="49">
      <c r="A70" s="119" t="inlineStr">
        <is>
          <t>68</t>
        </is>
      </c>
      <c r="B70" s="88" t="inlineStr">
        <is>
          <t>ข้อใดถูกต้องเกี่ยวกับยาคุมสูตรผสมชนิดแผ.นแปะ</t>
        </is>
      </c>
      <c r="C70" s="100" t="n"/>
      <c r="D70" s="88" t="inlineStr">
        <is>
          <t>ใช(กับผู(หญิงให(นมบุตรได(</t>
        </is>
      </c>
      <c r="E70" s="88" t="inlineStr">
        <is>
          <t>มีประสิทธิภาพดีกว.ายารับประทาน</t>
        </is>
      </c>
      <c r="F70" s="88" t="inlineStr">
        <is>
          <t>ใช(กับผู(หญิงที่เป5นไมเกรนแบบมีออร.าได(</t>
        </is>
      </c>
      <c r="G70" s="88" t="inlineStr">
        <is>
          <t>ไม.มีอันตรกิริยากับยาที่เหนี่ยวนำเอนไซม</t>
        </is>
      </c>
      <c r="H70" s="88" t="inlineStr">
        <is>
          <t>ความร.วมมือในการใช(ยาดีกว.ายารับประทาน progestin</t>
        </is>
      </c>
      <c r="I70" s="119" t="n">
        <v>1</v>
      </c>
      <c r="J70" s="88"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00" t="n"/>
      <c r="L70" s="88" t="inlineStr">
        <is>
          <t>Oral contraceptive</t>
        </is>
      </c>
      <c r="M70" s="100" t="inlineStr">
        <is>
          <t>Clinic</t>
        </is>
      </c>
      <c r="N70" s="88" t="inlineStr">
        <is>
          <t>ข้อ 56 (PLE_CC1_2561_Key.md)</t>
        </is>
      </c>
      <c r="O70" s="100" t="n"/>
      <c r="P70" s="100" t="n"/>
      <c r="Q70" s="100" t="n"/>
    </row>
    <row r="71" ht="13.2" customHeight="1" s="49">
      <c r="A71" s="119" t="inlineStr">
        <is>
          <t>69</t>
        </is>
      </c>
      <c r="B71" s="88" t="inlineStr">
        <is>
          <t>หากต(องการเปลี่ยนระบบกระจายยาจาก three day dose เป5น one day dose จะต(องใช(ระบบใดประกันคุณภาพ mm</t>
        </is>
      </c>
      <c r="C71" s="100" t="n"/>
      <c r="D71" s="88" t="inlineStr">
        <is>
          <t>GMP</t>
        </is>
      </c>
      <c r="E71" s="88" t="inlineStr">
        <is>
          <t>PIC/s</t>
        </is>
      </c>
      <c r="F71" s="88" t="inlineStr">
        <is>
          <t>PDCA</t>
        </is>
      </c>
      <c r="G71" s="88" t="inlineStr">
        <is>
          <t>HACCP</t>
        </is>
      </c>
      <c r="H71" s="88" t="inlineStr">
        <is>
          <t>GMP QA plando then at</t>
        </is>
      </c>
      <c r="I71" s="119" t="n">
        <v>1</v>
      </c>
      <c r="J71" s="88"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00" t="n"/>
      <c r="L71" s="88" t="inlineStr">
        <is>
          <t>Oral contraceptive</t>
        </is>
      </c>
      <c r="M71" s="100" t="inlineStr">
        <is>
          <t>Clinic</t>
        </is>
      </c>
      <c r="N71" s="88" t="inlineStr">
        <is>
          <t>ข้อ 86 (PLE_CC1_2561_Key.md)</t>
        </is>
      </c>
      <c r="O71" s="100" t="n"/>
      <c r="P71" s="100" t="n"/>
      <c r="Q71" s="100" t="n"/>
    </row>
    <row r="72" ht="13.2" customHeight="1" s="49">
      <c r="A72" s="119" t="inlineStr">
        <is>
          <t>70</t>
        </is>
      </c>
      <c r="B72" s="88" t="inlineStr">
        <is>
          <t>ยา Progestins ที่นิยมใช้ใน Progesterone only pills (POPs)</t>
        </is>
      </c>
      <c r="C72" s="100" t="n"/>
      <c r="D72" s="88" t="inlineStr">
        <is>
          <t>Desogestrel</t>
        </is>
      </c>
      <c r="E72" s="88" t="inlineStr">
        <is>
          <t>Norgestrel</t>
        </is>
      </c>
      <c r="F72" s="88" t="inlineStr">
        <is>
          <t>Gestodene</t>
        </is>
      </c>
      <c r="G72" s="88" t="inlineStr">
        <is>
          <t>Norgestimate</t>
        </is>
      </c>
      <c r="H72" s="88" t="inlineStr">
        <is>
          <t>Levonorgestrel</t>
        </is>
      </c>
      <c r="I72" s="119" t="n">
        <v>1</v>
      </c>
      <c r="J72" s="88"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00" t="n"/>
      <c r="L72" s="88" t="inlineStr">
        <is>
          <t>Hormonal replacement</t>
        </is>
      </c>
      <c r="M72" s="100" t="inlineStr">
        <is>
          <t>Clinic</t>
        </is>
      </c>
      <c r="N72" s="88" t="inlineStr">
        <is>
          <t>ข้อ 3 (PLE_CC1_2560 22 April Set 1.md)</t>
        </is>
      </c>
      <c r="O72" s="100" t="n"/>
      <c r="P72" s="100" t="n"/>
      <c r="Q72" s="100" t="n"/>
    </row>
    <row r="73" ht="13.2" customHeight="1" s="49">
      <c r="A73" s="119" t="inlineStr">
        <is>
          <t>71</t>
        </is>
      </c>
      <c r="B73" s="88" t="inlineStr">
        <is>
          <t>ยาคุมก้าเนิดในข้อใด เหมาะสมที่สุด (โจทย์มีแค่นี แหละ)</t>
        </is>
      </c>
      <c r="C73" s="100" t="n"/>
      <c r="D73" s="88" t="inlineStr">
        <is>
          <t>Levonorgestrel</t>
        </is>
      </c>
      <c r="E73" s="88" t="inlineStr">
        <is>
          <t>Lynestrenol</t>
        </is>
      </c>
      <c r="F73" s="88" t="inlineStr">
        <is>
          <t>Ethinyl estradiol + Desogestrel</t>
        </is>
      </c>
      <c r="G73" s="88" t="inlineStr">
        <is>
          <t>Ethinyl estradiol + Levonorgestrel</t>
        </is>
      </c>
      <c r="H73" s="88" t="inlineStr">
        <is>
          <t>Ethinyl estradiol + Gestodene รวมโดย Phongsathorn Phlaisaithong Rx 9 UP 19 | P a g e</t>
        </is>
      </c>
      <c r="I73" s="119" t="n">
        <v>1</v>
      </c>
      <c r="J73" s="88"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3" s="100" t="n"/>
      <c r="L73" s="88" t="inlineStr">
        <is>
          <t>Oral contraceptive</t>
        </is>
      </c>
      <c r="M73" s="100" t="inlineStr">
        <is>
          <t>Clinic</t>
        </is>
      </c>
      <c r="N73" s="88" t="inlineStr">
        <is>
          <t>ข้อ 4 (PLE_CC1_2560 22 April Set 1.md)</t>
        </is>
      </c>
      <c r="O73" s="100" t="n"/>
      <c r="P73" s="100" t="n"/>
      <c r="Q73" s="100" t="n"/>
    </row>
    <row r="74" ht="13.2" customHeight="1" s="49">
      <c r="A74" s="119" t="inlineStr">
        <is>
          <t>72</t>
        </is>
      </c>
      <c r="B74" s="88"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74" s="100" t="n"/>
      <c r="D74" s="88" t="inlineStr">
        <is>
          <t>รับประทานยาคุมต่อไปตามปกติ</t>
        </is>
      </c>
      <c r="E74" s="88" t="inlineStr">
        <is>
          <t>รับประทานยาทันที 1 เม็ด และทานยาต่อไปตามปกติ</t>
        </is>
      </c>
      <c r="F74" s="88" t="inlineStr">
        <is>
          <t>รับประทานยาทันที 1 เม็ด และทานยาต่อไปตามปกติพร้อมทั งคุมก้าเนิดวิธีอื่นร่วมด้วย 7 วัน</t>
        </is>
      </c>
      <c r="G74" s="88" t="inlineStr">
        <is>
          <t>หยุดรับประทานยาทันที รอประจ้าเดือนมาและเริ่มรับประทานยาแผงใหม่</t>
        </is>
      </c>
      <c r="H74" s="88"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74" s="119" t="n">
        <v>1</v>
      </c>
      <c r="J74" s="88"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00" t="n"/>
      <c r="L74" s="88" t="inlineStr">
        <is>
          <t>Oral contraceptive</t>
        </is>
      </c>
      <c r="M74" s="100" t="inlineStr">
        <is>
          <t>Clinic</t>
        </is>
      </c>
      <c r="N74" s="88" t="inlineStr">
        <is>
          <t>ข้อ 42 (PLE_CC1_2559.md)</t>
        </is>
      </c>
      <c r="O74" s="100" t="n"/>
      <c r="P74" s="100" t="n"/>
      <c r="Q74" s="100" t="n"/>
    </row>
    <row r="75" ht="13.2" customHeight="1" s="49">
      <c r="A75" s="119" t="inlineStr">
        <is>
          <t>73</t>
        </is>
      </c>
      <c r="B75" s="88" t="inlineStr">
        <is>
          <t>ผู้ป่วยหญิงอายุ 16 ปี ให้ EE 30 + levonorgestrel 150 เป็นสิว น้ำหนักขึ้น มาปรึกษาที่ร้านยาข้อห้ามใช้ COC ในการคุมกำเนิด ยกเว้น ข้อใด</t>
        </is>
      </c>
      <c r="C75" s="100" t="n"/>
      <c r="D75" s="88" t="inlineStr">
        <is>
          <t>IHD</t>
        </is>
      </c>
      <c r="E75" s="88" t="inlineStr">
        <is>
          <t>DVT</t>
        </is>
      </c>
      <c r="F75" s="88" t="inlineStr">
        <is>
          <t>DM</t>
        </is>
      </c>
      <c r="G75" s="88" t="inlineStr">
        <is>
          <t>มะเร็งตับ</t>
        </is>
      </c>
      <c r="H75" s="88" t="inlineStr">
        <is>
          <t>โรคหลอดเลือดสมอง</t>
        </is>
      </c>
      <c r="I75" s="119" t="n">
        <v>1</v>
      </c>
      <c r="J75" s="88" t="inlineStr">
        <is>
          <t>✅ คำตอบที่ถูกต้อง: ข้อ ก. IHD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IHD การเลือก IHD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(DVT): DVT ไม่ตรงกับข้อบ่งใช้หรือกลไกการออกฤทธิ์ที่ถูกต้องตาม WHO Medical Eligibility Criteria for Contraceptive Use (5th edition, 2015)
• ข้อ ค. (DM): DM ไม่ตรงกับข้อบ่งใช้หรือกลไกการออกฤทธิ์ที่ถูกต้องตาม WHO Medical Eligibility Criteria for Contraceptive Use (5th edition, 2015)
• ข้อ ง. (มะเร็งตับ): มะเร็งตับ ไม่ตรงกับข้อบ่งใช้หรือกลไกการออกฤทธิ์ที่ถูกต้องตาม WHO Medical Eligibility Criteria for Contraceptive Use (5th edition, 2015)
• ข้อ จ. (โรคหลอดเลือดสมอง): โรคหลอดเลือดสมอง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5" s="100" t="n"/>
      <c r="L75" s="88" t="inlineStr">
        <is>
          <t>Oral contraceptive</t>
        </is>
      </c>
      <c r="M75" s="100" t="inlineStr">
        <is>
          <t>Clinic</t>
        </is>
      </c>
      <c r="N75" s="88" t="inlineStr">
        <is>
          <t>ข้อ 77 (PLE_CC1_2558_Key.md)</t>
        </is>
      </c>
      <c r="O75" s="100" t="n"/>
      <c r="P75" s="100" t="n"/>
      <c r="Q75" s="100" t="n"/>
    </row>
    <row r="76" ht="13.2" customHeight="1" s="49">
      <c r="A76" s="119" t="inlineStr">
        <is>
          <t>74</t>
        </is>
      </c>
      <c r="B76" s="88" t="inlineStr">
        <is>
          <t>หากต้องการควบคุมน้ำหนักต้องใช้ progestin ตัวใด</t>
        </is>
      </c>
      <c r="C76" s="100" t="n"/>
      <c r="D76" s="88" t="inlineStr">
        <is>
          <t>Levonorgestrel</t>
        </is>
      </c>
      <c r="E76" s="88" t="inlineStr">
        <is>
          <t>Drospirenone</t>
        </is>
      </c>
      <c r="F76" s="88" t="inlineStr">
        <is>
          <t>Cyproterone</t>
        </is>
      </c>
      <c r="G76" s="88" t="inlineStr">
        <is>
          <t>Norgesthimate</t>
        </is>
      </c>
      <c r="H76" s="88" t="inlineStr">
        <is>
          <t>Desogestrel</t>
        </is>
      </c>
      <c r="I76" s="119" t="n">
        <v>1</v>
      </c>
      <c r="J76" s="88"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(Cyproterone): Cyproterone ไม่ตรงกับข้อบ่งใช้หรือกลไกการออกฤทธิ์ที่ถูกต้องตาม WHO Medical Eligibility Criteria for Contraceptive Use (5th edition, 2015)
• ข้อ ง. (Norgesthimate): Norgesthimate ไม่ตรงกับข้อบ่งใช้หรือกลไกการออกฤทธิ์ที่ถูกต้องตาม WHO Medical Eligibility Criteria for Contraceptive Use (5th edition, 2015)
• ข้อ จ. (Desogestrel): Desogestrel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00" t="n"/>
      <c r="L76" s="88" t="inlineStr">
        <is>
          <t>Oral contraceptive</t>
        </is>
      </c>
      <c r="M76" s="100" t="inlineStr">
        <is>
          <t>Clinic</t>
        </is>
      </c>
      <c r="N76" s="88" t="inlineStr">
        <is>
          <t>ข้อ 78 (PLE_CC1_2558_Key.md)</t>
        </is>
      </c>
      <c r="O76" s="100" t="n"/>
      <c r="P76" s="100" t="n"/>
      <c r="Q76" s="100" t="n"/>
    </row>
    <row r="77" ht="13.2" customHeight="1" s="49">
      <c r="A77" s="119" t="inlineStr">
        <is>
          <t>75</t>
        </is>
      </c>
      <c r="B77" s="88" t="inlineStr">
        <is>
          <t>วิธีการกินยาคุมฉุกเฉินที่ถูกต้อง</t>
        </is>
      </c>
      <c r="C77" s="100" t="n"/>
      <c r="D77" s="88" t="inlineStr">
        <is>
          <t>กิน levonorgrestrel 150 mcg 2 เม็ดใน 72 ชั่วโมง และตามด้วย 2 เม็ด ใน 12 ชม.ต่อมา</t>
        </is>
      </c>
      <c r="E77" s="88" t="inlineStr">
        <is>
          <t>กิน levonorgrestrel 150 mcg 1 เม็ดใน 72 ชั่วโมง และตามด้วย 2 เม็ด ใน 12 ชม.ต่อมา</t>
        </is>
      </c>
      <c r="F77" s="88" t="inlineStr">
        <is>
          <t>กิน levonorgrestrel 150 mcg 2 เม็ดใน 72 ชั่วโมง และตามด้วย 1 เม็ด ใน 12 ชม.ต่อมา</t>
        </is>
      </c>
      <c r="G77" s="88" t="inlineStr">
        <is>
          <t>กินยาคุม COC ที่มีปริมาณ EE รวม 300 mcg ใน 72ชั่วโมง และตามด้วย EE 300 mcg อีกครั้งใน 12 ชม.ต่อมา</t>
        </is>
      </c>
      <c r="H77" s="88" t="inlineStr">
        <is>
          <t>กิน levonorgrestrel 150 mcg 1 เม็ดใน 72 ชั่วโมง และตามด้วย 1 เม็ด ใน 12 ชม.ต่อมา</t>
        </is>
      </c>
      <c r="I77" s="119" t="n">
        <v>1</v>
      </c>
      <c r="J77" s="88" t="inlineStr">
        <is>
          <t>✅ คำตอบที่ถูกต้อง: ข้อ ก. กิน levonorgrestrel 150 mcg 2 เม็ดใน 72 ชั่วโมง และตามด้วย 2 เม็ด ใน 12 ชม.ต่อมา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 levonorgrestrel 150 mcg 2 เม็ดใน 72 ชั่วโมง และตามด้วย 2 เม็ด ใน 12 ชม.ต่อมา การเลือก กิน levonorgrestrel 150 mcg 2 เม็ดใน 72 ชั่วโมง และตามด้วย 2 เม็ด ใน 12 ชม.ต่อมา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(กิน levonorgrestrel 150 mcg 1 เม็ดใน 72 ชั่วโมง และตามด้วย 2 เม็ด ใน 12 ชม.ต่อมา): กิน levonorgrestrel 150 mcg 1 เม็ดใน 72 ชั่วโมง และตามด้วย 2 เม็ด ใน 12 ชม.ต่อมา ไม่ตรงกับข้อบ่งใช้หรือกลไกการออกฤทธิ์ที่ถูกต้องตาม WHO Medical Eligibility Criteria for Contraceptive Use (5th edition, 2015)
• ข้อ ค. (กิน levonorgrestrel 150 mcg 2 เม็ดใน 72 ชั่วโมง และตามด้วย 1 เม็ด ใน 12 ชม.ต่อมา): กิน levonorgrestrel 150 mcg 2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ข้อ ง. (กินยาคุม COC ที่มีปริมาณ EE รวม 300 mcg ใน 72ชั่วโมง และตามด้วย EE 300 mcg อีกครั้งใน 12 ชม.ต่อมา): กินยาคุม COC ที่มีปริมาณ EE รวม 300 mcg ใน 72ชั่วโมง และตามด้วย EE 300 mcg อีกครั้งใน 12 ชม.ต่อมา ไม่ตรงกับข้อบ่งใช้หรือกลไกการออกฤทธิ์ที่ถูกต้องตาม WHO Medical Eligibility Criteria for Contraceptive Use (5th edition, 2015)
• ข้อ จ. (กิน levonorgrestrel 150 mcg 1 เม็ดใน 72 ชั่วโมง และตามด้วย 1 เม็ด ใน 12 ชม.ต่อมา): กิน levonorgrestrel 150 mcg 1 เม็ดใน 72 ชั่วโมง และตามด้วย 1 เม็ด ใน 12 ชม.ต่อมา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00" t="n"/>
      <c r="L77" s="88" t="inlineStr">
        <is>
          <t>Oral contraceptive</t>
        </is>
      </c>
      <c r="M77" s="100" t="inlineStr">
        <is>
          <t>Clinic</t>
        </is>
      </c>
      <c r="N77" s="88" t="inlineStr">
        <is>
          <t>ข้อ 79 (PLE_CC1_2558_Key.md)</t>
        </is>
      </c>
      <c r="O77" s="100" t="n"/>
      <c r="P77" s="100" t="n"/>
      <c r="Q77" s="100" t="n"/>
    </row>
    <row r="78" ht="13.2" customHeight="1" s="49">
      <c r="A78" s="119" t="inlineStr">
        <is>
          <t>76</t>
        </is>
      </c>
      <c r="B78" s="88" t="inlineStr">
        <is>
          <t>ยาคุมที่หญิงให้นมบุตรไม่ควรใช้</t>
        </is>
      </c>
      <c r="C78" s="100" t="n"/>
      <c r="D78" s="88" t="inlineStr">
        <is>
          <t>แผ่นแปะคุมกำเนิด</t>
        </is>
      </c>
      <c r="E78" s="88" t="inlineStr">
        <is>
          <t>Minipills</t>
        </is>
      </c>
      <c r="F78" s="88" t="inlineStr">
        <is>
          <t>DMPA IM</t>
        </is>
      </c>
      <c r="G78" s="88" t="inlineStr">
        <is>
          <t>DMPA SC</t>
        </is>
      </c>
      <c r="H78" s="88" t="inlineStr">
        <is>
          <t>ห่วงคุมกำเนิด</t>
        </is>
      </c>
      <c r="I78" s="119" t="n">
        <v>1</v>
      </c>
      <c r="J78" s="88" t="inlineStr">
        <is>
          <t>✅ คำตอบที่ถูกต้อง: ข้อ ก. แผ่นแปะคุมกำเนิด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แผ่นแปะคุมกำเนิด การเลือก แผ่นแปะคุมกำเนิด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(Minipills): Minipills ไม่ตรงกับข้อบ่งใช้หรือกลไกการออกฤทธิ์ที่ถูกต้องตาม WHO Medical Eligibility Criteria for Contraceptive Use (5th edition, 2015)
• ข้อ ค. (DMPA IM): DMPA IM ไม่ตรงกับข้อบ่งใช้หรือกลไกการออกฤทธิ์ที่ถูกต้องตาม WHO Medical Eligibility Criteria for Contraceptive Use (5th edition, 2015)
• ข้อ ง. (DMPA SC): DMPA SC ไม่ตรงกับข้อบ่งใช้หรือกลไกการออกฤทธิ์ที่ถูกต้องตาม WHO Medical Eligibility Criteria for Contraceptive Use (5th edition, 2015)
• ข้อ จ. (ห่วงคุมกำเนิด): ห่วงคุมกำเนิด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8" s="100" t="n"/>
      <c r="L78" s="88" t="inlineStr">
        <is>
          <t>Oral contraceptive</t>
        </is>
      </c>
      <c r="M78" s="100" t="inlineStr">
        <is>
          <t>Clinic</t>
        </is>
      </c>
      <c r="N78" s="88" t="inlineStr">
        <is>
          <t>ข้อ 80 (PLE_CC1_2558_Key.md)</t>
        </is>
      </c>
      <c r="O78" s="100" t="n"/>
      <c r="P78" s="100" t="n"/>
      <c r="Q78" s="100" t="n"/>
    </row>
    <row r="79" ht="13.2" customHeight="1" s="49">
      <c r="A79" s="119" t="inlineStr">
        <is>
          <t>77</t>
        </is>
      </c>
      <c r="B79" s="88" t="inlineStr">
        <is>
          <t>ห่วงคุมกำเนิดมีระบบการนำส่งยาแบบใด</t>
        </is>
      </c>
      <c r="C79" s="100" t="n"/>
      <c r="D79" s="88" t="inlineStr">
        <is>
          <t>Vaginal release system</t>
        </is>
      </c>
      <c r="E79" s="88" t="inlineStr">
        <is>
          <t>Sustained release system</t>
        </is>
      </c>
      <c r="F79" s="88" t="inlineStr">
        <is>
          <t>Osmotic release system</t>
        </is>
      </c>
      <c r="G79" s="88" t="inlineStr">
        <is>
          <t>Immediate release system</t>
        </is>
      </c>
      <c r="H79" s="88" t="inlineStr">
        <is>
          <t>Pulse release system</t>
        </is>
      </c>
      <c r="I79" s="119" t="n">
        <v>1</v>
      </c>
      <c r="J79" s="88" t="inlineStr">
        <is>
          <t>✅ คำตอบที่ถูกต้อง: ข้อ ก. Vaginal release system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Vaginal release system การเลือก Vaginal release system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(Sustained release system): Sustained release system ไม่ตรงกับข้อบ่งใช้หรือกลไกการออกฤทธิ์ที่ถูกต้องตาม WHO Medical Eligibility Criteria for Contraceptive Use (5th edition, 2015)
• ข้อ ค. (Osmotic release system): Osmotic release system ไม่ตรงกับข้อบ่งใช้หรือกลไกการออกฤทธิ์ที่ถูกต้องตาม WHO Medical Eligibility Criteria for Contraceptive Use (5th edition, 2015)
• ข้อ ง. (Immediate release system): Immediate release system ไม่ตรงกับข้อบ่งใช้หรือกลไกการออกฤทธิ์ที่ถูกต้องตาม WHO Medical Eligibility Criteria for Contraceptive Use (5th edition, 2015)
• ข้อ จ. (Pulse release system): Pulse release system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9" s="100" t="n"/>
      <c r="L79" s="88" t="inlineStr">
        <is>
          <t>Oral contraceptive</t>
        </is>
      </c>
      <c r="M79" s="100" t="inlineStr">
        <is>
          <t>Clinic</t>
        </is>
      </c>
      <c r="N79" s="88" t="inlineStr">
        <is>
          <t>ข้อ 83 (PLE_CC1_2558_Key.md)</t>
        </is>
      </c>
      <c r="O79" s="100" t="n"/>
      <c r="P79" s="100" t="n"/>
      <c r="Q79" s="100" t="n"/>
    </row>
    <row r="80" ht="13.2" customHeight="1" s="49">
      <c r="A80" s="119" t="inlineStr">
        <is>
          <t>78</t>
        </is>
      </c>
      <c r="B80" s="88" t="inlineStr">
        <is>
          <t>การใช้ยาคุมกำเนิดชนิดแผ่นแปะ โดยติดแผ่น 1 แผ่น/สัปดาห์ ติดต่อกัน 3 สัปดาห์ และเว้น 1 สัปดาห์ กราฟการ ปลดปล่อยยาเป็นข้อใด</t>
        </is>
      </c>
      <c r="C80" s="100" t="n"/>
      <c r="D80" s="88" t="inlineStr">
        <is>
          <t>Desogestrel 75 mcg OD (Progestin-only)</t>
        </is>
      </c>
      <c r="E80" s="88" t="inlineStr">
        <is>
          <t>Levonorgestrel 1.5 mg stat (Emergency)</t>
        </is>
      </c>
      <c r="F80" s="88" t="inlineStr">
        <is>
          <t>Mefenamic acid 500 mg TID</t>
        </is>
      </c>
      <c r="G80" s="88" t="inlineStr">
        <is>
          <t>Tamsulosin 0.4 mg HS</t>
        </is>
      </c>
      <c r="H80" s="88" t="inlineStr">
        <is>
          <t>Finasteride 5 mg OD</t>
        </is>
      </c>
      <c r="I80" s="119" t="n">
        <v>1</v>
      </c>
      <c r="J80"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00" t="n"/>
      <c r="L80" s="88" t="inlineStr">
        <is>
          <t>Oral contraceptive</t>
        </is>
      </c>
      <c r="M80" s="100" t="inlineStr">
        <is>
          <t>Clinic</t>
        </is>
      </c>
      <c r="N80" s="88" t="inlineStr">
        <is>
          <t>ข้อ 84 (PLE_CC1_2558_Key.md)</t>
        </is>
      </c>
      <c r="O80" s="100" t="n"/>
      <c r="P80" s="100" t="n"/>
      <c r="Q80" s="100" t="n"/>
    </row>
    <row r="81" ht="13.2" customHeight="1" s="49">
      <c r="A81" s="119" t="inlineStr">
        <is>
          <t>79</t>
        </is>
      </c>
      <c r="B81" s="88" t="inlineStr">
        <is>
          <t>ภาวะใดต่อไปนี้สามารถใช้ฮอร์โมนในการรักษาหรือทดแทนในกลุ่มที่ขาดฮอร์โมนได้</t>
        </is>
      </c>
      <c r="C81" s="100" t="n"/>
      <c r="D81" s="88" t="inlineStr">
        <is>
          <t>มะเร็งเต้านม</t>
        </is>
      </c>
      <c r="E81" s="88" t="inlineStr">
        <is>
          <t>เบาหวานร่วมกับภาวะไขมันในเลือดสูง</t>
        </is>
      </c>
      <c r="F81" s="88" t="inlineStr">
        <is>
          <t>ภาวะลิ่มเลือดอุดตันหลอดเลือดดำ หรือภาวะหลอดเลือดดำอักเสบ</t>
        </is>
      </c>
      <c r="G81" s="88" t="inlineStr">
        <is>
          <t>ภาวะตับอักเสบเฉียบพลัน</t>
        </is>
      </c>
      <c r="H81" s="88" t="inlineStr">
        <is>
          <t>เลือดออกผิดปกติทางชองคลอดโดยไม่ทราบสาเหตุ</t>
        </is>
      </c>
      <c r="I81" s="119" t="n">
        <v>1</v>
      </c>
      <c r="J81" s="88"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100" t="n"/>
      <c r="L81" s="88" t="inlineStr">
        <is>
          <t>Oral contraceptive</t>
        </is>
      </c>
      <c r="M81" s="100" t="inlineStr">
        <is>
          <t>Clinic</t>
        </is>
      </c>
      <c r="N81" s="88" t="inlineStr">
        <is>
          <t>ข้อ 69 (Pharmtutor_2024_Set1.md)</t>
        </is>
      </c>
      <c r="O81" s="100" t="n"/>
      <c r="P81" s="100" t="n"/>
      <c r="Q81" s="100" t="n"/>
    </row>
    <row r="82" ht="13.2" customHeight="1" s="49">
      <c r="A82" s="119" t="inlineStr">
        <is>
          <t>80</t>
        </is>
      </c>
      <c r="B82" s="88"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82" s="100" t="n"/>
      <c r="D82" s="88" t="inlineStr">
        <is>
          <t>มีเพศสัมพันธ์แบบไม่สวมถุงยางอนามัย</t>
        </is>
      </c>
      <c r="E82" s="88" t="inlineStr">
        <is>
          <t>การสวนล้างช่องคลอด</t>
        </is>
      </c>
      <c r="F82" s="88" t="inlineStr">
        <is>
          <t>การรับประทานยาชนิดฮอร์โมนรวม</t>
        </is>
      </c>
      <c r="G82" s="88" t="inlineStr">
        <is>
          <t>การรับประทานอาหารหมักดอง</t>
        </is>
      </c>
      <c r="H82" s="88" t="inlineStr">
        <is>
          <t>ถูกทุกข้อ</t>
        </is>
      </c>
      <c r="I82" s="119" t="n">
        <v>1</v>
      </c>
      <c r="J82" s="88"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00" t="n"/>
      <c r="L82" s="88" t="inlineStr">
        <is>
          <t>Oral contraceptive</t>
        </is>
      </c>
      <c r="M82" s="100" t="inlineStr">
        <is>
          <t>Clinic</t>
        </is>
      </c>
      <c r="N82" s="88" t="inlineStr">
        <is>
          <t>ข้อ 42 (Pharmtutor_2024_Set2.md)</t>
        </is>
      </c>
      <c r="O82" s="100" t="n"/>
      <c r="P82" s="100" t="n"/>
      <c r="Q82" s="100" t="n"/>
    </row>
    <row r="83" ht="13.2" customHeight="1" s="49">
      <c r="A83" s="119" t="inlineStr">
        <is>
          <t>81</t>
        </is>
      </c>
      <c r="B83" s="88"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83" s="100" t="n"/>
      <c r="D83" s="88" t="inlineStr">
        <is>
          <t>การใช้ Progestin เดี่ยวให้ผลดีกว่าการใช้สูตรผสม</t>
        </is>
      </c>
      <c r="E83" s="88" t="inlineStr">
        <is>
          <t>การใช้สูตรผสม Estrogen สามารถขับออกทางน้ำนมอาจส่งผลข้างเคียงให้ทารกได้</t>
        </is>
      </c>
      <c r="F83" s="88" t="inlineStr">
        <is>
          <t>Estrogen ทำให้ปริมาณของน้ำนมลดลง</t>
        </is>
      </c>
      <c r="G83" s="88"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83" s="88" t="inlineStr">
        <is>
          <t>ไม่มีข้อใดถูก</t>
        </is>
      </c>
      <c r="I83" s="119" t="n">
        <v>1</v>
      </c>
      <c r="J83" s="88"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00" t="n"/>
      <c r="L83" s="88" t="inlineStr">
        <is>
          <t>Oral contraceptive</t>
        </is>
      </c>
      <c r="M83" s="100" t="inlineStr">
        <is>
          <t>Clinic</t>
        </is>
      </c>
      <c r="N83" s="88" t="inlineStr">
        <is>
          <t>ข้อ 66 (Pharmtutor_2024_Set2.md)</t>
        </is>
      </c>
      <c r="O83" s="100" t="n"/>
      <c r="P83" s="100" t="n"/>
      <c r="Q83" s="100" t="n"/>
    </row>
    <row r="84" ht="13.2" customHeight="1" s="49">
      <c r="A84" s="119" t="inlineStr">
        <is>
          <t>82</t>
        </is>
      </c>
      <c r="B84" s="88"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84" s="100" t="n"/>
      <c r="D84" s="88" t="inlineStr">
        <is>
          <t>Cyproterone</t>
        </is>
      </c>
      <c r="E84" s="88" t="inlineStr">
        <is>
          <t>Drospirenone</t>
        </is>
      </c>
      <c r="F84" s="88" t="inlineStr">
        <is>
          <t>Desogestrel</t>
        </is>
      </c>
      <c r="G84" s="88" t="inlineStr">
        <is>
          <t>ข้อ a และ b ถูก</t>
        </is>
      </c>
      <c r="H84" s="88" t="inlineStr">
        <is>
          <t>ข้อ a b และ c ถูก</t>
        </is>
      </c>
      <c r="I84" s="119" t="n">
        <v>1</v>
      </c>
      <c r="J84" s="88"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4" s="100" t="n"/>
      <c r="L84" s="88" t="inlineStr">
        <is>
          <t>Oral contraceptive</t>
        </is>
      </c>
      <c r="M84" s="100" t="inlineStr">
        <is>
          <t>Clinic</t>
        </is>
      </c>
      <c r="N84" s="88" t="inlineStr">
        <is>
          <t>ข้อ 67 (Pharmtutor_2024_Set2.md)</t>
        </is>
      </c>
      <c r="O84" s="100" t="n"/>
      <c r="P84" s="100" t="n"/>
      <c r="Q84" s="100" t="n"/>
    </row>
    <row r="85" ht="13.2" customHeight="1" s="49">
      <c r="A85" s="119" t="inlineStr">
        <is>
          <t>83</t>
        </is>
      </c>
      <c r="B85" s="88"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85" s="100" t="n"/>
      <c r="D85" s="88" t="inlineStr">
        <is>
          <t>Finasteride 5 mg OD</t>
        </is>
      </c>
      <c r="E85" s="88" t="inlineStr">
        <is>
          <t>Oxybutynin 5 mg BID</t>
        </is>
      </c>
      <c r="F85" s="88" t="inlineStr">
        <is>
          <t>Tolterodine 2 mg BID</t>
        </is>
      </c>
      <c r="G85" s="88" t="inlineStr">
        <is>
          <t>Dydrogesterone 10 mg BID</t>
        </is>
      </c>
      <c r="H85" s="88" t="inlineStr">
        <is>
          <t>Ethinylestradiol 30 mcg + Levonorgestrel 150 mcg</t>
        </is>
      </c>
      <c r="I85" s="119" t="n">
        <v>1</v>
      </c>
      <c r="J85"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5" s="100" t="n"/>
      <c r="L85" s="88" t="inlineStr">
        <is>
          <t>Oral contraceptive</t>
        </is>
      </c>
      <c r="M85" s="100" t="inlineStr">
        <is>
          <t>Clinic</t>
        </is>
      </c>
      <c r="N85" s="88" t="inlineStr">
        <is>
          <t>ข้อ 38 (PLE_CC1_2557.md)</t>
        </is>
      </c>
      <c r="O85" s="100" t="n"/>
      <c r="P85" s="100" t="n"/>
      <c r="Q85" s="100" t="n"/>
    </row>
    <row r="86" ht="13.2" customHeight="1" s="49">
      <c r="A86" s="119" t="inlineStr">
        <is>
          <t>84</t>
        </is>
      </c>
      <c r="B86" s="88"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86" s="100" t="n"/>
      <c r="D86" s="88" t="inlineStr">
        <is>
          <t>Dydrogesterone 10 mg BID</t>
        </is>
      </c>
      <c r="E86" s="88" t="inlineStr">
        <is>
          <t>Ethinylestradiol 30 mcg + Levonorgestrel 150 mcg</t>
        </is>
      </c>
      <c r="F86" s="88" t="inlineStr">
        <is>
          <t>Ethinylestradiol 30 mcg + Drospirenone 3 mg</t>
        </is>
      </c>
      <c r="G86" s="88" t="inlineStr">
        <is>
          <t>Ethinylestradiol 35 mcg + Cyproterone acetate 2 mg</t>
        </is>
      </c>
      <c r="H86" s="88" t="inlineStr">
        <is>
          <t>Desogestrel 75 mcg OD (Progestin-only)</t>
        </is>
      </c>
      <c r="I86" s="119" t="n">
        <v>1</v>
      </c>
      <c r="J86"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00" t="n"/>
      <c r="L86" s="88" t="inlineStr">
        <is>
          <t>Hormonal replacement</t>
        </is>
      </c>
      <c r="M86" s="100" t="inlineStr">
        <is>
          <t>Clinic</t>
        </is>
      </c>
      <c r="N86" s="88" t="inlineStr">
        <is>
          <t>ข้อ 40 (PLE_CC1_2557.md)</t>
        </is>
      </c>
      <c r="O86" s="100" t="n"/>
      <c r="P86" s="100" t="n"/>
      <c r="Q86" s="100" t="n"/>
    </row>
    <row r="87" ht="13.2" customHeight="1" s="49">
      <c r="A87" s="119" t="inlineStr">
        <is>
          <t>85</t>
        </is>
      </c>
      <c r="B87" s="88" t="inlineStr">
        <is>
          <t>ควรจ่ายยาคุมกำเนิดแบบไหนให้แก่ผู้หญิงรายนี้</t>
        </is>
      </c>
      <c r="C87" s="100" t="n"/>
      <c r="D87" s="88" t="inlineStr">
        <is>
          <t>Conjugated estrogen</t>
        </is>
      </c>
      <c r="E87" s="88" t="inlineStr">
        <is>
          <t>Lynestrenol</t>
        </is>
      </c>
      <c r="F87" s="88" t="inlineStr">
        <is>
          <t>Ethenyl estradiol + Desogestrel</t>
        </is>
      </c>
      <c r="G87" s="88" t="inlineStr">
        <is>
          <t>Ethenyl estradiol + Norethisterone</t>
        </is>
      </c>
      <c r="H87" s="88" t="inlineStr">
        <is>
          <t>Ethenyl estradiol + Cyproterone acetate</t>
        </is>
      </c>
      <c r="I87" s="119" t="n">
        <v>1</v>
      </c>
      <c r="J87" s="88"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100" t="n"/>
      <c r="L87" s="88" t="inlineStr">
        <is>
          <t>Oral contraceptive</t>
        </is>
      </c>
      <c r="M87" s="100" t="inlineStr">
        <is>
          <t>Clinic</t>
        </is>
      </c>
      <c r="N87" s="88" t="inlineStr">
        <is>
          <t>ข้อ 71 (PLE_CC1_2555 Day 1.md)</t>
        </is>
      </c>
      <c r="O87" s="100" t="n"/>
      <c r="P87" s="100" t="n"/>
      <c r="Q87" s="100" t="n"/>
    </row>
    <row r="88" ht="13.2" customHeight="1" s="49">
      <c r="A88" s="119" t="inlineStr">
        <is>
          <t>86</t>
        </is>
      </c>
      <c r="B88" s="88" t="inlineStr">
        <is>
          <t>ข้อใดคือเหตุผลในการเลือกยาคุมกำเนิดข้างต้น</t>
        </is>
      </c>
      <c r="C88" s="100" t="n"/>
      <c r="D88" s="88" t="inlineStr">
        <is>
          <t>เพราะมีฮอร์โมนบางชนิดสามารถยับยั้งการหลั่งฮอร์โมน prolactin</t>
        </is>
      </c>
      <c r="E88" s="88" t="inlineStr">
        <is>
          <t>เพราะผนังมดลูกยังไม่แข็งแรงพอ</t>
        </is>
      </c>
      <c r="F88" s="88" t="inlineStr">
        <is>
          <t>เพื่อป้องกันผนังมดลูกหนาตัวขึ้น</t>
        </is>
      </c>
      <c r="G88" s="88" t="inlineStr">
        <is>
          <t>.........</t>
        </is>
      </c>
      <c r="H88" s="88" t="inlineStr">
        <is>
          <t>...........</t>
        </is>
      </c>
      <c r="I88" s="119" t="n">
        <v>1</v>
      </c>
      <c r="J88" s="88"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8" s="100" t="n"/>
      <c r="L88" s="88" t="inlineStr">
        <is>
          <t>Oral contraceptive</t>
        </is>
      </c>
      <c r="M88" s="100" t="inlineStr">
        <is>
          <t>Clinic</t>
        </is>
      </c>
      <c r="N88" s="88" t="inlineStr">
        <is>
          <t>ข้อ 72 (PLE_CC1_2555 Day 1.md)</t>
        </is>
      </c>
      <c r="O88" s="100" t="n"/>
      <c r="P88" s="100" t="n"/>
      <c r="Q88" s="100" t="n"/>
    </row>
    <row r="89" ht="13.2" customHeight="1" s="49">
      <c r="A89" s="119" t="inlineStr">
        <is>
          <t>87</t>
        </is>
      </c>
      <c r="B89" s="88" t="inlineStr">
        <is>
          <t>หากผู้ป่วยไม่ต้องการมีประจำเดือนอีกแล้ว และไม่มีข้อห้ามใช้ Estrogen จะต้องได้ยาคุมกำเนิดแบบใด</t>
        </is>
      </c>
      <c r="C89" s="100" t="n"/>
      <c r="D89" s="88" t="inlineStr">
        <is>
          <t>Estrogen เดี่ยวๆ 28 เม็ด</t>
        </is>
      </c>
      <c r="E89" s="88" t="inlineStr">
        <is>
          <t>Progestrin เดี่ยวๆ 28 เม็ด</t>
        </is>
      </c>
      <c r="F89" s="88" t="inlineStr">
        <is>
          <t>Estrogen + progestrin อย่างละ 28 เม็ด</t>
        </is>
      </c>
      <c r="G89" s="88" t="inlineStr">
        <is>
          <t>Estrogen 21 เม็ด + progestrin 7 เม็ด</t>
        </is>
      </c>
      <c r="H89" s="88" t="inlineStr">
        <is>
          <t>Estrogen 16 เม็ด + progestrin 12 เม็ด คณะเภสัชศาสตร์</t>
        </is>
      </c>
      <c r="I89" s="119" t="n">
        <v>1</v>
      </c>
      <c r="J89" s="88"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89" s="100" t="n"/>
      <c r="L89" s="88" t="inlineStr">
        <is>
          <t>Oral contraceptive</t>
        </is>
      </c>
      <c r="M89" s="100" t="inlineStr">
        <is>
          <t>Clinic</t>
        </is>
      </c>
      <c r="N89" s="88" t="inlineStr">
        <is>
          <t>ข้อ 73 (PLE_CC1_2555 Day 1.md)</t>
        </is>
      </c>
      <c r="O89" s="100" t="n"/>
      <c r="P89" s="100" t="n"/>
      <c r="Q89" s="100" t="n"/>
    </row>
    <row r="90" ht="13.2" customHeight="1" s="49">
      <c r="A90" s="119" t="inlineStr">
        <is>
          <t>88</t>
        </is>
      </c>
      <c r="B90" s="88" t="inlineStr">
        <is>
          <t>หากผู้ป่วยเป็น cystitis แล้วเกิดตั้งครรภ์ ควรเปลี่ยนยา ciprofloxacin เป็นยาในข้อใดสำหรับผู้ป่วยรายนี้</t>
        </is>
      </c>
      <c r="C90" s="100" t="n"/>
      <c r="D90" s="88" t="inlineStr">
        <is>
          <t>Cotrimoxazole</t>
        </is>
      </c>
      <c r="E90" s="88" t="inlineStr">
        <is>
          <t>Cefalexin</t>
        </is>
      </c>
      <c r="F90" s="88" t="inlineStr">
        <is>
          <t>Cloxacillin</t>
        </is>
      </c>
      <c r="G90" s="88" t="inlineStr">
        <is>
          <t>Doxycycline</t>
        </is>
      </c>
      <c r="H90" s="88" t="inlineStr">
        <is>
          <t>......</t>
        </is>
      </c>
      <c r="I90" s="119" t="n">
        <v>1</v>
      </c>
      <c r="J90" s="88"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0" s="100" t="n"/>
      <c r="L90" s="88" t="inlineStr">
        <is>
          <t>Oral contraceptive</t>
        </is>
      </c>
      <c r="M90" s="100" t="inlineStr">
        <is>
          <t>Clinic</t>
        </is>
      </c>
      <c r="N90" s="88" t="inlineStr">
        <is>
          <t>ข้อ 91 (PLE_CC1_2555 Day 1.md)</t>
        </is>
      </c>
      <c r="O90" s="100" t="n"/>
      <c r="P90" s="100" t="n"/>
      <c r="Q90" s="100" t="n"/>
    </row>
    <row r="91" ht="13.2" customHeight="1" s="49">
      <c r="A91" s="119" t="inlineStr">
        <is>
          <t>89</t>
        </is>
      </c>
      <c r="B91" s="88" t="inlineStr">
        <is>
          <t>ควรรับประทานยาคุมเพื่อป้องกันการตั้งครรภ์ทารกวิรูป</t>
        </is>
      </c>
      <c r="C91" s="100" t="n"/>
      <c r="D91" s="88" t="inlineStr">
        <is>
          <t>Desogestrel 75 mcg OD (Progestin-only)</t>
        </is>
      </c>
      <c r="E91" s="88" t="inlineStr">
        <is>
          <t>Levonorgestrel 1.5 mg stat (Emergency)</t>
        </is>
      </c>
      <c r="F91" s="88" t="inlineStr">
        <is>
          <t>Mefenamic acid 500 mg TID</t>
        </is>
      </c>
      <c r="G91" s="88" t="inlineStr">
        <is>
          <t>Tamsulosin 0.4 mg HS</t>
        </is>
      </c>
      <c r="H91" s="88" t="inlineStr">
        <is>
          <t>Finasteride 5 mg OD</t>
        </is>
      </c>
      <c r="I91" s="119" t="n">
        <v>1</v>
      </c>
      <c r="J91"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1" s="100" t="n"/>
      <c r="L91" s="88" t="inlineStr">
        <is>
          <t>Oral contraceptive</t>
        </is>
      </c>
      <c r="M91" s="100" t="inlineStr">
        <is>
          <t>Clinic</t>
        </is>
      </c>
      <c r="N91" s="88" t="inlineStr">
        <is>
          <t>ข้อ 1 (PLE_CC1_2555 Day 2.md)</t>
        </is>
      </c>
      <c r="O91" s="100" t="n"/>
      <c r="P91" s="100" t="n"/>
      <c r="Q91" s="100" t="n"/>
    </row>
    <row r="92" ht="13.2" customHeight="1" s="49">
      <c r="A92" s="119" t="inlineStr">
        <is>
          <t>90</t>
        </is>
      </c>
      <c r="B92" s="88" t="inlineStr">
        <is>
          <t>เหตุใดจึงต้องระมัดระวังในการยาคุมกำเนิดที่มี Estrogen ให้กับหญิงที่อยู่ระหว่างให้นมบุตร</t>
        </is>
      </c>
      <c r="C92" s="100" t="n"/>
      <c r="D92" s="88" t="inlineStr">
        <is>
          <t>Tamsulosin 0.4 mg HS</t>
        </is>
      </c>
      <c r="E92" s="88" t="inlineStr">
        <is>
          <t>Finasteride 5 mg OD</t>
        </is>
      </c>
      <c r="F92" s="88" t="inlineStr">
        <is>
          <t>Oxybutynin 5 mg BID</t>
        </is>
      </c>
      <c r="G92" s="88" t="inlineStr">
        <is>
          <t>Tolterodine 2 mg BID</t>
        </is>
      </c>
      <c r="H92" s="88" t="inlineStr">
        <is>
          <t>Dydrogesterone 10 mg BID</t>
        </is>
      </c>
      <c r="I92" s="119" t="n">
        <v>1</v>
      </c>
      <c r="J92"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100" t="n"/>
      <c r="L92" s="88" t="inlineStr">
        <is>
          <t>Oral contraceptive</t>
        </is>
      </c>
      <c r="M92" s="100" t="inlineStr">
        <is>
          <t>Clinic</t>
        </is>
      </c>
      <c r="N92" s="88" t="inlineStr">
        <is>
          <t>ข้อ 2 (PLE_CC1_2555 Day 2.md)</t>
        </is>
      </c>
      <c r="O92" s="100" t="n"/>
      <c r="P92" s="100" t="n"/>
      <c r="Q92" s="100" t="n"/>
    </row>
    <row r="93" ht="13.2" customHeight="1" s="49">
      <c r="A93" s="119" t="inlineStr">
        <is>
          <t>91</t>
        </is>
      </c>
      <c r="B93" s="88" t="inlineStr">
        <is>
          <t>เนื่องจากยาอาจมีผลลดฮอร์โมน Prolactin</t>
        </is>
      </c>
      <c r="C93" s="100" t="n"/>
      <c r="D93" s="88" t="inlineStr">
        <is>
          <t>Tolterodine 2 mg BID</t>
        </is>
      </c>
      <c r="E93" s="88" t="inlineStr">
        <is>
          <t>Dydrogesterone 10 mg BID</t>
        </is>
      </c>
      <c r="F93" s="88" t="inlineStr">
        <is>
          <t>Ethinylestradiol 30 mcg + Levonorgestrel 150 mcg</t>
        </is>
      </c>
      <c r="G93" s="88" t="inlineStr">
        <is>
          <t>Ethinylestradiol 30 mcg + Drospirenone 3 mg</t>
        </is>
      </c>
      <c r="H93" s="88" t="inlineStr">
        <is>
          <t>Ethinylestradiol 35 mcg + Cyproterone acetate 2 mg</t>
        </is>
      </c>
      <c r="I93" s="119" t="n">
        <v>1</v>
      </c>
      <c r="J93"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00" t="n"/>
      <c r="L93" s="88" t="inlineStr">
        <is>
          <t>Oral contraceptive</t>
        </is>
      </c>
      <c r="M93" s="100" t="inlineStr">
        <is>
          <t>Clinic</t>
        </is>
      </c>
      <c r="N93" s="88" t="inlineStr">
        <is>
          <t>ข้อ 1 (PLE_CC1_2555 Day 2.md)</t>
        </is>
      </c>
      <c r="O93" s="100" t="n"/>
      <c r="P93" s="100" t="n"/>
      <c r="Q93" s="100" t="n"/>
    </row>
    <row r="94" ht="13.2" customHeight="1" s="49">
      <c r="A94" s="119" t="inlineStr">
        <is>
          <t>92</t>
        </is>
      </c>
      <c r="B94" s="88" t="inlineStr">
        <is>
          <t>เนื่องจากในหญิงให้นมบุตรมีผนังมดลูกที่บางอยู่แล้ว การใช้ยาคุมกำเนิดอาจทำให้เกิดเลือดออกระปริบกระ ปรอยได้</t>
        </is>
      </c>
      <c r="C94" s="100" t="n"/>
      <c r="D94" s="88" t="inlineStr">
        <is>
          <t>Ethinylestradiol 30 mcg + Drospirenone 3 mg</t>
        </is>
      </c>
      <c r="E94" s="88" t="inlineStr">
        <is>
          <t>Ethinylestradiol 35 mcg + Cyproterone acetate 2 mg</t>
        </is>
      </c>
      <c r="F94" s="88" t="inlineStr">
        <is>
          <t>Desogestrel 75 mcg OD (Progestin-only)</t>
        </is>
      </c>
      <c r="G94" s="88" t="inlineStr">
        <is>
          <t>Levonorgestrel 1.5 mg stat (Emergency)</t>
        </is>
      </c>
      <c r="H94" s="88" t="inlineStr">
        <is>
          <t>Mefenamic acid 500 mg TID</t>
        </is>
      </c>
      <c r="I94" s="119" t="n">
        <v>1</v>
      </c>
      <c r="J94"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00" t="n"/>
      <c r="L94" s="88" t="inlineStr">
        <is>
          <t>Oral contraceptive</t>
        </is>
      </c>
      <c r="M94" s="100" t="inlineStr">
        <is>
          <t>Clinic</t>
        </is>
      </c>
      <c r="N94" s="88" t="inlineStr">
        <is>
          <t>ข้อ 5 (PLE_CC1_2555 Day 2.md)</t>
        </is>
      </c>
      <c r="O94" s="100" t="n"/>
      <c r="P94" s="100" t="n"/>
      <c r="Q94" s="100" t="n"/>
    </row>
    <row r="95" ht="13.2" customHeight="1" s="49">
      <c r="A95" s="119" t="inlineStr">
        <is>
          <t>93</t>
        </is>
      </c>
      <c r="B95" s="88" t="inlineStr">
        <is>
          <t>ผู้ป่วยที่มีภาวะใดมีห้ามใช้ฮอร์โมนที่ประกอบด้วย Estrogen</t>
        </is>
      </c>
      <c r="C95" s="100" t="n"/>
      <c r="D95" s="88" t="inlineStr">
        <is>
          <t>Levonorgestrel 1.5 mg stat (Emergency)</t>
        </is>
      </c>
      <c r="E95" s="88" t="inlineStr">
        <is>
          <t>Mefenamic acid 500 mg TID</t>
        </is>
      </c>
      <c r="F95" s="88" t="inlineStr">
        <is>
          <t>Tamsulosin 0.4 mg HS</t>
        </is>
      </c>
      <c r="G95" s="88" t="inlineStr">
        <is>
          <t>Finasteride 5 mg OD</t>
        </is>
      </c>
      <c r="H95" s="88" t="inlineStr">
        <is>
          <t>Oxybutynin 5 mg BID</t>
        </is>
      </c>
      <c r="I95" s="119" t="n">
        <v>1</v>
      </c>
      <c r="J95"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100" t="n"/>
      <c r="L95" s="88" t="inlineStr">
        <is>
          <t>Hormonal replacement</t>
        </is>
      </c>
      <c r="M95" s="100" t="inlineStr">
        <is>
          <t>Clinic</t>
        </is>
      </c>
      <c r="N95" s="88" t="inlineStr">
        <is>
          <t>ข้อ 3 (PLE_CC1_2555 Day 2.md)</t>
        </is>
      </c>
      <c r="O95" s="100" t="n"/>
      <c r="P95" s="100" t="n"/>
      <c r="Q95" s="100" t="n"/>
    </row>
    <row r="96" ht="13.2" customHeight="1" s="49">
      <c r="A96" s="119" t="inlineStr">
        <is>
          <t>94</t>
        </is>
      </c>
      <c r="B96" s="88" t="inlineStr">
        <is>
          <t>ผู้ที่ตัดมดลูกไปแล้วสามารถใช้ estrogen อย่างเดียวได้</t>
        </is>
      </c>
      <c r="C96" s="100" t="n"/>
      <c r="D96" s="88" t="inlineStr">
        <is>
          <t>Finasteride 5 mg OD</t>
        </is>
      </c>
      <c r="E96" s="88" t="inlineStr">
        <is>
          <t>Oxybutynin 5 mg BID</t>
        </is>
      </c>
      <c r="F96" s="88" t="inlineStr">
        <is>
          <t>Tolterodine 2 mg BID</t>
        </is>
      </c>
      <c r="G96" s="88" t="inlineStr">
        <is>
          <t>Dydrogesterone 10 mg BID</t>
        </is>
      </c>
      <c r="H96" s="88" t="inlineStr">
        <is>
          <t>Ethinylestradiol 30 mcg + Levonorgestrel 150 mcg</t>
        </is>
      </c>
      <c r="I96" s="119" t="n">
        <v>1</v>
      </c>
      <c r="J96"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6" s="100" t="n"/>
      <c r="L96" s="88" t="inlineStr">
        <is>
          <t>Hormonal replacement</t>
        </is>
      </c>
      <c r="M96" s="100" t="inlineStr">
        <is>
          <t>Clinic</t>
        </is>
      </c>
      <c r="N96" s="88" t="inlineStr">
        <is>
          <t>ข้อ 2 (PLE_CC1_2555 Day 2.md)</t>
        </is>
      </c>
      <c r="O96" s="100" t="n"/>
      <c r="P96" s="100" t="n"/>
      <c r="Q96" s="100" t="n"/>
    </row>
    <row r="97" ht="13.2" customHeight="1" s="49">
      <c r="A97" s="119" t="inlineStr">
        <is>
          <t>95</t>
        </is>
      </c>
      <c r="B97" s="88" t="inlineStr">
        <is>
          <t>ข้อดีของยาคุมกำเนิดในรูปแผ่นแปะที่แตกต่างจากยาคุมกำเนิดแบบรับประทานคือข้อใด</t>
        </is>
      </c>
      <c r="C97" s="100" t="n"/>
      <c r="D97" s="88" t="inlineStr">
        <is>
          <t>Dydrogesterone 10 mg BID</t>
        </is>
      </c>
      <c r="E97" s="88" t="inlineStr">
        <is>
          <t>Ethinylestradiol 30 mcg + Levonorgestrel 150 mcg</t>
        </is>
      </c>
      <c r="F97" s="88" t="inlineStr">
        <is>
          <t>Ethinylestradiol 30 mcg + Drospirenone 3 mg</t>
        </is>
      </c>
      <c r="G97" s="88" t="inlineStr">
        <is>
          <t>Ethinylestradiol 35 mcg + Cyproterone acetate 2 mg</t>
        </is>
      </c>
      <c r="H97" s="88" t="inlineStr">
        <is>
          <t>Desogestrel 75 mcg OD (Progestin-only)</t>
        </is>
      </c>
      <c r="I97" s="119" t="n">
        <v>1</v>
      </c>
      <c r="J97"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00" t="n"/>
      <c r="L97" s="88" t="inlineStr">
        <is>
          <t>Oral contraceptive</t>
        </is>
      </c>
      <c r="M97" s="100" t="inlineStr">
        <is>
          <t>Clinic</t>
        </is>
      </c>
      <c r="N97" s="88" t="inlineStr">
        <is>
          <t>ข้อ 9 (PLE_CC1_2555 Day 2.md)</t>
        </is>
      </c>
      <c r="O97" s="100" t="n"/>
      <c r="P97" s="100" t="n"/>
      <c r="Q97" s="100" t="n"/>
    </row>
    <row r="98" ht="13.2" customHeight="1" s="49">
      <c r="A98" s="119" t="inlineStr">
        <is>
          <t>96</t>
        </is>
      </c>
      <c r="B98" s="88" t="inlineStr">
        <is>
          <t>ห้ามใช้ในหญิงตั้งครรภ์ เนื่องจากเป็น Pregnancy Category X</t>
        </is>
      </c>
      <c r="C98" s="100" t="n"/>
      <c r="D98" s="88" t="inlineStr">
        <is>
          <t>Ethinylestradiol 35 mcg + Cyproterone acetate 2 mg</t>
        </is>
      </c>
      <c r="E98" s="88" t="inlineStr">
        <is>
          <t>Desogestrel 75 mcg OD (Progestin-only)</t>
        </is>
      </c>
      <c r="F98" s="88" t="inlineStr">
        <is>
          <t>Levonorgestrel 1.5 mg stat (Emergency)</t>
        </is>
      </c>
      <c r="G98" s="88" t="inlineStr">
        <is>
          <t>Mefenamic acid 500 mg TID</t>
        </is>
      </c>
      <c r="H98" s="88" t="inlineStr">
        <is>
          <t>Tamsulosin 0.4 mg HS</t>
        </is>
      </c>
      <c r="I98" s="119" t="n">
        <v>1</v>
      </c>
      <c r="J98"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00" t="n"/>
      <c r="L98" s="88" t="inlineStr">
        <is>
          <t>Oral contraceptive</t>
        </is>
      </c>
      <c r="M98" s="100" t="inlineStr">
        <is>
          <t>Clinic</t>
        </is>
      </c>
      <c r="N98" s="88" t="inlineStr">
        <is>
          <t>ข้อ 3 (PLE_CC1_2533.md)</t>
        </is>
      </c>
      <c r="O98" s="100" t="n"/>
      <c r="P98" s="100" t="n"/>
      <c r="Q98" s="100" t="n"/>
    </row>
    <row r="99" ht="13.2" customHeight="1" s="49">
      <c r="A99" s="119" t="inlineStr">
        <is>
          <t>97</t>
        </is>
      </c>
      <c r="B99" s="88"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99" s="100" t="n"/>
      <c r="D99" s="88" t="inlineStr">
        <is>
          <t>Mefenamic acid 500 mg TID</t>
        </is>
      </c>
      <c r="E99" s="88" t="inlineStr">
        <is>
          <t>Tamsulosin 0.4 mg HS</t>
        </is>
      </c>
      <c r="F99" s="88" t="inlineStr">
        <is>
          <t>Finasteride 5 mg OD</t>
        </is>
      </c>
      <c r="G99" s="88" t="inlineStr">
        <is>
          <t>Oxybutynin 5 mg BID</t>
        </is>
      </c>
      <c r="H99" s="88" t="inlineStr">
        <is>
          <t>Tolterodine 2 mg BID</t>
        </is>
      </c>
      <c r="I99" s="119" t="n">
        <v>1</v>
      </c>
      <c r="J99"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100" t="n"/>
      <c r="L99" s="88" t="inlineStr">
        <is>
          <t>Oral contraceptive</t>
        </is>
      </c>
      <c r="M99" s="100" t="inlineStr">
        <is>
          <t>Clinic</t>
        </is>
      </c>
      <c r="N99" s="88" t="inlineStr">
        <is>
          <t>ข้อ 5 (PLE_CC1_2533.md)</t>
        </is>
      </c>
      <c r="O99" s="100" t="n"/>
      <c r="P99" s="100" t="n"/>
      <c r="Q99" s="100" t="n"/>
    </row>
    <row r="100" ht="13.2" customHeight="1" s="49">
      <c r="A100" s="119" t="inlineStr">
        <is>
          <t>98</t>
        </is>
      </c>
      <c r="B100" s="88" t="inlineStr">
        <is>
          <t>ยาฆ่าเชื้อในข้อใดมีข้อห้ามใช้ในระหว่างการตั้งครรภ์ (Pregnancy category X)</t>
        </is>
      </c>
      <c r="C100" s="100" t="n"/>
      <c r="D100" s="88" t="inlineStr">
        <is>
          <t>Amoxycillin</t>
        </is>
      </c>
      <c r="E100" s="88" t="inlineStr">
        <is>
          <t>Azithromycin</t>
        </is>
      </c>
      <c r="F100" s="88" t="inlineStr">
        <is>
          <t>Clarithromycin</t>
        </is>
      </c>
      <c r="G100" s="88" t="inlineStr">
        <is>
          <t>Chloramphenicol</t>
        </is>
      </c>
      <c r="H100" s="88" t="inlineStr">
        <is>
          <t>Ethinylestradiol 30 mcg + Drospirenone 3 mg</t>
        </is>
      </c>
      <c r="I100" s="119" t="n">
        <v>1</v>
      </c>
      <c r="J100" s="88"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00" t="n"/>
      <c r="L100" s="88" t="inlineStr">
        <is>
          <t>Oral contraceptive</t>
        </is>
      </c>
      <c r="M100" s="100" t="inlineStr">
        <is>
          <t>Clinic</t>
        </is>
      </c>
      <c r="N100" s="88" t="inlineStr">
        <is>
          <t>ข้อ 30 (PLE_CC1_Practice_Exam.md)</t>
        </is>
      </c>
      <c r="O100" s="100" t="n"/>
      <c r="P100" s="100" t="n"/>
      <c r="Q100" s="100" t="n"/>
    </row>
    <row r="101" ht="13.2" customHeight="1" s="49">
      <c r="A101" s="119" t="inlineStr">
        <is>
          <t>99</t>
        </is>
      </c>
      <c r="B101" s="88" t="inlineStr">
        <is>
          <t>ข้อใดไม่ใช่ข้อบ่งใช้ของ Estrogen replacement</t>
        </is>
      </c>
      <c r="C101" s="100" t="n"/>
      <c r="D101" s="88" t="inlineStr">
        <is>
          <t>ผู้ป่วยตัดรังไข่จากการเป็นเนื้องอก</t>
        </is>
      </c>
      <c r="E101" s="88" t="inlineStr">
        <is>
          <t>ทนแทนในสตรีวัยหมดประจำเดือน</t>
        </is>
      </c>
      <c r="F101" s="88" t="inlineStr">
        <is>
          <t>ป้องกันกระดูกพรุน</t>
        </is>
      </c>
      <c r="G101" s="88" t="inlineStr">
        <is>
          <t>มีอาการจาก vasomotor symptoms</t>
        </is>
      </c>
      <c r="H101" s="88" t="inlineStr">
        <is>
          <t>อาการทางระบบสืบพันธุ์หรือระบบขับถ่ายปัสสาวะ จงใช้โครงสร้างของ Estradiol ตอบคำถามข้อ 27</t>
        </is>
      </c>
      <c r="I101" s="119" t="n">
        <v>1</v>
      </c>
      <c r="J101" s="88"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00" t="n"/>
      <c r="L101" s="88" t="inlineStr">
        <is>
          <t>Hormonal replacement</t>
        </is>
      </c>
      <c r="M101" s="100" t="inlineStr">
        <is>
          <t>Clinic</t>
        </is>
      </c>
      <c r="N101" s="88" t="inlineStr">
        <is>
          <t>ข้อ 26 (PLE_CC1_Practice_Exam.md)</t>
        </is>
      </c>
      <c r="O101" s="100" t="n"/>
      <c r="P101" s="100" t="n"/>
      <c r="Q101" s="100" t="n"/>
    </row>
    <row r="102" ht="13.2" customHeight="1" s="49">
      <c r="A102" s="119" t="inlineStr">
        <is>
          <t>100</t>
        </is>
      </c>
      <c r="B102" s="88"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102" s="100" t="n"/>
      <c r="D102" s="88" t="inlineStr">
        <is>
          <t>ตาปลาเกิดจากการสวมรองเท้าที่ไม่พอดี</t>
        </is>
      </c>
      <c r="E102" s="88" t="inlineStr">
        <is>
          <t>ตาปลาเกิดจากการไม่ชอบสวมรองเท้าเดิน</t>
        </is>
      </c>
      <c r="F102" s="88" t="inlineStr">
        <is>
          <t>ตาปลาอาจเกิดได้จากรูปเท้าที่ผิดปกติ</t>
        </is>
      </c>
      <c r="G102" s="88" t="inlineStr">
        <is>
          <t>ตาปลาเกิดจากการติดเชื้อ ซึ่งมักเกิดตามมาหลังจากเป็นแผลที่เท้า</t>
        </is>
      </c>
      <c r="H102" s="88" t="inlineStr">
        <is>
          <t>ข้อที่กล่าวมาข้างต้นไม่มีข้อใดผิด</t>
        </is>
      </c>
      <c r="I102" s="119" t="n">
        <v>1</v>
      </c>
      <c r="J102" s="88"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102" s="100" t="n"/>
      <c r="L102" s="88" t="inlineStr">
        <is>
          <t>Oral contraceptive</t>
        </is>
      </c>
      <c r="M102" s="100" t="inlineStr">
        <is>
          <t>Clinic</t>
        </is>
      </c>
      <c r="N102" s="88" t="inlineStr">
        <is>
          <t>ข้อ 20 (PLE_CC1_Practice_Exam.md)</t>
        </is>
      </c>
      <c r="O102" s="100" t="n"/>
      <c r="P102" s="100" t="n"/>
      <c r="Q102" s="100" t="n"/>
    </row>
    <row r="103" ht="13.2" customHeight="1" s="49">
      <c r="A103" s="119" t="inlineStr">
        <is>
          <t>101</t>
        </is>
      </c>
      <c r="B103" s="88" t="inlineStr">
        <is>
          <t>จากข้อ 28 หากผู้ป่วยกำลังตั้งครรภ์ ควรได้รับการรักษาด้วยยาในข้อใด</t>
        </is>
      </c>
      <c r="C103" s="100" t="n"/>
      <c r="D103" s="88" t="inlineStr">
        <is>
          <t>1% Gamma-benzene hexachloride ข. 25 % Benzyl benzoate</t>
        </is>
      </c>
      <c r="E103" s="88" t="inlineStr">
        <is>
          <t>12.5 % Benzyl benzoate</t>
        </is>
      </c>
      <c r="F103" s="88" t="inlineStr">
        <is>
          <t>10 - 15% Precipitated sulfur</t>
        </is>
      </c>
      <c r="G103" s="88" t="inlineStr">
        <is>
          <t>5% Permethrin cream</t>
        </is>
      </c>
      <c r="H103" s="88" t="inlineStr">
        <is>
          <t>Dydrogesterone 10 mg BID</t>
        </is>
      </c>
      <c r="I103" s="119" t="n">
        <v>1</v>
      </c>
      <c r="J103" s="88"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00" t="n"/>
      <c r="L103" s="88" t="inlineStr">
        <is>
          <t>Oral contraceptive</t>
        </is>
      </c>
      <c r="M103" s="100" t="inlineStr">
        <is>
          <t>Clinic</t>
        </is>
      </c>
      <c r="N103" s="88" t="inlineStr">
        <is>
          <t>ข้อ 30 (PLE_CC1_Practice_Exam.md)</t>
        </is>
      </c>
      <c r="O103" s="100" t="n"/>
      <c r="P103" s="100" t="n"/>
      <c r="Q103" s="100" t="n"/>
    </row>
    <row r="104" ht="13.2" customHeight="1" s="49">
      <c r="A104" s="119" t="inlineStr">
        <is>
          <t>102</t>
        </is>
      </c>
      <c r="B104" s="88" t="inlineStr">
        <is>
          <t>เกี่ยวกับ ผู้ป่วยที่ตั้งครรภ์ ข้อใดต่อไปนี้กล่าวถูกต้องตามหลักวิชาชีพเภสัชกรรม</t>
        </is>
      </c>
      <c r="C104" s="100" t="n"/>
      <c r="D104" s="88" t="inlineStr">
        <is>
          <t>Tolterodine 2 mg BID</t>
        </is>
      </c>
      <c r="E104" s="88" t="inlineStr">
        <is>
          <t>Dydrogesterone 10 mg BID</t>
        </is>
      </c>
      <c r="F104" s="88" t="inlineStr">
        <is>
          <t>Ethinylestradiol 30 mcg + Levonorgestrel 150 mcg</t>
        </is>
      </c>
      <c r="G104" s="88" t="inlineStr">
        <is>
          <t>Ethinylestradiol 30 mcg + Drospirenone 3 mg</t>
        </is>
      </c>
      <c r="H104" s="88" t="inlineStr">
        <is>
          <t>Ethinylestradiol 35 mcg + Cyproterone acetate 2 mg</t>
        </is>
      </c>
      <c r="I104" s="119" t="n">
        <v>1</v>
      </c>
      <c r="J104"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4" s="100" t="n"/>
      <c r="L104" s="88" t="inlineStr">
        <is>
          <t>Oral contraceptive</t>
        </is>
      </c>
      <c r="M104" s="100" t="inlineStr">
        <is>
          <t>Clinic</t>
        </is>
      </c>
      <c r="N104" s="88" t="inlineStr">
        <is>
          <t>ข้อ 5 (PLE_CC1_Practice_Exam.md)</t>
        </is>
      </c>
      <c r="O104" s="100" t="n"/>
      <c r="P104" s="100" t="n"/>
      <c r="Q104" s="100" t="n"/>
    </row>
    <row r="105" ht="13.2" customHeight="1" s="49">
      <c r="A105" s="119" t="inlineStr">
        <is>
          <t>103</t>
        </is>
      </c>
      <c r="B105" s="88" t="inlineStr">
        <is>
          <t>ข้อใดผิดเกี่ยวกับกลไกออกฤทธิ์ของยาคุมกำเนิด</t>
        </is>
      </c>
      <c r="C105" s="100" t="n"/>
      <c r="D105" s="88" t="inlineStr">
        <is>
          <t>Estrogen ยับยั้งการหลั่ง FSH กดการเจริญของ follicle</t>
        </is>
      </c>
      <c r="E105" s="88" t="inlineStr">
        <is>
          <t>Progesterone ยับยั้งการหลั่ง LH ทำให้ไม่เกิดการตกไข่</t>
        </is>
      </c>
      <c r="F105" s="88" t="inlineStr">
        <is>
          <t>Estrogen มีผลทำให้มูกที่ปากมดลูกข้นเหนียว ทำให้ sperm ผ่านได้ยาก</t>
        </is>
      </c>
      <c r="G105" s="88" t="inlineStr">
        <is>
          <t>ปริมาณของ hormone เพิ่มมากขึ้น มีผลต่อการ contraction ของ uterus และ fallopian tube</t>
        </is>
      </c>
      <c r="H105" s="88" t="inlineStr">
        <is>
          <t>ปริมาณ Estrogen และ Progesterone ไม่เหมาะสมต่อการฝังตัวของตัวอ่อน</t>
        </is>
      </c>
      <c r="I105" s="119" t="n">
        <v>1</v>
      </c>
      <c r="J105" s="88"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5" s="100" t="n"/>
      <c r="L105" s="88" t="inlineStr">
        <is>
          <t>Oral contraceptive</t>
        </is>
      </c>
      <c r="M105" s="100" t="inlineStr">
        <is>
          <t>Clinic</t>
        </is>
      </c>
      <c r="N105" s="88" t="inlineStr">
        <is>
          <t>ข้อ 7 (PLE_CC1_Practice_Exam.md)</t>
        </is>
      </c>
      <c r="O105" s="100" t="n"/>
      <c r="P105" s="100" t="n"/>
      <c r="Q105" s="100" t="n"/>
    </row>
    <row r="106" ht="13.2" customHeight="1" s="49">
      <c r="A106" s="119" t="inlineStr">
        <is>
          <t>104</t>
        </is>
      </c>
      <c r="B106" s="88" t="inlineStr">
        <is>
          <t>ยาคุมกำเนิดรับประทานขณะให้นมบุตร คือข้อใด</t>
        </is>
      </c>
      <c r="C106" s="100" t="n"/>
      <c r="D106" s="88" t="inlineStr">
        <is>
          <t>Lynestrenol</t>
        </is>
      </c>
      <c r="E106" s="88" t="inlineStr">
        <is>
          <t>Levonorgestrel</t>
        </is>
      </c>
      <c r="F106" s="88" t="inlineStr">
        <is>
          <t>Ethinyl estradiol + Levonorgestrel</t>
        </is>
      </c>
      <c r="G106" s="88" t="inlineStr">
        <is>
          <t>Ethinyl estradiol + Desogestrol</t>
        </is>
      </c>
      <c r="H106" s="88" t="inlineStr">
        <is>
          <t>Oxybutynin 5 mg BID</t>
        </is>
      </c>
      <c r="I106" s="119" t="n">
        <v>1</v>
      </c>
      <c r="J106" s="88"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00" t="n"/>
      <c r="L106" s="88" t="inlineStr">
        <is>
          <t>Oral contraceptive</t>
        </is>
      </c>
      <c r="M106" s="100" t="inlineStr">
        <is>
          <t>Clinic</t>
        </is>
      </c>
      <c r="N106" s="88" t="inlineStr">
        <is>
          <t>ข้อ 13 (PLE_CC1_Practice_Exam.md)</t>
        </is>
      </c>
      <c r="O106" s="100" t="n"/>
      <c r="P106" s="100" t="n"/>
      <c r="Q106" s="100" t="n"/>
    </row>
    <row r="107" ht="13.2" customHeight="1" s="49">
      <c r="A107" s="119" t="inlineStr">
        <is>
          <t>105</t>
        </is>
      </c>
      <c r="B107" s="88"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107" s="100" t="n"/>
      <c r="D107" s="88" t="inlineStr">
        <is>
          <t>ควรเลือกจ่าย POPs ก่อน COCs เพราะ POPs ไม่จำเป็นต้องกินยาให้ตรงเวลาเหมือน COCs</t>
        </is>
      </c>
      <c r="E107" s="88" t="inlineStr">
        <is>
          <t>สามารถเริ่มกินยาในวันใดก็ได้ ที่มั่นใจว่าไม่มีการตั้งครรภ์ และไม่ต้องมีการ Back Up</t>
        </is>
      </c>
      <c r="F107" s="88" t="inlineStr">
        <is>
          <t>เริ่มกินยาภายในไม่เกิน 5 วันแรกของการมีประจำเดือน และต้องทำการ Back Up 7 วัน</t>
        </is>
      </c>
      <c r="G107" s="88" t="inlineStr">
        <is>
          <t>กรณีลืมกินยา 1 เม็ด สามารถกินยาเม็ดที่ลืมทันทีที่นึกได้ แล้วกินเม็ดต่อไปได้ตามปกติ</t>
        </is>
      </c>
      <c r="H107" s="88"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107" s="119" t="n">
        <v>1</v>
      </c>
      <c r="J107" s="88"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107" s="100" t="n"/>
      <c r="L107" s="88" t="inlineStr">
        <is>
          <t>Oral contraceptive</t>
        </is>
      </c>
      <c r="M107" s="100" t="inlineStr">
        <is>
          <t>Clinic</t>
        </is>
      </c>
      <c r="N107" s="88" t="inlineStr">
        <is>
          <t>ข้อ 29 (PLE_CC1_Practice_Exam.md)</t>
        </is>
      </c>
      <c r="O107" s="100" t="n"/>
      <c r="P107" s="100" t="n"/>
      <c r="Q107" s="100" t="n"/>
    </row>
    <row r="108" ht="13.2" customHeight="1" s="49">
      <c r="A108" s="119" t="inlineStr">
        <is>
          <t>106</t>
        </is>
      </c>
      <c r="B108" s="88" t="inlineStr">
        <is>
          <t>ยาใดห้ำมให้ในหญิงตั้งครรภ์</t>
        </is>
      </c>
      <c r="C108" s="100" t="n"/>
      <c r="D108" s="88" t="inlineStr">
        <is>
          <t>Dydrogesterone 10 mg BID</t>
        </is>
      </c>
      <c r="E108" s="88" t="inlineStr">
        <is>
          <t>Ethinylestradiol 30 mcg + Levonorgestrel 150 mcg</t>
        </is>
      </c>
      <c r="F108" s="88" t="inlineStr">
        <is>
          <t>Ethinylestradiol 30 mcg + Drospirenone 3 mg</t>
        </is>
      </c>
      <c r="G108" s="88" t="inlineStr">
        <is>
          <t>Ethinylestradiol 35 mcg + Cyproterone acetate 2 mg</t>
        </is>
      </c>
      <c r="H108" s="88" t="inlineStr">
        <is>
          <t>Desogestrel 75 mcg OD (Progestin-only)</t>
        </is>
      </c>
      <c r="I108" s="119" t="n">
        <v>1</v>
      </c>
      <c r="J108"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00" t="n"/>
      <c r="L108" s="88" t="inlineStr">
        <is>
          <t>Oral contraceptive</t>
        </is>
      </c>
      <c r="M108" s="100" t="inlineStr">
        <is>
          <t>Clinic</t>
        </is>
      </c>
      <c r="N108" s="88" t="inlineStr">
        <is>
          <t>ข้อ 3 (PLE_CC1_Key_Rx20_UBU.md)</t>
        </is>
      </c>
      <c r="O108" s="100" t="n"/>
      <c r="P108" s="100" t="n"/>
      <c r="Q108" s="100" t="n"/>
    </row>
    <row r="109" ht="13.2" customHeight="1" s="49">
      <c r="A109" s="119" t="inlineStr">
        <is>
          <t>107</t>
        </is>
      </c>
      <c r="B109" s="88" t="inlineStr">
        <is>
          <t>ผู้หญิงต้องคุมกำเนิดตั้งแต่เดือนแรกที่ใช้ยา</t>
        </is>
      </c>
      <c r="C109" s="100" t="n"/>
      <c r="D109" s="88" t="inlineStr">
        <is>
          <t>Ethinylestradiol 35 mcg + Cyproterone acetate 2 mg</t>
        </is>
      </c>
      <c r="E109" s="88" t="inlineStr">
        <is>
          <t>Desogestrel 75 mcg OD (Progestin-only)</t>
        </is>
      </c>
      <c r="F109" s="88" t="inlineStr">
        <is>
          <t>Levonorgestrel 1.5 mg stat (Emergency)</t>
        </is>
      </c>
      <c r="G109" s="88" t="inlineStr">
        <is>
          <t>Mefenamic acid 500 mg TID</t>
        </is>
      </c>
      <c r="H109" s="88" t="inlineStr">
        <is>
          <t>Tamsulosin 0.4 mg HS</t>
        </is>
      </c>
      <c r="I109" s="119" t="n">
        <v>1</v>
      </c>
      <c r="J109"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00" t="n"/>
      <c r="L109" s="88" t="inlineStr">
        <is>
          <t>Oral contraceptive</t>
        </is>
      </c>
      <c r="M109" s="100" t="inlineStr">
        <is>
          <t>Clinic</t>
        </is>
      </c>
      <c r="N109" s="88" t="inlineStr">
        <is>
          <t>ข้อ 1 (PLE_CC1_Key_Rx20_UBU.md)</t>
        </is>
      </c>
      <c r="O109" s="100" t="n"/>
      <c r="P109" s="100" t="n"/>
      <c r="Q109" s="100" t="n"/>
    </row>
    <row r="110" ht="13.2" customHeight="1" s="49">
      <c r="A110" s="119" t="inlineStr">
        <is>
          <t>108</t>
        </is>
      </c>
      <c r="B110" s="88"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110" s="100" t="n"/>
      <c r="D110" s="88" t="inlineStr">
        <is>
          <t>Mefenamic acid 500 mg TID</t>
        </is>
      </c>
      <c r="E110" s="88" t="inlineStr">
        <is>
          <t>Tamsulosin 0.4 mg HS</t>
        </is>
      </c>
      <c r="F110" s="88" t="inlineStr">
        <is>
          <t>Finasteride 5 mg OD</t>
        </is>
      </c>
      <c r="G110" s="88" t="inlineStr">
        <is>
          <t>Oxybutynin 5 mg BID</t>
        </is>
      </c>
      <c r="H110" s="88" t="inlineStr">
        <is>
          <t>Tolterodine 2 mg BID</t>
        </is>
      </c>
      <c r="I110" s="119" t="n">
        <v>4</v>
      </c>
      <c r="J110" s="88"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00" t="n"/>
      <c r="L110" s="88" t="inlineStr">
        <is>
          <t>Oral contraceptive</t>
        </is>
      </c>
      <c r="M110" s="100" t="inlineStr">
        <is>
          <t>Clinic</t>
        </is>
      </c>
      <c r="N110" s="88" t="inlineStr">
        <is>
          <t>ข้อ 5 (PLE_CC1_Key_Rx20_UBU.md)</t>
        </is>
      </c>
      <c r="O110" s="100" t="n"/>
      <c r="P110" s="100" t="n"/>
      <c r="Q110" s="100" t="n"/>
    </row>
    <row r="111" ht="13.2" customHeight="1" s="49">
      <c r="A111" s="119" t="inlineStr">
        <is>
          <t>109</t>
        </is>
      </c>
      <c r="B111" s="88" t="inlineStr">
        <is>
          <t>เหตุใดจึงต้องระมัดระวังในการยาคุมกำเนิดที่มี Estrogen ให้กับหญิงที่อยู่ระหว่างให้นมบุตร</t>
        </is>
      </c>
      <c r="C111" s="100" t="n"/>
      <c r="D111" s="88" t="inlineStr">
        <is>
          <t>เนื่องจากยาอาจมีผลลดฮอร์โมน Prolactin</t>
        </is>
      </c>
      <c r="E111" s="88" t="inlineStr">
        <is>
          <t>เนื่องจากยาสามารถผ่านน้ำนมได้และอาจมีผลต่อตับของทารก</t>
        </is>
      </c>
      <c r="F111" s="88" t="inlineStr">
        <is>
          <t>Dydrogesterone 10 mg BID</t>
        </is>
      </c>
      <c r="G111" s="88" t="inlineStr">
        <is>
          <t>Ethinylestradiol 30 mcg + Levonorgestrel 150 mcg</t>
        </is>
      </c>
      <c r="H111" s="88" t="inlineStr">
        <is>
          <t>เนื่องจากในหญิงให้นมบุตรอาจทำให้เกิดเลือดออกกะปริบกะปรอยได้</t>
        </is>
      </c>
      <c r="I111" s="119" t="n">
        <v>1</v>
      </c>
      <c r="J111" s="88"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00" t="n"/>
      <c r="L111" s="88" t="inlineStr">
        <is>
          <t>Oral contraceptive</t>
        </is>
      </c>
      <c r="M111" s="100" t="inlineStr">
        <is>
          <t>Clinic</t>
        </is>
      </c>
      <c r="N111" s="88" t="inlineStr">
        <is>
          <t>ข้อ 2 (PLE_CC1_Key_Rx20_UBU.md)</t>
        </is>
      </c>
      <c r="O111" s="100" t="n"/>
      <c r="P111" s="100" t="n"/>
      <c r="Q111" s="100" t="n"/>
    </row>
    <row r="112" ht="13.2" customHeight="1" s="49">
      <c r="A112" s="119" t="inlineStr">
        <is>
          <t>110</t>
        </is>
      </c>
      <c r="B112" s="88" t="inlineStr">
        <is>
          <t>ผู้ป่วยที่มีภาวะใดมีห้ามใช้ฮอร์โมนที่ประกอบด้วย Estrogen</t>
        </is>
      </c>
      <c r="C112" s="100" t="n"/>
      <c r="D112" s="88" t="inlineStr">
        <is>
          <t>Ethinylestradiol 30 mcg + Levonorgestrel 150 mcg</t>
        </is>
      </c>
      <c r="E112" s="88" t="inlineStr">
        <is>
          <t>Ethinylestradiol 30 mcg + Drospirenone 3 mg</t>
        </is>
      </c>
      <c r="F112" s="88" t="inlineStr">
        <is>
          <t>ลมชัก</t>
        </is>
      </c>
      <c r="G112" s="88" t="inlineStr">
        <is>
          <t>มีภาวะลิ่มเลือดอุดตัน</t>
        </is>
      </c>
      <c r="H112" s="88" t="inlineStr">
        <is>
          <t>Levonorgestrel 1.5 mg stat (Emergency)</t>
        </is>
      </c>
      <c r="I112" s="119" t="n">
        <v>4</v>
      </c>
      <c r="J112" s="88"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00" t="n"/>
      <c r="L112" s="88" t="inlineStr">
        <is>
          <t>Hormonal replacement</t>
        </is>
      </c>
      <c r="M112" s="100" t="inlineStr">
        <is>
          <t>Clinic</t>
        </is>
      </c>
      <c r="N112" s="88" t="inlineStr">
        <is>
          <t>ข้อ 3 (PLE_CC1_Key_Rx20_UBU.md)</t>
        </is>
      </c>
      <c r="O112" s="100" t="n"/>
      <c r="P112" s="100" t="n"/>
      <c r="Q112" s="100" t="n"/>
    </row>
    <row r="113" ht="13.2" customHeight="1" s="49">
      <c r="A113" s="119" t="inlineStr">
        <is>
          <t>111</t>
        </is>
      </c>
      <c r="B113" s="88" t="inlineStr">
        <is>
          <t>ข้อดีของยาคุมกำเนิดในรูปแผ่นแปะที่แตกต่างจากยาคุมกำเนิดแบบรับประทานคือข้อใด</t>
        </is>
      </c>
      <c r="C113" s="100" t="n"/>
      <c r="D113" s="88" t="inlineStr">
        <is>
          <t>Patch ทำให้เกิดผลข้างเคียงได้น้อยกว่า oral contraceptive</t>
        </is>
      </c>
      <c r="E113" s="88" t="inlineStr">
        <is>
          <t>Patch ไม่ทำให้เกิดมะเร็งเต้านมเหมือน oral contraceptive</t>
        </is>
      </c>
      <c r="F113" s="88" t="inlineStr">
        <is>
          <t>Patch ลด first pass metabolism ของ oral contraceptive</t>
        </is>
      </c>
      <c r="G113" s="88" t="inlineStr">
        <is>
          <t>Tamsulosin 0.4 mg HS</t>
        </is>
      </c>
      <c r="H113" s="88" t="inlineStr">
        <is>
          <t>Finasteride 5 mg OD</t>
        </is>
      </c>
      <c r="I113" s="119" t="n">
        <v>3</v>
      </c>
      <c r="J113" s="88"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00" t="n"/>
      <c r="L113" s="88" t="inlineStr">
        <is>
          <t>Oral contraceptive</t>
        </is>
      </c>
      <c r="M113" s="100" t="inlineStr">
        <is>
          <t>Clinic</t>
        </is>
      </c>
      <c r="N113" s="88" t="inlineStr">
        <is>
          <t>ข้อ 9 (PLE_CC1_Key_Rx20_UBU.md)</t>
        </is>
      </c>
      <c r="O113" s="100" t="n"/>
      <c r="P113" s="100" t="n"/>
      <c r="Q113" s="100" t="n"/>
    </row>
    <row r="114" ht="13.2" customHeight="1" s="49">
      <c r="A114" s="119" t="inlineStr">
        <is>
          <t>112</t>
        </is>
      </c>
      <c r="B114" s="88" t="inlineStr">
        <is>
          <t>หากผู้ป่วย cystitis รายนี้กำลังตั้งครรภ์ด้วย ควรพิจารณายาใดให้แก่ผู้ป่วย</t>
        </is>
      </c>
      <c r="C114" s="100" t="n"/>
      <c r="D114" s="88" t="inlineStr">
        <is>
          <t>Tamsulosin 0.4 mg HS</t>
        </is>
      </c>
      <c r="E114" s="88" t="inlineStr">
        <is>
          <t>Finasteride 5 mg OD</t>
        </is>
      </c>
      <c r="F114" s="88" t="inlineStr">
        <is>
          <t>Oxybutynin 5 mg BID</t>
        </is>
      </c>
      <c r="G114" s="88" t="inlineStr">
        <is>
          <t>Tolterodine 2 mg BID</t>
        </is>
      </c>
      <c r="H114" s="88" t="inlineStr">
        <is>
          <t>Dydrogesterone 10 mg BID</t>
        </is>
      </c>
      <c r="I114" s="119" t="n">
        <v>1</v>
      </c>
      <c r="J114"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00" t="n"/>
      <c r="L114" s="88" t="inlineStr">
        <is>
          <t>Oral contraceptive</t>
        </is>
      </c>
      <c r="M114" s="100" t="inlineStr">
        <is>
          <t>Clinic</t>
        </is>
      </c>
      <c r="N114" s="88" t="inlineStr">
        <is>
          <t>ข้อ 7 (PLE_CC1_Key_Rx20_UBU.md)</t>
        </is>
      </c>
      <c r="O114" s="100" t="n"/>
      <c r="P114" s="100" t="n"/>
      <c r="Q114" s="100" t="n"/>
    </row>
    <row r="115" ht="13.2" customHeight="1" s="49">
      <c r="A115" s="119" t="inlineStr">
        <is>
          <t>113</t>
        </is>
      </c>
      <c r="B115" s="88" t="inlineStr">
        <is>
          <t>หากพบว่าผู้ป่วยตั้งครรภ์ ควรเปลี่ยนการรักษาอย่างไร ( ผู้ป่วยถูก diagnosi เป็น Tricomonas vaginalis ได้รับยารักษาด้วยยา Metronidazole 500 mg BID x 7 )</t>
        </is>
      </c>
      <c r="C115" s="100" t="n"/>
      <c r="D115" s="88" t="inlineStr">
        <is>
          <t>Tolterodine 2 mg BID</t>
        </is>
      </c>
      <c r="E115" s="88" t="inlineStr">
        <is>
          <t>Dydrogesterone 10 mg BID</t>
        </is>
      </c>
      <c r="F115" s="88" t="inlineStr">
        <is>
          <t>Ethinylestradiol 30 mcg + Levonorgestrel 150 mcg</t>
        </is>
      </c>
      <c r="G115" s="88" t="inlineStr">
        <is>
          <t>Ethinylestradiol 30 mcg + Drospirenone 3 mg</t>
        </is>
      </c>
      <c r="H115" s="88" t="inlineStr">
        <is>
          <t>Ethinylestradiol 35 mcg + Cyproterone acetate 2 mg</t>
        </is>
      </c>
      <c r="I115" s="119" t="n">
        <v>1</v>
      </c>
      <c r="J115"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00" t="n"/>
      <c r="L115" s="88" t="inlineStr">
        <is>
          <t>Oral contraceptive</t>
        </is>
      </c>
      <c r="M115" s="100" t="inlineStr">
        <is>
          <t>Clinic</t>
        </is>
      </c>
      <c r="N115" s="88" t="inlineStr">
        <is>
          <t>ข้อ 86 (PLE_CC1_Key_Rx20_UBU.md)</t>
        </is>
      </c>
      <c r="O115" s="100" t="n"/>
      <c r="P115" s="100" t="n"/>
      <c r="Q115" s="100" t="n"/>
    </row>
    <row r="116" ht="13.2" customHeight="1" s="49">
      <c r="A116" s="119" t="inlineStr">
        <is>
          <t>114</t>
        </is>
      </c>
      <c r="B116" s="88" t="inlineStr">
        <is>
          <t>ถ้าผู้ป่วยรายนี้ ซึ่งเป็นโรค psoriasis ตั้งครรภ์จะสามารถใช้ยาใดต่อไปนี้ได้</t>
        </is>
      </c>
      <c r="C116" s="100" t="n"/>
      <c r="D116" s="88" t="inlineStr">
        <is>
          <t>Ethinylestradiol 30 mcg + Drospirenone 3 mg</t>
        </is>
      </c>
      <c r="E116" s="88" t="inlineStr">
        <is>
          <t>Ethinylestradiol 35 mcg + Cyproterone acetate 2 mg</t>
        </is>
      </c>
      <c r="F116" s="88" t="inlineStr">
        <is>
          <t>Desogestrel 75 mcg OD (Progestin-only)</t>
        </is>
      </c>
      <c r="G116" s="88" t="inlineStr">
        <is>
          <t>Levonorgestrel 1.5 mg stat (Emergency)</t>
        </is>
      </c>
      <c r="H116" s="88" t="inlineStr">
        <is>
          <t>Mefenamic acid 500 mg TID</t>
        </is>
      </c>
      <c r="I116" s="119" t="n">
        <v>1</v>
      </c>
      <c r="J116"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6" s="100" t="n"/>
      <c r="L116" s="88" t="inlineStr">
        <is>
          <t>Oral contraceptive</t>
        </is>
      </c>
      <c r="M116" s="100" t="inlineStr">
        <is>
          <t>Clinic</t>
        </is>
      </c>
      <c r="N116" s="88" t="inlineStr">
        <is>
          <t>ข้อ 95 (PLE_CC1_Key_Rx20_UBU.md)</t>
        </is>
      </c>
      <c r="O116" s="100" t="n"/>
      <c r="P116" s="100" t="n"/>
      <c r="Q116" s="100" t="n"/>
    </row>
    <row r="117" ht="13.2" customHeight="1" s="49">
      <c r="A117" s="119" t="inlineStr">
        <is>
          <t>115</t>
        </is>
      </c>
      <c r="B117" s="88" t="inlineStr">
        <is>
          <t>ผู้หญิงวัยเจริญพันธุ์ไม่ต้องคุมกำเนิด</t>
        </is>
      </c>
      <c r="C117" s="100" t="n"/>
      <c r="D117" s="88" t="inlineStr">
        <is>
          <t>Levonorgestrel 1.5 mg stat (Emergency)</t>
        </is>
      </c>
      <c r="E117" s="88" t="inlineStr">
        <is>
          <t>Mefenamic acid 500 mg TID</t>
        </is>
      </c>
      <c r="F117" s="88" t="inlineStr">
        <is>
          <t>Tamsulosin 0.4 mg HS</t>
        </is>
      </c>
      <c r="G117" s="88" t="inlineStr">
        <is>
          <t>Finasteride 5 mg OD</t>
        </is>
      </c>
      <c r="H117" s="88" t="inlineStr">
        <is>
          <t>Oxybutynin 5 mg BID</t>
        </is>
      </c>
      <c r="I117" s="119" t="n">
        <v>1</v>
      </c>
      <c r="J117"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00" t="n"/>
      <c r="L117" s="88" t="inlineStr">
        <is>
          <t>Oral contraceptive</t>
        </is>
      </c>
      <c r="M117" s="100" t="inlineStr">
        <is>
          <t>Clinic</t>
        </is>
      </c>
      <c r="N117" s="88" t="inlineStr">
        <is>
          <t>ข้อ 1 (PLE_CC1_Key_Rx20_UBU.md)</t>
        </is>
      </c>
      <c r="O117" s="100" t="n"/>
      <c r="P117" s="100" t="n"/>
      <c r="Q117" s="100" t="n"/>
    </row>
    <row r="118" ht="13.2" customHeight="1" s="49">
      <c r="A118" s="119" t="inlineStr">
        <is>
          <t>116</t>
        </is>
      </c>
      <c r="B118" s="88" t="inlineStr">
        <is>
          <t>ไม่ต้องคุมกำเนิดในระหว่างการรับประทานยา</t>
        </is>
      </c>
      <c r="C118" s="100" t="n"/>
      <c r="D118" s="88" t="inlineStr">
        <is>
          <t>Finasteride 5 mg OD</t>
        </is>
      </c>
      <c r="E118" s="88" t="inlineStr">
        <is>
          <t>Oxybutynin 5 mg BID</t>
        </is>
      </c>
      <c r="F118" s="88" t="inlineStr">
        <is>
          <t>Tolterodine 2 mg BID</t>
        </is>
      </c>
      <c r="G118" s="88" t="inlineStr">
        <is>
          <t>Dydrogesterone 10 mg BID</t>
        </is>
      </c>
      <c r="H118" s="88" t="inlineStr">
        <is>
          <t>Ethinylestradiol 30 mcg + Levonorgestrel 150 mcg</t>
        </is>
      </c>
      <c r="I118" s="119" t="n">
        <v>1</v>
      </c>
      <c r="J118"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8" s="100" t="n"/>
      <c r="L118" s="88" t="inlineStr">
        <is>
          <t>Oral contraceptive</t>
        </is>
      </c>
      <c r="M118" s="100" t="inlineStr">
        <is>
          <t>Clinic</t>
        </is>
      </c>
      <c r="N118" s="88" t="inlineStr">
        <is>
          <t>ข้อ 1 (PLE_CC1_Key_Rx20_UBU.md)</t>
        </is>
      </c>
      <c r="O118" s="100" t="n"/>
      <c r="P118" s="100" t="n"/>
      <c r="Q118" s="100" t="n"/>
    </row>
    <row r="119" ht="13.2" customHeight="1" s="49">
      <c r="A119" s="119" t="inlineStr">
        <is>
          <t>117</t>
        </is>
      </c>
      <c r="B119" s="88" t="inlineStr">
        <is>
          <t>ไม่ต้องคุมกำเนิดก่อน แต่คุมระหว่างได้รับยา</t>
        </is>
      </c>
      <c r="C119" s="100" t="n"/>
      <c r="D119" s="88" t="inlineStr">
        <is>
          <t>Dydrogesterone 10 mg BID</t>
        </is>
      </c>
      <c r="E119" s="88" t="inlineStr">
        <is>
          <t>Ethinylestradiol 30 mcg + Levonorgestrel 150 mcg</t>
        </is>
      </c>
      <c r="F119" s="88" t="inlineStr">
        <is>
          <t>Ethinylestradiol 30 mcg + Drospirenone 3 mg</t>
        </is>
      </c>
      <c r="G119" s="88" t="inlineStr">
        <is>
          <t>Ethinylestradiol 35 mcg + Cyproterone acetate 2 mg</t>
        </is>
      </c>
      <c r="H119" s="88" t="inlineStr">
        <is>
          <t>Desogestrel 75 mcg OD (Progestin-only)</t>
        </is>
      </c>
      <c r="I119" s="119" t="n">
        <v>1</v>
      </c>
      <c r="J119"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00" t="n"/>
      <c r="L119" s="88" t="inlineStr">
        <is>
          <t>Oral contraceptive</t>
        </is>
      </c>
      <c r="M119" s="100" t="inlineStr">
        <is>
          <t>Clinic</t>
        </is>
      </c>
      <c r="N119" s="88" t="inlineStr">
        <is>
          <t>ข้อ 2 (PLE_CC1_Key_Rx20_UBU.md)</t>
        </is>
      </c>
      <c r="O119" s="100" t="n"/>
      <c r="P119" s="100" t="n"/>
      <c r="Q119" s="100" t="n"/>
    </row>
    <row r="120" ht="13.2" customHeight="1" s="49">
      <c r="A120" s="119" t="inlineStr">
        <is>
          <t>118</t>
        </is>
      </c>
      <c r="B120" s="88" t="inlineStr">
        <is>
          <t>คุมกำเนิดก่อนใช้ยา 1 เดือน และระหว่างใช้ยา</t>
        </is>
      </c>
      <c r="C120" s="100" t="n"/>
      <c r="D120" s="88" t="inlineStr">
        <is>
          <t>Ethinylestradiol 35 mcg + Cyproterone acetate 2 mg</t>
        </is>
      </c>
      <c r="E120" s="88" t="inlineStr">
        <is>
          <t>Desogestrel 75 mcg OD (Progestin-only)</t>
        </is>
      </c>
      <c r="F120" s="88" t="inlineStr">
        <is>
          <t>Levonorgestrel 1.5 mg stat (Emergency)</t>
        </is>
      </c>
      <c r="G120" s="88" t="inlineStr">
        <is>
          <t>Mefenamic acid 500 mg TID</t>
        </is>
      </c>
      <c r="H120" s="88" t="inlineStr">
        <is>
          <t>Tamsulosin 0.4 mg HS</t>
        </is>
      </c>
      <c r="I120" s="119" t="n">
        <v>1</v>
      </c>
      <c r="J120"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00" t="n"/>
      <c r="L120" s="88" t="inlineStr">
        <is>
          <t>Oral contraceptive</t>
        </is>
      </c>
      <c r="M120" s="100" t="inlineStr">
        <is>
          <t>Clinic</t>
        </is>
      </c>
      <c r="N120" s="88" t="inlineStr">
        <is>
          <t>ข้อ 3 (PLE_CC1_Key_Rx20_UBU.md)</t>
        </is>
      </c>
      <c r="O120" s="100" t="n"/>
      <c r="P120" s="100" t="n"/>
      <c r="Q120" s="100" t="n"/>
    </row>
    <row r="121" ht="13.2" customHeight="1" s="49">
      <c r="A121" s="119" t="inlineStr">
        <is>
          <t>119</t>
        </is>
      </c>
      <c r="B121" s="88" t="inlineStr">
        <is>
          <t>คุมกำเนิดก่อนใช้ยา 1 เดือน และหลังใช้ยา 3 เดือน</t>
        </is>
      </c>
      <c r="C121" s="100" t="n"/>
      <c r="D121" s="88" t="inlineStr">
        <is>
          <t>Mefenamic acid 500 mg TID</t>
        </is>
      </c>
      <c r="E121" s="88" t="inlineStr">
        <is>
          <t>Tamsulosin 0.4 mg HS</t>
        </is>
      </c>
      <c r="F121" s="88" t="inlineStr">
        <is>
          <t>Finasteride 5 mg OD</t>
        </is>
      </c>
      <c r="G121" s="88" t="inlineStr">
        <is>
          <t>Oxybutynin 5 mg BID</t>
        </is>
      </c>
      <c r="H121" s="88" t="inlineStr">
        <is>
          <t>Tolterodine 2 mg BID</t>
        </is>
      </c>
      <c r="I121" s="119" t="n">
        <v>1</v>
      </c>
      <c r="J121"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00" t="n"/>
      <c r="L121" s="88" t="inlineStr">
        <is>
          <t>Oral contraceptive</t>
        </is>
      </c>
      <c r="M121" s="100" t="inlineStr">
        <is>
          <t>Clinic</t>
        </is>
      </c>
      <c r="N121" s="88" t="inlineStr">
        <is>
          <t>ข้อ 4 (PLE_CC1_Key_Rx20_UBU.md)</t>
        </is>
      </c>
      <c r="O121" s="100" t="n"/>
      <c r="P121" s="100" t="n"/>
      <c r="Q121" s="100" t="n"/>
    </row>
    <row r="122" ht="13.2" customHeight="1" s="49">
      <c r="A122" s="119" t="inlineStr">
        <is>
          <t>120</t>
        </is>
      </c>
      <c r="B122" s="88" t="inlineStr">
        <is>
          <t>คุมกำเนิดก่อนใช้ยา 1 เดือน ระหว่างใช้ยา และหลังใช้ยา 1 เดือน</t>
        </is>
      </c>
      <c r="C122" s="100" t="n"/>
      <c r="D122" s="88" t="inlineStr">
        <is>
          <t>Oxybutynin 5 mg BID</t>
        </is>
      </c>
      <c r="E122" s="88" t="inlineStr">
        <is>
          <t>Tolterodine 2 mg BID</t>
        </is>
      </c>
      <c r="F122" s="88" t="inlineStr">
        <is>
          <t>Dydrogesterone 10 mg BID</t>
        </is>
      </c>
      <c r="G122" s="88" t="inlineStr">
        <is>
          <t>Ethinylestradiol 30 mcg + Levonorgestrel 150 mcg</t>
        </is>
      </c>
      <c r="H122" s="88" t="inlineStr">
        <is>
          <t>Ethinylestradiol 30 mcg + Drospirenone 3 mg</t>
        </is>
      </c>
      <c r="I122" s="119" t="n">
        <v>1</v>
      </c>
      <c r="J122"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00" t="n"/>
      <c r="L122" s="88" t="inlineStr">
        <is>
          <t>Oral contraceptive</t>
        </is>
      </c>
      <c r="M122" s="100" t="inlineStr">
        <is>
          <t>Clinic</t>
        </is>
      </c>
      <c r="N122" s="88" t="inlineStr">
        <is>
          <t>ข้อ 5 (PLE_CC1_Key_Rx20_UBU.md)</t>
        </is>
      </c>
      <c r="O122" s="100" t="n"/>
      <c r="P122" s="100" t="n"/>
      <c r="Q122" s="100" t="n"/>
    </row>
    <row r="123" ht="13.2" customHeight="1" s="49">
      <c r="A123" s="119" t="inlineStr">
        <is>
          <t>121</t>
        </is>
      </c>
      <c r="B123" s="88"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23" s="100" t="n"/>
      <c r="D123" s="88" t="inlineStr">
        <is>
          <t>Ethinylestradiol 30 mcg + Levonorgestrel 150 mcg</t>
        </is>
      </c>
      <c r="E123" s="88" t="inlineStr">
        <is>
          <t>Ethinylestradiol 30 mcg + Drospirenone 3 mg</t>
        </is>
      </c>
      <c r="F123" s="88" t="inlineStr">
        <is>
          <t>Ethinylestradiol 35 mcg + Cyproterone acetate 2 mg</t>
        </is>
      </c>
      <c r="G123" s="88" t="inlineStr">
        <is>
          <t>Desogestrel 75 mcg OD (Progestin-only)</t>
        </is>
      </c>
      <c r="H123" s="88" t="inlineStr">
        <is>
          <t>Levonorgestrel 1.5 mg stat (Emergency)</t>
        </is>
      </c>
      <c r="I123" s="119" t="n">
        <v>1</v>
      </c>
      <c r="J123"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00" t="n"/>
      <c r="L123" s="88" t="inlineStr">
        <is>
          <t>Oral contraceptive</t>
        </is>
      </c>
      <c r="M123" s="100" t="inlineStr">
        <is>
          <t>Clinic</t>
        </is>
      </c>
      <c r="N123" s="88" t="inlineStr">
        <is>
          <t>ข้อ 5 (PLE_CC1_Key_Rx20_UBU.md)</t>
        </is>
      </c>
      <c r="O123" s="100" t="n"/>
      <c r="P123" s="100" t="n"/>
      <c r="Q123" s="100" t="n"/>
    </row>
    <row r="124" ht="13.2" customHeight="1" s="49">
      <c r="A124" s="119" t="inlineStr">
        <is>
          <t>122</t>
        </is>
      </c>
      <c r="B124" s="88" t="inlineStr">
        <is>
          <t>วิธีการคุมกำเนิดใดเหมาะสมกับผู้ป่วยรายนี้ - ._</t>
        </is>
      </c>
      <c r="C124" s="100" t="n"/>
      <c r="D124" s="88" t="inlineStr">
        <is>
          <t>Desogestrel 75 mcg OD (Progestin-only)</t>
        </is>
      </c>
      <c r="E124" s="88" t="inlineStr">
        <is>
          <t>Levonorgestrel 1.5 mg stat (Emergency)</t>
        </is>
      </c>
      <c r="F124" s="88" t="inlineStr">
        <is>
          <t>Mefenamic acid 500 mg TID</t>
        </is>
      </c>
      <c r="G124" s="88" t="inlineStr">
        <is>
          <t>Tamsulosin 0.4 mg HS</t>
        </is>
      </c>
      <c r="H124" s="88" t="inlineStr">
        <is>
          <t>Finasteride 5 mg OD</t>
        </is>
      </c>
      <c r="I124" s="119" t="n">
        <v>1</v>
      </c>
      <c r="J124"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00" t="n"/>
      <c r="L124" s="88" t="inlineStr">
        <is>
          <t>Oral contraceptive</t>
        </is>
      </c>
      <c r="M124" s="100" t="inlineStr">
        <is>
          <t>Clinic</t>
        </is>
      </c>
      <c r="N124" s="88" t="inlineStr">
        <is>
          <t>ข้อ 76 (PLE_CC1_Key_Rx20_UBU.md)</t>
        </is>
      </c>
      <c r="O124" s="100" t="n"/>
      <c r="P124" s="100" t="n"/>
      <c r="Q124" s="100" t="n"/>
    </row>
    <row r="125" ht="13.2" customHeight="1" s="49">
      <c r="A125" s="119" t="inlineStr">
        <is>
          <t>123</t>
        </is>
      </c>
      <c r="B125" s="88" t="inlineStr">
        <is>
          <t>ถ้าผู้ป่วยตัดสินใจเลือกยาคุมแบบรับประทาน ยาคุมชนิดใดที่เหมาะสมกับผู้ป่วยรายนี้</t>
        </is>
      </c>
      <c r="C125" s="100" t="n"/>
      <c r="D125" s="88" t="inlineStr">
        <is>
          <t>Tamsulosin 0.4 mg HS</t>
        </is>
      </c>
      <c r="E125" s="88" t="inlineStr">
        <is>
          <t>Finasteride 5 mg OD</t>
        </is>
      </c>
      <c r="F125" s="88" t="inlineStr">
        <is>
          <t>Oxybutynin 5 mg BID</t>
        </is>
      </c>
      <c r="G125" s="88" t="inlineStr">
        <is>
          <t>Tolterodine 2 mg BID</t>
        </is>
      </c>
      <c r="H125" s="88" t="inlineStr">
        <is>
          <t>Dydrogesterone 10 mg BID</t>
        </is>
      </c>
      <c r="I125" s="119" t="n">
        <v>1</v>
      </c>
      <c r="J125"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5" s="100" t="n"/>
      <c r="L125" s="88" t="inlineStr">
        <is>
          <t>Oral contraceptive</t>
        </is>
      </c>
      <c r="M125" s="100" t="inlineStr">
        <is>
          <t>Clinic</t>
        </is>
      </c>
      <c r="N125" s="88" t="inlineStr">
        <is>
          <t>ข้อ 77 (PLE_CC1_Key_Rx20_UBU.md)</t>
        </is>
      </c>
      <c r="O125" s="100" t="n"/>
      <c r="P125" s="100" t="n"/>
      <c r="Q125" s="100" t="n"/>
    </row>
    <row r="126" ht="13.2" customHeight="1" s="49">
      <c r="A126" s="119" t="inlineStr">
        <is>
          <t>124</t>
        </is>
      </c>
      <c r="B126" s="88" t="inlineStr">
        <is>
          <t>เกี่ยวกับ EE 30 + drospirenone ข้อใดต่อไปนี้กล่าวถูกต้องตามหลักวิชาชีพเภสัชกรรม</t>
        </is>
      </c>
      <c r="C126" s="100" t="n"/>
      <c r="D126" s="88" t="inlineStr">
        <is>
          <t>Tolterodine 2 mg BID</t>
        </is>
      </c>
      <c r="E126" s="88" t="inlineStr">
        <is>
          <t>Dydrogesterone 10 mg BID</t>
        </is>
      </c>
      <c r="F126" s="88" t="inlineStr">
        <is>
          <t>Ethinylestradiol 30 mcg + Levonorgestrel 150 mcg</t>
        </is>
      </c>
      <c r="G126" s="88" t="inlineStr">
        <is>
          <t>Ethinylestradiol 30 mcg + Drospirenone 3 mg</t>
        </is>
      </c>
      <c r="H126" s="88" t="inlineStr">
        <is>
          <t>Ethinylestradiol 35 mcg + Cyproterone acetate 2 mg</t>
        </is>
      </c>
      <c r="I126" s="119" t="n">
        <v>1</v>
      </c>
      <c r="J126"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00" t="n"/>
      <c r="L126" s="88" t="inlineStr">
        <is>
          <t>Oral contraceptive</t>
        </is>
      </c>
      <c r="M126" s="100" t="inlineStr">
        <is>
          <t>Clinic</t>
        </is>
      </c>
      <c r="N126" s="88" t="inlineStr">
        <is>
          <t>ข้อ 3 (PLE_CC1_Key_Rx20_UBU.md)</t>
        </is>
      </c>
      <c r="O126" s="100" t="n"/>
      <c r="P126" s="100" t="n"/>
      <c r="Q126" s="100" t="n"/>
    </row>
    <row r="127" ht="13.2" customHeight="1" s="49">
      <c r="A127" s="119" t="inlineStr">
        <is>
          <t>125</t>
        </is>
      </c>
      <c r="B127" s="88" t="inlineStr">
        <is>
          <t>เกี่ยวกับ EE 30 + Levonorgestrel ข้อใดต่อไปนี้กล่าวถูกต้องตามหลักวิชาชีพเภสัชกรรม</t>
        </is>
      </c>
      <c r="C127" s="100" t="n"/>
      <c r="D127" s="88" t="inlineStr">
        <is>
          <t>Ethinylestradiol 30 mcg + Drospirenone 3 mg</t>
        </is>
      </c>
      <c r="E127" s="88" t="inlineStr">
        <is>
          <t>Ethinylestradiol 35 mcg + Cyproterone acetate 2 mg</t>
        </is>
      </c>
      <c r="F127" s="88" t="inlineStr">
        <is>
          <t>Desogestrel 75 mcg OD (Progestin-only)</t>
        </is>
      </c>
      <c r="G127" s="88" t="inlineStr">
        <is>
          <t>Levonorgestrel 1.5 mg stat (Emergency)</t>
        </is>
      </c>
      <c r="H127" s="88" t="inlineStr">
        <is>
          <t>Mefenamic acid 500 mg TID</t>
        </is>
      </c>
      <c r="I127" s="119" t="n">
        <v>1</v>
      </c>
      <c r="J127"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00" t="n"/>
      <c r="L127" s="88" t="inlineStr">
        <is>
          <t>Oral contraceptive</t>
        </is>
      </c>
      <c r="M127" s="100" t="inlineStr">
        <is>
          <t>Clinic</t>
        </is>
      </c>
      <c r="N127" s="88" t="inlineStr">
        <is>
          <t>ข้อ 4 (PLE_CC1_Key_Rx20_UBU.md)</t>
        </is>
      </c>
      <c r="O127" s="100" t="n"/>
      <c r="P127" s="100" t="n"/>
      <c r="Q127" s="100" t="n"/>
    </row>
    <row r="128" ht="13.2" customHeight="1" s="49">
      <c r="A128" s="119" t="inlineStr">
        <is>
          <t>126</t>
        </is>
      </c>
      <c r="B128" s="88" t="inlineStr">
        <is>
          <t>คำแนะนำในการใช้ยาคุมกำเนิด ในเรื่องของอาการไม่พึงประสงค์คือข้อใด</t>
        </is>
      </c>
      <c r="C128" s="100" t="n"/>
      <c r="D128" s="88" t="inlineStr">
        <is>
          <t>Levonorgestrel 1.5 mg stat (Emergency)</t>
        </is>
      </c>
      <c r="E128" s="88" t="inlineStr">
        <is>
          <t>Mefenamic acid 500 mg TID</t>
        </is>
      </c>
      <c r="F128" s="88" t="inlineStr">
        <is>
          <t>Tamsulosin 0.4 mg HS</t>
        </is>
      </c>
      <c r="G128" s="88" t="inlineStr">
        <is>
          <t>Finasteride 5 mg OD</t>
        </is>
      </c>
      <c r="H128" s="88" t="inlineStr">
        <is>
          <t>Oxybutynin 5 mg BID</t>
        </is>
      </c>
      <c r="I128" s="119" t="n">
        <v>1</v>
      </c>
      <c r="J128"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00" t="n"/>
      <c r="L128" s="88" t="inlineStr">
        <is>
          <t>Oral contraceptive</t>
        </is>
      </c>
      <c r="M128" s="100" t="inlineStr">
        <is>
          <t>Clinic</t>
        </is>
      </c>
      <c r="N128" s="88" t="inlineStr">
        <is>
          <t>ข้อ 78 (PLE_CC1_Key_Rx20_UBU.md)</t>
        </is>
      </c>
      <c r="O128" s="100" t="n"/>
      <c r="P128" s="100" t="n"/>
      <c r="Q128" s="100" t="n"/>
    </row>
    <row r="129" ht="13.2" customHeight="1" s="49">
      <c r="A129" s="119" t="inlineStr">
        <is>
          <t>127</t>
        </is>
      </c>
      <c r="B129" s="88" t="inlineStr">
        <is>
          <t>หากมีประจำเดือนมากผิดปกติ ให้แจ้งเพื่อปรับขนาดยาให้มี Estrogen ที่สูงขึ้น</t>
        </is>
      </c>
      <c r="C129" s="100" t="n"/>
      <c r="D129" s="88" t="inlineStr">
        <is>
          <t>Finasteride 5 mg OD</t>
        </is>
      </c>
      <c r="E129" s="88" t="inlineStr">
        <is>
          <t>Oxybutynin 5 mg BID</t>
        </is>
      </c>
      <c r="F129" s="88" t="inlineStr">
        <is>
          <t>Tolterodine 2 mg BID</t>
        </is>
      </c>
      <c r="G129" s="88" t="inlineStr">
        <is>
          <t>Dydrogesterone 10 mg BID</t>
        </is>
      </c>
      <c r="H129" s="88" t="inlineStr">
        <is>
          <t>Ethinylestradiol 30 mcg + Levonorgestrel 150 mcg</t>
        </is>
      </c>
      <c r="I129" s="119" t="n">
        <v>1</v>
      </c>
      <c r="J129"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00" t="n"/>
      <c r="L129" s="88" t="inlineStr">
        <is>
          <t>Hormonal replacement</t>
        </is>
      </c>
      <c r="M129" s="100" t="inlineStr">
        <is>
          <t>Clinic</t>
        </is>
      </c>
      <c r="N129" s="88" t="inlineStr">
        <is>
          <t>ข้อ 3 (PLE_CC1_Key_Rx20_UBU.md)</t>
        </is>
      </c>
      <c r="O129" s="100" t="n"/>
      <c r="P129" s="100" t="n"/>
      <c r="Q129" s="100" t="n"/>
    </row>
    <row r="130" ht="13.2" customHeight="1" s="49">
      <c r="A130" s="119" t="inlineStr">
        <is>
          <t>128</t>
        </is>
      </c>
      <c r="B130" s="88" t="inlineStr">
        <is>
          <t>หากผู้ป่วยใช้ยาคุมกำเนิดชนิด EE 30 าg แล้วลืมกินไป 2 เม็ดจะต้องให้คำแนะนำแก่ผู้ป่วยอย่างไร -</t>
        </is>
      </c>
      <c r="C130" s="100" t="n"/>
      <c r="D130" s="88" t="inlineStr">
        <is>
          <t>Dydrogesterone 10 mg BID</t>
        </is>
      </c>
      <c r="E130" s="88" t="inlineStr">
        <is>
          <t>Ethinylestradiol 30 mcg + Levonorgestrel 150 mcg</t>
        </is>
      </c>
      <c r="F130" s="88" t="inlineStr">
        <is>
          <t>Ethinylestradiol 30 mcg + Drospirenone 3 mg</t>
        </is>
      </c>
      <c r="G130" s="88" t="inlineStr">
        <is>
          <t>Ethinylestradiol 35 mcg + Cyproterone acetate 2 mg</t>
        </is>
      </c>
      <c r="H130" s="88" t="inlineStr">
        <is>
          <t>Desogestrel 75 mcg OD (Progestin-only)</t>
        </is>
      </c>
      <c r="I130" s="119" t="n">
        <v>1</v>
      </c>
      <c r="J130"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00" t="n"/>
      <c r="L130" s="88" t="inlineStr">
        <is>
          <t>Oral contraceptive</t>
        </is>
      </c>
      <c r="M130" s="100" t="inlineStr">
        <is>
          <t>Clinic</t>
        </is>
      </c>
      <c r="N130" s="88" t="inlineStr">
        <is>
          <t>ข้อ 79 (PLE_CC1_Key_Rx20_UBU.md)</t>
        </is>
      </c>
      <c r="O130" s="100" t="n"/>
      <c r="P130" s="100" t="n"/>
      <c r="Q130" s="100" t="n"/>
    </row>
    <row r="131" ht="13.2" customHeight="1" s="49">
      <c r="A131" s="119" t="inlineStr">
        <is>
          <t>129</t>
        </is>
      </c>
      <c r="B131" s="88" t="inlineStr">
        <is>
          <t>ให้กิน 2 เม็ดทันที แล้วกินต่อตามปกติและใช้การคุมกำเนิดวิธีอื่นร่วมด้วย</t>
        </is>
      </c>
      <c r="C131" s="100" t="n"/>
      <c r="D131" s="88" t="inlineStr">
        <is>
          <t>Ethinylestradiol 35 mcg + Cyproterone acetate 2 mg</t>
        </is>
      </c>
      <c r="E131" s="88" t="inlineStr">
        <is>
          <t>Desogestrel 75 mcg OD (Progestin-only)</t>
        </is>
      </c>
      <c r="F131" s="88" t="inlineStr">
        <is>
          <t>Levonorgestrel 1.5 mg stat (Emergency)</t>
        </is>
      </c>
      <c r="G131" s="88" t="inlineStr">
        <is>
          <t>Mefenamic acid 500 mg TID</t>
        </is>
      </c>
      <c r="H131" s="88" t="inlineStr">
        <is>
          <t>Tamsulosin 0.4 mg HS</t>
        </is>
      </c>
      <c r="I131" s="119" t="n">
        <v>1</v>
      </c>
      <c r="J131"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00" t="n"/>
      <c r="L131" s="88" t="inlineStr">
        <is>
          <t>Oral contraceptive</t>
        </is>
      </c>
      <c r="M131" s="100" t="inlineStr">
        <is>
          <t>Clinic</t>
        </is>
      </c>
      <c r="N131" s="88" t="inlineStr">
        <is>
          <t>ข้อ 1 (PLE_CC1_Key_Rx20_UBU.md)</t>
        </is>
      </c>
      <c r="O131" s="100" t="n"/>
      <c r="P131" s="100" t="n"/>
      <c r="Q131" s="100" t="n"/>
    </row>
    <row r="132" ht="13.2" customHeight="1" s="49">
      <c r="A132" s="119" t="inlineStr">
        <is>
          <t>130</t>
        </is>
      </c>
      <c r="B132" s="88" t="inlineStr">
        <is>
          <t>ให้กินยาวันละ 2 เม็ด เป็นเวลา 2 วัน แล้วกินต่อตามปกติและใช้การคุมกำเนิดวิธีอื่นร่วม</t>
        </is>
      </c>
      <c r="C132" s="100" t="n"/>
      <c r="D132" s="88" t="inlineStr">
        <is>
          <t>Mefenamic acid 500 mg TID</t>
        </is>
      </c>
      <c r="E132" s="88" t="inlineStr">
        <is>
          <t>Tamsulosin 0.4 mg HS</t>
        </is>
      </c>
      <c r="F132" s="88" t="inlineStr">
        <is>
          <t>Finasteride 5 mg OD</t>
        </is>
      </c>
      <c r="G132" s="88" t="inlineStr">
        <is>
          <t>Oxybutynin 5 mg BID</t>
        </is>
      </c>
      <c r="H132" s="88" t="inlineStr">
        <is>
          <t>Tolterodine 2 mg BID</t>
        </is>
      </c>
      <c r="I132" s="119" t="n">
        <v>1</v>
      </c>
      <c r="J132"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00" t="n"/>
      <c r="L132" s="88" t="inlineStr">
        <is>
          <t>Oral contraceptive</t>
        </is>
      </c>
      <c r="M132" s="100" t="inlineStr">
        <is>
          <t>Clinic</t>
        </is>
      </c>
      <c r="N132" s="88" t="inlineStr">
        <is>
          <t>ข้อ 2 (PLE_CC1_Key_Rx20_UBU.md)</t>
        </is>
      </c>
      <c r="O132" s="100" t="n"/>
      <c r="P132" s="100" t="n"/>
      <c r="Q132" s="100" t="n"/>
    </row>
    <row r="133" ht="13.2" customHeight="1" s="49">
      <c r="A133" s="119" t="inlineStr">
        <is>
          <t>131</t>
        </is>
      </c>
      <c r="B133" s="88" t="inlineStr">
        <is>
          <t>ให้กินยาคุมกำเนิดฉุกเฉินทันที</t>
        </is>
      </c>
      <c r="C133" s="100" t="n"/>
      <c r="D133" s="88" t="inlineStr">
        <is>
          <t>Oxybutynin 5 mg BID</t>
        </is>
      </c>
      <c r="E133" s="88" t="inlineStr">
        <is>
          <t>Tolterodine 2 mg BID</t>
        </is>
      </c>
      <c r="F133" s="88" t="inlineStr">
        <is>
          <t>Dydrogesterone 10 mg BID</t>
        </is>
      </c>
      <c r="G133" s="88" t="inlineStr">
        <is>
          <t>Ethinylestradiol 30 mcg + Levonorgestrel 150 mcg</t>
        </is>
      </c>
      <c r="H133" s="88" t="inlineStr">
        <is>
          <t>Ethinylestradiol 30 mcg + Drospirenone 3 mg</t>
        </is>
      </c>
      <c r="I133" s="119" t="n">
        <v>1</v>
      </c>
      <c r="J133"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100" t="n"/>
      <c r="L133" s="88" t="inlineStr">
        <is>
          <t>Oral contraceptive</t>
        </is>
      </c>
      <c r="M133" s="100" t="inlineStr">
        <is>
          <t>Clinic</t>
        </is>
      </c>
      <c r="N133" s="88" t="inlineStr">
        <is>
          <t>ข้อ 3 (PLE_CC1_Key_Rx20_UBU.md)</t>
        </is>
      </c>
      <c r="O133" s="100" t="n"/>
      <c r="P133" s="100" t="n"/>
      <c r="Q133" s="100" t="n"/>
    </row>
    <row r="134" ht="13.2" customHeight="1" s="49">
      <c r="A134" s="119" t="inlineStr">
        <is>
          <t>132</t>
        </is>
      </c>
      <c r="B134" s="88"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34" s="100" t="n"/>
      <c r="D134" s="88" t="inlineStr">
        <is>
          <t>Ethinylestradiol 30 mcg + Levonorgestrel 150 mcg</t>
        </is>
      </c>
      <c r="E134" s="88" t="inlineStr">
        <is>
          <t>Ethinylestradiol 30 mcg + Drospirenone 3 mg</t>
        </is>
      </c>
      <c r="F134" s="88" t="inlineStr">
        <is>
          <t>Ethinylestradiol 35 mcg + Cyproterone acetate 2 mg</t>
        </is>
      </c>
      <c r="G134" s="88" t="inlineStr">
        <is>
          <t>Desogestrel 75 mcg OD (Progestin-only)</t>
        </is>
      </c>
      <c r="H134" s="88" t="inlineStr">
        <is>
          <t>Levonorgestrel 1.5 mg stat (Emergency)</t>
        </is>
      </c>
      <c r="I134" s="119" t="n">
        <v>1</v>
      </c>
      <c r="J134"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00" t="n"/>
      <c r="L134" s="88" t="inlineStr">
        <is>
          <t>Oral contraceptive</t>
        </is>
      </c>
      <c r="M134" s="100" t="inlineStr">
        <is>
          <t>Clinic</t>
        </is>
      </c>
      <c r="N134" s="88" t="inlineStr">
        <is>
          <t>ข้อ 5 (PLE_CC1_Key_Rx20_UBU.md)</t>
        </is>
      </c>
      <c r="O134" s="100" t="n"/>
      <c r="P134" s="100" t="n"/>
      <c r="Q134" s="100" t="n"/>
    </row>
    <row r="135" ht="13.2" customHeight="1" s="49">
      <c r="A135" s="119" t="inlineStr">
        <is>
          <t>133</t>
        </is>
      </c>
      <c r="B135" s="88" t="inlineStr">
        <is>
          <t>ยาใดมีอันตรกิริยากับยาคุมกำเนิดอย่างมีนัยสำคัญทางคลินิก ๐ และใhการsมtเuดvนwวมxายาyน -</t>
        </is>
      </c>
      <c r="C135" s="100" t="n"/>
      <c r="D135" s="88" t="inlineStr">
        <is>
          <t>Desogestrel 75 mcg OD (Progestin-only)</t>
        </is>
      </c>
      <c r="E135" s="88" t="inlineStr">
        <is>
          <t>Levonorgestrel 1.5 mg stat (Emergency)</t>
        </is>
      </c>
      <c r="F135" s="88" t="inlineStr">
        <is>
          <t>Mefenamic acid 500 mg TID</t>
        </is>
      </c>
      <c r="G135" s="88" t="inlineStr">
        <is>
          <t>Tamsulosin 0.4 mg HS</t>
        </is>
      </c>
      <c r="H135" s="88" t="inlineStr">
        <is>
          <t>Finasteride 5 mg OD</t>
        </is>
      </c>
      <c r="I135" s="119" t="n">
        <v>1</v>
      </c>
      <c r="J135"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00" t="n"/>
      <c r="L135" s="88" t="inlineStr">
        <is>
          <t>Oral contraceptive</t>
        </is>
      </c>
      <c r="M135" s="100" t="inlineStr">
        <is>
          <t>Clinic</t>
        </is>
      </c>
      <c r="N135" s="88" t="inlineStr">
        <is>
          <t>ข้อ 80 (PLE_CC1_Key_Rx20_UBU.md)</t>
        </is>
      </c>
      <c r="O135" s="100" t="n"/>
      <c r="P135" s="100" t="n"/>
      <c r="Q135" s="100" t="n"/>
    </row>
    <row r="136" ht="13.2" customHeight="1" s="49">
      <c r="A136" s="119" t="inlineStr">
        <is>
          <t>134</t>
        </is>
      </c>
      <c r="B136" s="88" t="inlineStr">
        <is>
          <t>Metronidazole ตอบ 4. Rifampicin ผ่าน CYP 2C9 inducer เพิ่มการ metabolism ของยาคุมกำเนิด ทำให้ลด efficacy ของยาคุมกำเนิดลง - -0</t>
        </is>
      </c>
      <c r="C136" s="100" t="n"/>
      <c r="D136" s="88" t="inlineStr">
        <is>
          <t>Tamsulosin 0.4 mg HS</t>
        </is>
      </c>
      <c r="E136" s="88" t="inlineStr">
        <is>
          <t>Finasteride 5 mg OD</t>
        </is>
      </c>
      <c r="F136" s="88" t="inlineStr">
        <is>
          <t>Oxybutynin 5 mg BID</t>
        </is>
      </c>
      <c r="G136" s="88" t="inlineStr">
        <is>
          <t>Tolterodine 2 mg BID</t>
        </is>
      </c>
      <c r="H136" s="88" t="inlineStr">
        <is>
          <t>Dydrogesterone 10 mg BID</t>
        </is>
      </c>
      <c r="I136" s="119" t="n">
        <v>1</v>
      </c>
      <c r="J136"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36" s="100" t="n"/>
      <c r="L136" s="88" t="inlineStr">
        <is>
          <t>Oral contraceptive</t>
        </is>
      </c>
      <c r="M136" s="100" t="inlineStr">
        <is>
          <t>Clinic</t>
        </is>
      </c>
      <c r="N136" s="88" t="inlineStr">
        <is>
          <t>ข้อ 5 (PLE_CC1_Key_Rx20_UBU.md)</t>
        </is>
      </c>
      <c r="O136" s="100" t="n"/>
      <c r="P136" s="100" t="n"/>
      <c r="Q136" s="100" t="n"/>
    </row>
    <row r="137" ht="13.2" customHeight="1" s="49">
      <c r="A137" s="119" t="inlineStr">
        <is>
          <t>135</t>
        </is>
      </c>
      <c r="B137" s="88" t="inlineStr">
        <is>
          <t>EE 0.035 mg + cypoterone acetate 2 mg เพื่อนแนะนำให$ซื้อยา isotetrinoin capsule ทางอินเตอร_เนต</t>
        </is>
      </c>
      <c r="C137" s="100" t="n"/>
      <c r="D137" s="88" t="inlineStr">
        <is>
          <t>Tolterodine 2 mg BID</t>
        </is>
      </c>
      <c r="E137" s="88" t="inlineStr">
        <is>
          <t>Dydrogesterone 10 mg BID</t>
        </is>
      </c>
      <c r="F137" s="88" t="inlineStr">
        <is>
          <t>Ethinylestradiol 30 mcg + Levonorgestrel 150 mcg</t>
        </is>
      </c>
      <c r="G137" s="88" t="inlineStr">
        <is>
          <t>Ethinylestradiol 30 mcg + Drospirenone 3 mg</t>
        </is>
      </c>
      <c r="H137" s="88" t="inlineStr">
        <is>
          <t>Ethinylestradiol 35 mcg + Cyproterone acetate 2 mg</t>
        </is>
      </c>
      <c r="I137" s="119" t="n">
        <v>2</v>
      </c>
      <c r="J137" s="88"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7" s="100" t="n"/>
      <c r="L137" s="88" t="inlineStr">
        <is>
          <t>Oral contraceptive</t>
        </is>
      </c>
      <c r="M137" s="100" t="inlineStr">
        <is>
          <t>Clinic</t>
        </is>
      </c>
      <c r="N137" s="88" t="inlineStr">
        <is>
          <t>ข้อ 5 (PLE_CC1_Key_Rx20_UBU.md)</t>
        </is>
      </c>
      <c r="O137" s="100" t="n"/>
      <c r="P137" s="100" t="n"/>
      <c r="Q137" s="100" t="n"/>
    </row>
    <row r="138" ht="13.2" customHeight="1" s="49">
      <c r="A138" s="119" t="inlineStr">
        <is>
          <t>136</t>
        </is>
      </c>
      <c r="B138" s="88" t="inlineStr">
        <is>
          <t>ต$องคุมกำเนิดกGอนใช$ยา 1 เดือน</t>
        </is>
      </c>
      <c r="C138" s="100" t="n"/>
      <c r="D138" s="88" t="inlineStr">
        <is>
          <t>Ethinylestradiol 30 mcg + Drospirenone 3 mg</t>
        </is>
      </c>
      <c r="E138" s="88" t="inlineStr">
        <is>
          <t>Ethinylestradiol 35 mcg + Cyproterone acetate 2 mg</t>
        </is>
      </c>
      <c r="F138" s="88" t="inlineStr">
        <is>
          <t>Desogestrel 75 mcg OD (Progestin-only)</t>
        </is>
      </c>
      <c r="G138" s="88" t="inlineStr">
        <is>
          <t>Levonorgestrel 1.5 mg stat (Emergency)</t>
        </is>
      </c>
      <c r="H138" s="88" t="inlineStr">
        <is>
          <t>Mefenamic acid 500 mg TID</t>
        </is>
      </c>
      <c r="I138" s="119" t="n">
        <v>1</v>
      </c>
      <c r="J138"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100" t="n"/>
      <c r="L138" s="88" t="inlineStr">
        <is>
          <t>Oral contraceptive</t>
        </is>
      </c>
      <c r="M138" s="100" t="inlineStr">
        <is>
          <t>Clinic</t>
        </is>
      </c>
      <c r="N138" s="88" t="inlineStr">
        <is>
          <t>ข้อ 3 (PLE_CC1_Key_Rx20_UBU.md)</t>
        </is>
      </c>
      <c r="O138" s="100" t="n"/>
      <c r="P138" s="100" t="n"/>
      <c r="Q138" s="100" t="n"/>
    </row>
    <row r="139" ht="13.2" customHeight="1" s="49">
      <c r="A139" s="119" t="inlineStr">
        <is>
          <t>137</t>
        </is>
      </c>
      <c r="B139" s="88" t="inlineStr">
        <is>
          <t>ไมGควรเริ่มยาคุมกำเนิดในวันแรกที่มีประจำเดือน เนื่องจากจะทำให$....</t>
        </is>
      </c>
      <c r="C139" s="100" t="n"/>
      <c r="D139" s="88" t="inlineStr">
        <is>
          <t>Levonorgestrel 1.5 mg stat (Emergency)</t>
        </is>
      </c>
      <c r="E139" s="88" t="inlineStr">
        <is>
          <t>Mefenamic acid 500 mg TID</t>
        </is>
      </c>
      <c r="F139" s="88" t="inlineStr">
        <is>
          <t>Tamsulosin 0.4 mg HS</t>
        </is>
      </c>
      <c r="G139" s="88" t="inlineStr">
        <is>
          <t>Finasteride 5 mg OD</t>
        </is>
      </c>
      <c r="H139" s="88" t="inlineStr">
        <is>
          <t>Oxybutynin 5 mg BID</t>
        </is>
      </c>
      <c r="I139" s="119" t="n">
        <v>1</v>
      </c>
      <c r="J139" s="88"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00" t="n"/>
      <c r="L139" s="88" t="inlineStr">
        <is>
          <t>Oral contraceptive</t>
        </is>
      </c>
      <c r="M139" s="100" t="inlineStr">
        <is>
          <t>Clinic</t>
        </is>
      </c>
      <c r="N139" s="88" t="inlineStr">
        <is>
          <t>ข้อ 2 (PLE_CC1_Key_Rx20_UBU.md)</t>
        </is>
      </c>
      <c r="O139" s="100" t="n"/>
      <c r="P139" s="100" t="n"/>
      <c r="Q139" s="100" t="n"/>
    </row>
    <row r="140" ht="13.2" customHeight="1" s="49">
      <c r="A140" s="119" t="inlineStr">
        <is>
          <t>138</t>
        </is>
      </c>
      <c r="B140" s="88" t="inlineStr">
        <is>
          <t>หากลืมกินยาคุมกำเนิด 2 เม็ดใน 14 วันแรกให$รับประทานมื้อตGอไปได$ปกติ</t>
        </is>
      </c>
      <c r="C140" s="100" t="n"/>
      <c r="D140" s="88" t="inlineStr">
        <is>
          <t>Finasteride 5 mg OD</t>
        </is>
      </c>
      <c r="E140" s="88" t="inlineStr">
        <is>
          <t>Oxybutynin 5 mg BID</t>
        </is>
      </c>
      <c r="F140" s="88" t="inlineStr">
        <is>
          <t>Tolterodine 2 mg BID</t>
        </is>
      </c>
      <c r="G140" s="88" t="inlineStr">
        <is>
          <t>Dydrogesterone 10 mg BID</t>
        </is>
      </c>
      <c r="H140" s="88" t="inlineStr">
        <is>
          <t>Ethinylestradiol 30 mcg + Levonorgestrel 150 mcg</t>
        </is>
      </c>
      <c r="I140" s="119" t="n">
        <v>1</v>
      </c>
      <c r="J140"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100" t="n"/>
      <c r="L140" s="88" t="inlineStr">
        <is>
          <t>Oral contraceptive</t>
        </is>
      </c>
      <c r="M140" s="100" t="inlineStr">
        <is>
          <t>Clinic</t>
        </is>
      </c>
      <c r="N140" s="88" t="inlineStr">
        <is>
          <t>ข้อ 3 (PLE_CC1_Key_Rx20_UBU.md)</t>
        </is>
      </c>
      <c r="O140" s="100" t="n"/>
      <c r="P140" s="100" t="n"/>
      <c r="Q140" s="100" t="n"/>
    </row>
    <row r="141" ht="13.2" customHeight="1" s="49">
      <c r="A141" s="119" t="inlineStr">
        <is>
          <t>139</t>
        </is>
      </c>
      <c r="B141" s="88" t="inlineStr">
        <is>
          <t>หากลืมทานยาคุมกำเนิด 2 เม็ดใน 14 วันหลัง ให$รับประทานยาคุม 2 เม็ดเปญนเวลา 2 วันและคุมกำเนิดอื่นรGวมด$วย 7 วัน</t>
        </is>
      </c>
      <c r="C141" s="100" t="n"/>
      <c r="D141" s="88" t="inlineStr">
        <is>
          <t>Dydrogesterone 10 mg BID</t>
        </is>
      </c>
      <c r="E141" s="88" t="inlineStr">
        <is>
          <t>Ethinylestradiol 30 mcg + Levonorgestrel 150 mcg</t>
        </is>
      </c>
      <c r="F141" s="88" t="inlineStr">
        <is>
          <t>Ethinylestradiol 30 mcg + Drospirenone 3 mg</t>
        </is>
      </c>
      <c r="G141" s="88" t="inlineStr">
        <is>
          <t>Ethinylestradiol 35 mcg + Cyproterone acetate 2 mg</t>
        </is>
      </c>
      <c r="H141" s="88" t="inlineStr">
        <is>
          <t>Desogestrel 75 mcg OD (Progestin-only)</t>
        </is>
      </c>
      <c r="I141" s="119" t="n">
        <v>1</v>
      </c>
      <c r="J141"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00" t="n"/>
      <c r="L141" s="88" t="inlineStr">
        <is>
          <t>Oral contraceptive</t>
        </is>
      </c>
      <c r="M141" s="100" t="inlineStr">
        <is>
          <t>Clinic</t>
        </is>
      </c>
      <c r="N141" s="88" t="inlineStr">
        <is>
          <t>ข้อ 4 (PLE_CC1_Key_Rx20_UBU.md)</t>
        </is>
      </c>
      <c r="O141" s="100" t="n"/>
      <c r="P141" s="100" t="n"/>
      <c r="Q141" s="100" t="n"/>
    </row>
    <row r="142" ht="13.2" customHeight="1" s="49">
      <c r="A142" s="119" t="inlineStr">
        <is>
          <t>140</t>
        </is>
      </c>
      <c r="B142" s="88" t="inlineStr">
        <is>
          <t>ข$อใดไมGใชGอาการไมGพึงประสงค_จากการใช$ยาคุมกำเนิดชนิดฮอร_โมนรวม</t>
        </is>
      </c>
      <c r="C142" s="100" t="n"/>
      <c r="D142" s="88" t="inlineStr">
        <is>
          <t>Ethinylestradiol 35 mcg + Cyproterone acetate 2 mg</t>
        </is>
      </c>
      <c r="E142" s="88" t="inlineStr">
        <is>
          <t>Desogestrel 75 mcg OD (Progestin-only)</t>
        </is>
      </c>
      <c r="F142" s="88" t="inlineStr">
        <is>
          <t>Levonorgestrel 1.5 mg stat (Emergency)</t>
        </is>
      </c>
      <c r="G142" s="88" t="inlineStr">
        <is>
          <t>Mefenamic acid 500 mg TID</t>
        </is>
      </c>
      <c r="H142" s="88" t="inlineStr">
        <is>
          <t>Tamsulosin 0.4 mg HS</t>
        </is>
      </c>
      <c r="I142" s="119" t="n">
        <v>1</v>
      </c>
      <c r="J142"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2" s="100" t="n"/>
      <c r="L142" s="88" t="inlineStr">
        <is>
          <t>Oral contraceptive</t>
        </is>
      </c>
      <c r="M142" s="100" t="inlineStr">
        <is>
          <t>Clinic</t>
        </is>
      </c>
      <c r="N142" s="88" t="inlineStr">
        <is>
          <t>ข้อ 43 (PLE_CC1_Key_Rx20_UBU.md)</t>
        </is>
      </c>
      <c r="O142" s="100" t="n"/>
      <c r="P142" s="100" t="n"/>
      <c r="Q142" s="100" t="n"/>
    </row>
    <row r="143" ht="13.2" customHeight="1" s="49">
      <c r="A143" s="119" t="inlineStr">
        <is>
          <t>141</t>
        </is>
      </c>
      <c r="B143" s="88"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43" s="100" t="n"/>
      <c r="D143" s="88" t="inlineStr">
        <is>
          <t>Mefenamic acid 500 mg TID</t>
        </is>
      </c>
      <c r="E143" s="88" t="inlineStr">
        <is>
          <t>Tamsulosin 0.4 mg HS</t>
        </is>
      </c>
      <c r="F143" s="88" t="inlineStr">
        <is>
          <t>Finasteride 5 mg OD</t>
        </is>
      </c>
      <c r="G143" s="88" t="inlineStr">
        <is>
          <t>Oxybutynin 5 mg BID</t>
        </is>
      </c>
      <c r="H143" s="88" t="inlineStr">
        <is>
          <t>Tolterodine 2 mg BID</t>
        </is>
      </c>
      <c r="I143" s="119" t="n">
        <v>2</v>
      </c>
      <c r="J143" s="88"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100" t="n"/>
      <c r="L143" s="88" t="inlineStr">
        <is>
          <t>Oral contraceptive</t>
        </is>
      </c>
      <c r="M143" s="100" t="inlineStr">
        <is>
          <t>Clinic</t>
        </is>
      </c>
      <c r="N143" s="88" t="inlineStr">
        <is>
          <t>ข้อ 5 (PLE_CC1_Key_Rx20_UBU.md)</t>
        </is>
      </c>
      <c r="O143" s="100" t="n"/>
      <c r="P143" s="100" t="n"/>
      <c r="Q143" s="100" t="n"/>
    </row>
    <row r="144" ht="13.2" customHeight="1" s="49">
      <c r="A144" s="119" t="inlineStr">
        <is>
          <t>142</t>
        </is>
      </c>
      <c r="B144" s="88" t="inlineStr">
        <is>
          <t>ข$อใดเปญนวิธีการแก$ไขอาการไมGพึงประสงค_จากยาคุมกำเนิดชนิดฮอร_โมรวมที่เหมาะสมที่สุด</t>
        </is>
      </c>
      <c r="C144" s="100" t="n"/>
      <c r="D144" s="88" t="inlineStr">
        <is>
          <t>Oxybutynin 5 mg BID</t>
        </is>
      </c>
      <c r="E144" s="88" t="inlineStr">
        <is>
          <t>Tolterodine 2 mg BID</t>
        </is>
      </c>
      <c r="F144" s="88" t="inlineStr">
        <is>
          <t>Dydrogesterone 10 mg BID</t>
        </is>
      </c>
      <c r="G144" s="88" t="inlineStr">
        <is>
          <t>Ethinylestradiol 30 mcg + Levonorgestrel 150 mcg</t>
        </is>
      </c>
      <c r="H144" s="88" t="inlineStr">
        <is>
          <t>Ethinylestradiol 30 mcg + Drospirenone 3 mg</t>
        </is>
      </c>
      <c r="I144" s="119" t="n">
        <v>1</v>
      </c>
      <c r="J144"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4" s="100" t="n"/>
      <c r="L144" s="88" t="inlineStr">
        <is>
          <t>Oral contraceptive</t>
        </is>
      </c>
      <c r="M144" s="100" t="inlineStr">
        <is>
          <t>Clinic</t>
        </is>
      </c>
      <c r="N144" s="88" t="inlineStr">
        <is>
          <t>ข้อ 44 (PLE_CC1_Key_Rx20_UBU.md)</t>
        </is>
      </c>
      <c r="O144" s="100" t="n"/>
      <c r="P144" s="100" t="n"/>
      <c r="Q144" s="100" t="n"/>
    </row>
    <row r="145" ht="13.2" customHeight="1" s="49">
      <c r="A145" s="119" t="inlineStr">
        <is>
          <t>143</t>
        </is>
      </c>
      <c r="B145" s="88" t="inlineStr">
        <is>
          <t>ในชGวง 1-10 วันแรกของการใช$ยาคุมกำเนิด หากมีเลือดออกกระปØดกระปอยควรปรับเพิ่มปริมาณ เอสโตรเจนให$สูงขึ้น</t>
        </is>
      </c>
      <c r="C145" s="100" t="n"/>
      <c r="D145" s="88" t="inlineStr">
        <is>
          <t>Ethinylestradiol 30 mcg + Levonorgestrel 150 mcg</t>
        </is>
      </c>
      <c r="E145" s="88" t="inlineStr">
        <is>
          <t>Ethinylestradiol 30 mcg + Drospirenone 3 mg</t>
        </is>
      </c>
      <c r="F145" s="88" t="inlineStr">
        <is>
          <t>Ethinylestradiol 35 mcg + Cyproterone acetate 2 mg</t>
        </is>
      </c>
      <c r="G145" s="88" t="inlineStr">
        <is>
          <t>Desogestrel 75 mcg OD (Progestin-only)</t>
        </is>
      </c>
      <c r="H145" s="88" t="inlineStr">
        <is>
          <t>Levonorgestrel 1.5 mg stat (Emergency)</t>
        </is>
      </c>
      <c r="I145" s="119" t="n">
        <v>1</v>
      </c>
      <c r="J145"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100" t="n"/>
      <c r="L145" s="88" t="inlineStr">
        <is>
          <t>Oral contraceptive</t>
        </is>
      </c>
      <c r="M145" s="100" t="inlineStr">
        <is>
          <t>Clinic</t>
        </is>
      </c>
      <c r="N145" s="88" t="inlineStr">
        <is>
          <t>ข้อ 1 (PLE_CC1_Key_Rx20_UBU.md)</t>
        </is>
      </c>
      <c r="O145" s="100" t="n"/>
      <c r="P145" s="100" t="n"/>
      <c r="Q145" s="100" t="n"/>
    </row>
    <row r="146" ht="13.2" customHeight="1" s="49">
      <c r="A146" s="119" t="inlineStr">
        <is>
          <t>144</t>
        </is>
      </c>
      <c r="B146" s="88" t="inlineStr">
        <is>
          <t>หากผู้ป่วยให้นมบุตร ไม่ควรใช้ยาคุมกำเนิดแบบใด</t>
        </is>
      </c>
      <c r="C146" s="100" t="n"/>
      <c r="D146" s="88" t="inlineStr">
        <is>
          <t>Desogestrel 75 mcg OD (Progestin-only)</t>
        </is>
      </c>
      <c r="E146" s="88" t="inlineStr">
        <is>
          <t>Levonorgestrel 1.5 mg stat (Emergency)</t>
        </is>
      </c>
      <c r="F146" s="88" t="inlineStr">
        <is>
          <t>Mefenamic acid 500 mg TID</t>
        </is>
      </c>
      <c r="G146" s="88" t="inlineStr">
        <is>
          <t>Tamsulosin 0.4 mg HS</t>
        </is>
      </c>
      <c r="H146" s="88" t="inlineStr">
        <is>
          <t>Finasteride 5 mg OD</t>
        </is>
      </c>
      <c r="I146" s="119" t="n">
        <v>1</v>
      </c>
      <c r="J146"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6" s="100" t="n"/>
      <c r="L146" s="88" t="inlineStr">
        <is>
          <t>Oral contraceptive</t>
        </is>
      </c>
      <c r="M146" s="100" t="inlineStr">
        <is>
          <t>Clinic</t>
        </is>
      </c>
      <c r="N146" s="88" t="inlineStr">
        <is>
          <t>ข้อ 3 (PLE_CC1_Key_Rx20_UBU.md)</t>
        </is>
      </c>
      <c r="O146" s="100" t="n"/>
      <c r="P146" s="100" t="n"/>
      <c r="Q146" s="100" t="n"/>
    </row>
    <row r="147" ht="13.2" customHeight="1" s="49">
      <c r="A147" s="119" t="inlineStr">
        <is>
          <t>145</t>
        </is>
      </c>
      <c r="B147" s="88" t="inlineStr">
        <is>
          <t>เกี่ยวกับ ยาคุมแบบห่วงอนามัย ข้อใดต่อไปนี้กล่าวถูกต้องตามหลักวิชาชีพเภสัชกรรม</t>
        </is>
      </c>
      <c r="C147" s="100" t="n"/>
      <c r="D147" s="88" t="inlineStr">
        <is>
          <t>Tamsulosin 0.4 mg HS</t>
        </is>
      </c>
      <c r="E147" s="88" t="inlineStr">
        <is>
          <t>Finasteride 5 mg OD</t>
        </is>
      </c>
      <c r="F147" s="88" t="inlineStr">
        <is>
          <t>Oxybutynin 5 mg BID</t>
        </is>
      </c>
      <c r="G147" s="88" t="inlineStr">
        <is>
          <t>Tolterodine 2 mg BID</t>
        </is>
      </c>
      <c r="H147" s="88" t="inlineStr">
        <is>
          <t>Dydrogesterone 10 mg BID</t>
        </is>
      </c>
      <c r="I147" s="119" t="n">
        <v>1</v>
      </c>
      <c r="J147" s="88"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7" s="100" t="n"/>
      <c r="L147" s="88" t="inlineStr">
        <is>
          <t>Oral contraceptive</t>
        </is>
      </c>
      <c r="M147" s="100" t="inlineStr">
        <is>
          <t>Clinic</t>
        </is>
      </c>
      <c r="N147" s="88" t="inlineStr">
        <is>
          <t>ข้อ 3 (PLE_CC1_Key_Rx20_UBU.md)</t>
        </is>
      </c>
      <c r="O147" s="100" t="n"/>
      <c r="P147" s="100" t="n"/>
      <c r="Q147" s="100" t="n"/>
    </row>
    <row r="148" ht="13.2" customHeight="1" s="49">
      <c r="A148" s="119" t="inlineStr">
        <is>
          <t>146</t>
        </is>
      </c>
      <c r="B148" s="88" t="inlineStr">
        <is>
          <t>เกี่ยวกับ ยาคุมแบบฝังใต้ผิวหนัง ข้อใดต่อไปนี้กล่าวถูกต้องตามหลักวิชาชีพเภสัชกรรม</t>
        </is>
      </c>
      <c r="C148" s="100" t="n"/>
      <c r="D148" s="88" t="inlineStr">
        <is>
          <t>Tolterodine 2 mg BID</t>
        </is>
      </c>
      <c r="E148" s="88" t="inlineStr">
        <is>
          <t>Dydrogesterone 10 mg BID</t>
        </is>
      </c>
      <c r="F148" s="88" t="inlineStr">
        <is>
          <t>Ethinylestradiol 30 mcg + Levonorgestrel 150 mcg</t>
        </is>
      </c>
      <c r="G148" s="88" t="inlineStr">
        <is>
          <t>Ethinylestradiol 30 mcg + Drospirenone 3 mg</t>
        </is>
      </c>
      <c r="H148" s="88" t="inlineStr">
        <is>
          <t>Ethinylestradiol 35 mcg + Cyproterone acetate 2 mg</t>
        </is>
      </c>
      <c r="I148" s="119" t="n">
        <v>1</v>
      </c>
      <c r="J148" s="88"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00" t="n"/>
      <c r="L148" s="88" t="inlineStr">
        <is>
          <t>Oral contraceptive</t>
        </is>
      </c>
      <c r="M148" s="100" t="inlineStr">
        <is>
          <t>Clinic</t>
        </is>
      </c>
      <c r="N148" s="88" t="inlineStr">
        <is>
          <t>ข้อ 4 (PLE_CC1_Key_Rx20_UBU.md)</t>
        </is>
      </c>
      <c r="O148" s="100" t="n"/>
      <c r="P148" s="100" t="n"/>
      <c r="Q148" s="100" t="n"/>
    </row>
    <row r="149" ht="13.2" customHeight="1" s="49">
      <c r="A149" s="119" t="inlineStr">
        <is>
          <t>147</t>
        </is>
      </c>
      <c r="B149" s="88" t="inlineStr">
        <is>
          <t>เกี่ยวกับ ยาคุมแบบฉีด ข้อใดต่อไปนี้กล่าวถูกต้องตามหลักวิชาชีพเภสัชกรรม</t>
        </is>
      </c>
      <c r="C149" s="100" t="n"/>
      <c r="D149" s="88" t="inlineStr">
        <is>
          <t>Ethinylestradiol 30 mcg + Drospirenone 3 mg</t>
        </is>
      </c>
      <c r="E149" s="88" t="inlineStr">
        <is>
          <t>Ethinylestradiol 35 mcg + Cyproterone acetate 2 mg</t>
        </is>
      </c>
      <c r="F149" s="88" t="inlineStr">
        <is>
          <t>Desogestrel 75 mcg OD (Progestin-only)</t>
        </is>
      </c>
      <c r="G149" s="88" t="inlineStr">
        <is>
          <t>Levonorgestrel 1.5 mg stat (Emergency)</t>
        </is>
      </c>
      <c r="H149" s="88" t="inlineStr">
        <is>
          <t>Mefenamic acid 500 mg TID</t>
        </is>
      </c>
      <c r="I149" s="119" t="n">
        <v>1</v>
      </c>
      <c r="J149" s="88"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9" s="100" t="n"/>
      <c r="L149" s="88" t="inlineStr">
        <is>
          <t>Oral contraceptive</t>
        </is>
      </c>
      <c r="M149" s="100" t="inlineStr">
        <is>
          <t>Clinic</t>
        </is>
      </c>
      <c r="N149" s="88" t="inlineStr">
        <is>
          <t>ข้อ 5 (PLE_CC1_Key_Rx20_UBU.md)</t>
        </is>
      </c>
      <c r="O149" s="100" t="n"/>
      <c r="P149" s="100" t="n"/>
      <c r="Q149" s="100" t="n"/>
    </row>
    <row r="150" ht="13.2" customHeight="1" s="49">
      <c r="A150" s="119" t="inlineStr">
        <is>
          <t>148</t>
        </is>
      </c>
      <c r="B150" s="88"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50" s="100" t="n"/>
      <c r="D150" s="88" t="inlineStr">
        <is>
          <t>Levonorgestrel 1.5 mg stat (Emergency)</t>
        </is>
      </c>
      <c r="E150" s="88" t="inlineStr">
        <is>
          <t>Mefenamic acid 500 mg TID</t>
        </is>
      </c>
      <c r="F150" s="88" t="inlineStr">
        <is>
          <t>Tamsulosin 0.4 mg HS</t>
        </is>
      </c>
      <c r="G150" s="88" t="inlineStr">
        <is>
          <t>Finasteride 5 mg OD</t>
        </is>
      </c>
      <c r="H150" s="88" t="inlineStr">
        <is>
          <t>Oxybutynin 5 mg BID</t>
        </is>
      </c>
      <c r="I150" s="119" t="n">
        <v>4</v>
      </c>
      <c r="J150" s="88"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0" s="100" t="n"/>
      <c r="L150" s="88" t="inlineStr">
        <is>
          <t>Oral contraceptive</t>
        </is>
      </c>
      <c r="M150" s="100" t="inlineStr">
        <is>
          <t>Clinic</t>
        </is>
      </c>
      <c r="N150" s="88" t="inlineStr">
        <is>
          <t>ข้อ 5 (PLE_CC1_Key_Rx20_UBU.md)</t>
        </is>
      </c>
      <c r="O150" s="100" t="n"/>
      <c r="P150" s="100" t="n"/>
      <c r="Q150" s="100" t="n"/>
    </row>
    <row r="151" ht="13.2" customHeight="1" s="49">
      <c r="A151" s="119" t="inlineStr">
        <is>
          <t>149</t>
        </is>
      </c>
      <c r="B151" s="88" t="inlineStr">
        <is>
          <t>ห่วงคุมกำเนิดมีการออกฤทธิ์แบบใด</t>
        </is>
      </c>
      <c r="C151" s="100" t="n"/>
      <c r="D151" s="88" t="inlineStr">
        <is>
          <t>Finasteride 5 mg OD</t>
        </is>
      </c>
      <c r="E151" s="88" t="inlineStr">
        <is>
          <t>Oxybutynin 5 mg BID</t>
        </is>
      </c>
      <c r="F151" s="88" t="inlineStr">
        <is>
          <t>Tolterodine 2 mg BID</t>
        </is>
      </c>
      <c r="G151" s="88" t="inlineStr">
        <is>
          <t>Dydrogesterone 10 mg BID</t>
        </is>
      </c>
      <c r="H151" s="88" t="inlineStr">
        <is>
          <t>Ethinylestradiol 30 mcg + Levonorgestrel 150 mcg</t>
        </is>
      </c>
      <c r="I151" s="119" t="n">
        <v>1</v>
      </c>
      <c r="J151" s="88"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1" s="100" t="n"/>
      <c r="L151" s="88" t="inlineStr">
        <is>
          <t>Oral contraceptive</t>
        </is>
      </c>
      <c r="M151" s="100" t="inlineStr">
        <is>
          <t>Clinic</t>
        </is>
      </c>
      <c r="N151" s="88" t="inlineStr">
        <is>
          <t>ข้อ 5 (PLE_CC1_Key_Rx20_UBU.md)</t>
        </is>
      </c>
      <c r="O151" s="100" t="n"/>
      <c r="P151" s="100" t="n"/>
      <c r="Q151" s="100" t="n"/>
    </row>
    <row r="152" ht="13.2" customHeight="1" s="49">
      <c r="A152" s="119" t="inlineStr">
        <is>
          <t>150</t>
        </is>
      </c>
      <c r="B152" s="88" t="inlineStr">
        <is>
          <t>เมื่อใช้ยาคุมกำเนิดแล้วพบว่ามีเลือดออกกระปริดกระปอยเกิดจากสาเหตุต่อไปนี้ ยกเว้นข้อใด</t>
        </is>
      </c>
      <c r="C152" s="100" t="n"/>
      <c r="D152" s="88" t="inlineStr">
        <is>
          <t>Dydrogesterone 10 mg BID</t>
        </is>
      </c>
      <c r="E152" s="88" t="inlineStr">
        <is>
          <t>Ethinylestradiol 30 mcg + Levonorgestrel 150 mcg</t>
        </is>
      </c>
      <c r="F152" s="88" t="inlineStr">
        <is>
          <t>Ethinylestradiol 30 mcg + Drospirenone 3 mg</t>
        </is>
      </c>
      <c r="G152" s="88" t="inlineStr">
        <is>
          <t>Ethinylestradiol 35 mcg + Cyproterone acetate 2 mg</t>
        </is>
      </c>
      <c r="H152" s="88" t="inlineStr">
        <is>
          <t>Desogestrel 75 mcg OD (Progestin-only)</t>
        </is>
      </c>
      <c r="I152" s="119" t="n">
        <v>1</v>
      </c>
      <c r="J152" s="88"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2" s="100" t="n"/>
      <c r="L152" s="88" t="inlineStr">
        <is>
          <t>Oral contraceptive</t>
        </is>
      </c>
      <c r="M152" s="100" t="inlineStr">
        <is>
          <t>Clinic</t>
        </is>
      </c>
      <c r="N152" s="88" t="inlineStr">
        <is>
          <t>ข้อ 7 (PLE_CC1_Key_Rx20_UBU.md)</t>
        </is>
      </c>
      <c r="O152" s="100" t="n"/>
      <c r="P152" s="100" t="n"/>
      <c r="Q152" s="100" t="n"/>
    </row>
    <row r="153" ht="13.2" customHeight="1" s="49">
      <c r="A153" s="119" t="inlineStr">
        <is>
          <t>151</t>
        </is>
      </c>
      <c r="B153" s="88" t="inlineStr">
        <is>
          <t>ปริมาณ estrogen และ progesterone น้อยเกินไป</t>
        </is>
      </c>
      <c r="C153" s="100" t="n"/>
      <c r="D153" s="88" t="inlineStr">
        <is>
          <t>Ethinylestradiol 35 mcg + Cyproterone acetate 2 mg</t>
        </is>
      </c>
      <c r="E153" s="88" t="inlineStr">
        <is>
          <t>Desogestrel 75 mcg OD (Progestin-only)</t>
        </is>
      </c>
      <c r="F153" s="88" t="inlineStr">
        <is>
          <t>Levonorgestrel 1.5 mg stat (Emergency)</t>
        </is>
      </c>
      <c r="G153" s="88" t="inlineStr">
        <is>
          <t>Mefenamic acid 500 mg TID</t>
        </is>
      </c>
      <c r="H153" s="88" t="inlineStr">
        <is>
          <t>Tamsulosin 0.4 mg HS</t>
        </is>
      </c>
      <c r="I153" s="119" t="n">
        <v>1</v>
      </c>
      <c r="J153" s="88"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00" t="n"/>
      <c r="L153" s="88" t="inlineStr">
        <is>
          <t>Hormonal replacement</t>
        </is>
      </c>
      <c r="M153" s="100" t="inlineStr">
        <is>
          <t>Clinic</t>
        </is>
      </c>
      <c r="N153" s="88" t="inlineStr">
        <is>
          <t>ข้อ 1 (PLE_CC1_Key_Rx20_UBU.md)</t>
        </is>
      </c>
      <c r="O153" s="100" t="n"/>
      <c r="P153" s="100" t="n"/>
      <c r="Q153" s="100" t="n"/>
    </row>
    <row r="154" ht="13.2" customHeight="1" s="49">
      <c r="A154" s="119" t="inlineStr">
        <is>
          <t>152</t>
        </is>
      </c>
      <c r="B154" s="88" t="inlineStr">
        <is>
          <t>เกี่ยวกับ กินยาคุมไม่สม่ำเสมอ ข้อใดต่อไปนี้กล่าวถูกต้องตามหลักวิชาชีพเภสัชกรรม</t>
        </is>
      </c>
      <c r="C154" s="100" t="n"/>
      <c r="D154" s="88" t="inlineStr">
        <is>
          <t>Mefenamic acid 500 mg TID</t>
        </is>
      </c>
      <c r="E154" s="88" t="inlineStr">
        <is>
          <t>Tamsulosin 0.4 mg HS</t>
        </is>
      </c>
      <c r="F154" s="88" t="inlineStr">
        <is>
          <t>Finasteride 5 mg OD</t>
        </is>
      </c>
      <c r="G154" s="88" t="inlineStr">
        <is>
          <t>Oxybutynin 5 mg BID</t>
        </is>
      </c>
      <c r="H154" s="88" t="inlineStr">
        <is>
          <t>Tolterodine 2 mg BID</t>
        </is>
      </c>
      <c r="I154" s="119" t="n">
        <v>1</v>
      </c>
      <c r="J154" s="88"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4" s="100" t="n"/>
      <c r="L154" s="88" t="inlineStr">
        <is>
          <t>Oral contraceptive</t>
        </is>
      </c>
      <c r="M154" s="100" t="inlineStr">
        <is>
          <t>Clinic</t>
        </is>
      </c>
      <c r="N154" s="88" t="inlineStr">
        <is>
          <t>ข้อ 2 (PLE_CC1_Key_Rx20_UBU.md)</t>
        </is>
      </c>
      <c r="O154" s="100" t="n"/>
      <c r="P154" s="100" t="n"/>
      <c r="Q154" s="100" t="n"/>
    </row>
    <row r="155" ht="13.2" customHeight="1" s="49">
      <c r="A155" s="119" t="inlineStr">
        <is>
          <t>153</t>
        </is>
      </c>
      <c r="B155" s="88"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55" s="100" t="n"/>
      <c r="D155" s="88" t="inlineStr">
        <is>
          <t>Oxybutynin 5 mg BID</t>
        </is>
      </c>
      <c r="E155" s="88" t="inlineStr">
        <is>
          <t>Tolterodine 2 mg BID</t>
        </is>
      </c>
      <c r="F155" s="88" t="inlineStr">
        <is>
          <t>Dydrogesterone 10 mg BID</t>
        </is>
      </c>
      <c r="G155" s="88" t="inlineStr">
        <is>
          <t>Ethinylestradiol 30 mcg + Levonorgestrel 150 mcg</t>
        </is>
      </c>
      <c r="H155" s="88" t="inlineStr">
        <is>
          <t>Ethinylestradiol 30 mcg + Drospirenone 3 mg</t>
        </is>
      </c>
      <c r="I155" s="119" t="n">
        <v>1</v>
      </c>
      <c r="J155" s="88"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5" s="100" t="n"/>
      <c r="L155" s="88" t="inlineStr">
        <is>
          <t>Oral contraceptive</t>
        </is>
      </c>
      <c r="M155" s="100" t="inlineStr">
        <is>
          <t>Clinic</t>
        </is>
      </c>
      <c r="N155" s="88" t="inlineStr">
        <is>
          <t>ข้อ 8 (PLE_CC1_Key_Rx20_UBU.md)</t>
        </is>
      </c>
      <c r="O155" s="100" t="n"/>
      <c r="P155" s="100" t="n"/>
      <c r="Q155" s="100" t="n"/>
    </row>
    <row r="156" ht="13.2" customHeight="1" s="49">
      <c r="A156" s="119" t="inlineStr">
        <is>
          <t>154</t>
        </is>
      </c>
      <c r="B156" s="88" t="inlineStr">
        <is>
          <t>ข้อใดไม่ใช้ข้อห้ามในการใช้ยาคุมกำเนิด</t>
        </is>
      </c>
      <c r="C156" s="100" t="n"/>
      <c r="D156" s="88" t="inlineStr">
        <is>
          <t>Ethinylestradiol 30 mcg + Levonorgestrel 150 mcg</t>
        </is>
      </c>
      <c r="E156" s="88" t="inlineStr">
        <is>
          <t>Ethinylestradiol 30 mcg + Drospirenone 3 mg</t>
        </is>
      </c>
      <c r="F156" s="88" t="inlineStr">
        <is>
          <t>Ethinylestradiol 35 mcg + Cyproterone acetate 2 mg</t>
        </is>
      </c>
      <c r="G156" s="88" t="inlineStr">
        <is>
          <t>Desogestrel 75 mcg OD (Progestin-only)</t>
        </is>
      </c>
      <c r="H156" s="88" t="inlineStr">
        <is>
          <t>Levonorgestrel 1.5 mg stat (Emergency)</t>
        </is>
      </c>
      <c r="I156" s="119" t="n">
        <v>1</v>
      </c>
      <c r="J156" s="88"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6" s="100" t="n"/>
      <c r="L156" s="88" t="inlineStr">
        <is>
          <t>Oral contraceptive</t>
        </is>
      </c>
      <c r="M156" s="100" t="inlineStr">
        <is>
          <t>Clinic</t>
        </is>
      </c>
      <c r="N156" s="88" t="inlineStr">
        <is>
          <t>ข้อ 9 (PLE_CC1_Key_Rx20_UBU.md)</t>
        </is>
      </c>
      <c r="O156" s="100" t="n"/>
      <c r="P156" s="100" t="n"/>
      <c r="Q156" s="100" t="n"/>
    </row>
    <row r="157" ht="13.2" customHeight="1" s="49">
      <c r="A157" s="119" t="inlineStr">
        <is>
          <t>155</t>
        </is>
      </c>
      <c r="B157" s="88" t="inlineStr">
        <is>
          <t>Tamoxifen เป็น non-steroidal antiestrogen</t>
        </is>
      </c>
      <c r="C157" s="100" t="n"/>
      <c r="D157" s="88" t="inlineStr">
        <is>
          <t>Desogestrel 75 mcg OD (Progestin-only)</t>
        </is>
      </c>
      <c r="E157" s="88" t="inlineStr">
        <is>
          <t>Levonorgestrel 1.5 mg stat (Emergency)</t>
        </is>
      </c>
      <c r="F157" s="88" t="inlineStr">
        <is>
          <t>Mefenamic acid 500 mg TID</t>
        </is>
      </c>
      <c r="G157" s="88" t="inlineStr">
        <is>
          <t>Tamsulosin 0.4 mg HS</t>
        </is>
      </c>
      <c r="H157" s="88" t="inlineStr">
        <is>
          <t>Finasteride 5 mg OD</t>
        </is>
      </c>
      <c r="I157" s="119" t="n">
        <v>1</v>
      </c>
      <c r="J157" s="88"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7" s="100" t="n"/>
      <c r="L157" s="88" t="inlineStr">
        <is>
          <t>Hormonal replacement</t>
        </is>
      </c>
      <c r="M157" s="100" t="inlineStr">
        <is>
          <t>Clinic</t>
        </is>
      </c>
      <c r="N157" s="88" t="inlineStr">
        <is>
          <t>ข้อ 3 (PLE_CC1_Key_Rx20_UBU.md)</t>
        </is>
      </c>
      <c r="O157" s="100" t="n"/>
      <c r="P157" s="100" t="n"/>
      <c r="Q157" s="100" t="n"/>
    </row>
    <row r="158" ht="13.2" customHeight="1" s="49">
      <c r="A158" s="119" t="inlineStr">
        <is>
          <t>156</t>
        </is>
      </c>
      <c r="B158" s="88" t="inlineStr">
        <is>
          <t>ยา Progestins ใดที่นิยมใช้ใน Progesterone only pills (POPs)</t>
        </is>
      </c>
      <c r="C158" s="100" t="n"/>
      <c r="D158" s="88" t="inlineStr">
        <is>
          <t>Desogestrel</t>
        </is>
      </c>
      <c r="E158" s="88" t="inlineStr">
        <is>
          <t>Norgestrel</t>
        </is>
      </c>
      <c r="F158" s="88" t="inlineStr">
        <is>
          <t>Gestodene</t>
        </is>
      </c>
      <c r="G158" s="88" t="inlineStr">
        <is>
          <t>Norgestimate</t>
        </is>
      </c>
      <c r="H158" s="88" t="inlineStr">
        <is>
          <t>Levonorgestrel</t>
        </is>
      </c>
      <c r="I158" s="119" t="n">
        <v>1</v>
      </c>
      <c r="J158" s="88"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00" t="n"/>
      <c r="L158" s="88" t="inlineStr">
        <is>
          <t>Hormonal replacement</t>
        </is>
      </c>
      <c r="M158" s="100" t="inlineStr">
        <is>
          <t>Clinic</t>
        </is>
      </c>
      <c r="N158" s="88" t="inlineStr">
        <is>
          <t>ข้อ 84 (PLE_CC1_Key_Rx20_UBU.md)</t>
        </is>
      </c>
      <c r="O158" s="100" t="n"/>
      <c r="P158" s="100" t="n"/>
      <c r="Q158" s="100" t="n"/>
    </row>
    <row r="159" ht="13.2" customHeight="1" s="49">
      <c r="A159" s="119" t="inlineStr">
        <is>
          <t>157</t>
        </is>
      </c>
      <c r="B159" s="88" t="inlineStr">
        <is>
          <t>ยาคุมกำเนิดในข้อใด เหมาะสมที่สุด (โจทย์มีแค่นี้)</t>
        </is>
      </c>
      <c r="C159" s="100" t="n"/>
      <c r="D159" s="88" t="inlineStr">
        <is>
          <t>Levonorgestrel</t>
        </is>
      </c>
      <c r="E159" s="88" t="inlineStr">
        <is>
          <t>Lynestrenol</t>
        </is>
      </c>
      <c r="F159" s="88" t="inlineStr">
        <is>
          <t>Ethinyl estradiol + Desogestrel</t>
        </is>
      </c>
      <c r="G159" s="88" t="inlineStr">
        <is>
          <t>Ethinyl estradiol + Levonorgestrel</t>
        </is>
      </c>
      <c r="H159" s="88" t="inlineStr">
        <is>
          <t>Ethinyl estradiol + Gestodene ในการใช้เป็นยาคุมฉุกเฉิน</t>
        </is>
      </c>
      <c r="I159" s="119" t="n">
        <v>5</v>
      </c>
      <c r="J159" s="88"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59" s="100" t="n"/>
      <c r="L159" s="88" t="inlineStr">
        <is>
          <t>Oral contraceptive</t>
        </is>
      </c>
      <c r="M159" s="100" t="inlineStr">
        <is>
          <t>Clinic</t>
        </is>
      </c>
      <c r="N159" s="88" t="inlineStr">
        <is>
          <t>ข้อ 85 (PLE_CC1_Key_Rx20_UBU.md)</t>
        </is>
      </c>
      <c r="O159" s="100" t="n"/>
      <c r="P159" s="100" t="n"/>
      <c r="Q159" s="100" t="n"/>
    </row>
    <row r="160" ht="13.2" customHeight="1" s="49">
      <c r="A160" s="119" t="inlineStr">
        <is>
          <t>158</t>
        </is>
      </c>
      <c r="B160" s="88" t="inlineStr">
        <is>
          <t>โครงสร้างในข้อใดมีฤทธิ์ Estrogenic activity</t>
        </is>
      </c>
      <c r="C160" s="100" t="n"/>
      <c r="D160" s="88" t="inlineStr">
        <is>
          <t>Ethinylestradiol 30 mcg + Drospirenone 3 mg</t>
        </is>
      </c>
      <c r="E160" s="88" t="inlineStr">
        <is>
          <t>Ethinylestradiol 35 mcg + Cyproterone acetate 2 mg</t>
        </is>
      </c>
      <c r="F160" s="88" t="inlineStr">
        <is>
          <t>Desogestrel 75 mcg OD (Progestin-only)</t>
        </is>
      </c>
      <c r="G160" s="88" t="inlineStr">
        <is>
          <t>Levonorgestrel 1.5 mg stat (Emergency)</t>
        </is>
      </c>
      <c r="H160" s="88" t="inlineStr">
        <is>
          <t>Mefenamic acid 500 mg TID</t>
        </is>
      </c>
      <c r="I160" s="119" t="n">
        <v>3</v>
      </c>
      <c r="J160" s="88"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00" t="n"/>
      <c r="L160" s="88" t="inlineStr">
        <is>
          <t>Hormonal replacement</t>
        </is>
      </c>
      <c r="M160" s="100" t="inlineStr">
        <is>
          <t>Clinic</t>
        </is>
      </c>
      <c r="N160" s="88" t="inlineStr">
        <is>
          <t>ข้อ 88 (PLE_CC1_Key_Rx20_UBU.md)</t>
        </is>
      </c>
      <c r="O160" s="100" t="n"/>
      <c r="P160" s="100" t="n"/>
      <c r="Q160" s="100" t="n"/>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Q5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00" t="n"/>
      <c r="D3" s="88" t="inlineStr">
        <is>
          <t>Staphylococcus aureus</t>
        </is>
      </c>
      <c r="E3" s="88" t="inlineStr">
        <is>
          <t>Staphylococcus epidermidis</t>
        </is>
      </c>
      <c r="F3" s="88" t="inlineStr">
        <is>
          <t>Streptococcus pneumoniae</t>
        </is>
      </c>
      <c r="G3" s="88" t="inlineStr">
        <is>
          <t>Neisseria gonorrhoeae</t>
        </is>
      </c>
      <c r="H3" s="88" t="inlineStr">
        <is>
          <t>Chlamydia trachomatis</t>
        </is>
      </c>
      <c r="I3" s="119" t="n">
        <v>1</v>
      </c>
      <c r="J3" s="88"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00" t="n"/>
      <c r="L3" s="88" t="inlineStr">
        <is>
          <t>Conjunctivitis</t>
        </is>
      </c>
      <c r="M3" s="100" t="inlineStr">
        <is>
          <t>Clinic</t>
        </is>
      </c>
      <c r="N3" s="88" t="inlineStr">
        <is>
          <t>ข้อ 1 Pharma Plus เล่มม่วง (เฉลยข้อ ก)</t>
        </is>
      </c>
      <c r="O3" s="100" t="n"/>
      <c r="P3" s="100" t="n"/>
      <c r="Q3" s="100" t="n"/>
    </row>
    <row r="4" ht="13.2" customHeight="1" s="49">
      <c r="A4" s="119" t="inlineStr">
        <is>
          <t>2</t>
        </is>
      </c>
      <c r="B4" s="88"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00" t="n"/>
      <c r="D4" s="88" t="inlineStr">
        <is>
          <t>Dexamethasone eye drop</t>
        </is>
      </c>
      <c r="E4" s="88" t="inlineStr">
        <is>
          <t>Oxymetazoline eye drop</t>
        </is>
      </c>
      <c r="F4" s="88" t="inlineStr">
        <is>
          <t>Idoxuridine eye drop</t>
        </is>
      </c>
      <c r="G4" s="88" t="inlineStr">
        <is>
          <t>Artificial tear</t>
        </is>
      </c>
      <c r="H4" s="88" t="inlineStr">
        <is>
          <t>Chloramphenicol eye drop</t>
        </is>
      </c>
      <c r="I4" s="119" t="n">
        <v>5</v>
      </c>
      <c r="J4" s="88"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00" t="n"/>
      <c r="L4" s="88" t="inlineStr">
        <is>
          <t>Conjunctivitis</t>
        </is>
      </c>
      <c r="M4" s="100" t="inlineStr">
        <is>
          <t>Clinic</t>
        </is>
      </c>
      <c r="N4" s="88" t="inlineStr">
        <is>
          <t>ข้อ 2 Pharma Plus เล่มม่วง (เฉลยข้อ จ)</t>
        </is>
      </c>
      <c r="O4" s="100" t="n"/>
      <c r="P4" s="100" t="n"/>
      <c r="Q4" s="100" t="n"/>
    </row>
    <row r="5" ht="13.2" customHeight="1" s="49">
      <c r="A5" s="119" t="inlineStr">
        <is>
          <t>3</t>
        </is>
      </c>
      <c r="B5" s="88" t="inlineStr">
        <is>
          <t>กลไกการออกฤทธิ์ของยาในข้อข้างต้น คือ</t>
        </is>
      </c>
      <c r="C5" s="100" t="n"/>
      <c r="D5" s="88" t="inlineStr">
        <is>
          <t>ยับยั้งการสังเคราะห์ DNA ของเชื้อ</t>
        </is>
      </c>
      <c r="E5" s="88" t="inlineStr">
        <is>
          <t>ยับยั้งการสร้างโปรตีนของเชื้อ</t>
        </is>
      </c>
      <c r="F5" s="88" t="inlineStr">
        <is>
          <t>ยับยั้งการสังเคราะห์ RNA ของเชื้อ</t>
        </is>
      </c>
      <c r="G5" s="88" t="inlineStr">
        <is>
          <t>ยับยั้งการเคลื่อนที่ของ leukocytes</t>
        </is>
      </c>
      <c r="H5" s="88" t="inlineStr">
        <is>
          <t>ยับยั้งการสร้าง cell wall</t>
        </is>
      </c>
      <c r="I5" s="119" t="n">
        <v>2</v>
      </c>
      <c r="J5" s="88"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00" t="n"/>
      <c r="L5" s="88" t="inlineStr">
        <is>
          <t>Glaucoma, Cataract</t>
        </is>
      </c>
      <c r="M5" s="100" t="inlineStr">
        <is>
          <t>Clinic</t>
        </is>
      </c>
      <c r="N5" s="88" t="inlineStr">
        <is>
          <t>ข้อ 3 Pharma Plus เล่มม่วง (เฉลยข้อ ข)</t>
        </is>
      </c>
      <c r="O5" s="100" t="n"/>
      <c r="P5" s="100" t="n"/>
      <c r="Q5" s="100" t="n"/>
    </row>
    <row r="6" ht="13.2" customHeight="1" s="49">
      <c r="A6" s="119" t="inlineStr">
        <is>
          <t>4</t>
        </is>
      </c>
      <c r="B6" s="88" t="inlineStr">
        <is>
          <t>ข้อใดถูกต้องเกี่ยวกับการเก็บยาในข้อข้างต้นหลังจากเปิดใช้แล้ว</t>
        </is>
      </c>
      <c r="C6" s="100" t="n"/>
      <c r="D6" s="88" t="inlineStr">
        <is>
          <t>อุณหภูมิ 25 c เก็บได้ 8 week</t>
        </is>
      </c>
      <c r="E6" s="88" t="inlineStr">
        <is>
          <t>อุณหภูมิ 25 c เก็บได้ 4 week</t>
        </is>
      </c>
      <c r="F6" s="88" t="inlineStr">
        <is>
          <t>อุณหภูมิ 2-8 c เก็บได้ 8 week</t>
        </is>
      </c>
      <c r="G6" s="88" t="inlineStr">
        <is>
          <t>อุณหภูมิ 2-8 c เก็บได้ 4 week</t>
        </is>
      </c>
      <c r="H6" s="88" t="inlineStr">
        <is>
          <t>อุณหภูมิ 8-15 c เก็บได้ 4 week</t>
        </is>
      </c>
      <c r="I6" s="119" t="n">
        <v>4</v>
      </c>
      <c r="J6" s="88"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00" t="n"/>
      <c r="L6" s="88" t="inlineStr">
        <is>
          <t>Glaucoma, Cataract</t>
        </is>
      </c>
      <c r="M6" s="100" t="inlineStr">
        <is>
          <t>Clinic</t>
        </is>
      </c>
      <c r="N6" s="88" t="inlineStr">
        <is>
          <t>ข้อ 4 Pharma Plus เล่มม่วง (เฉลยข้อ ง)</t>
        </is>
      </c>
      <c r="O6" s="100" t="n"/>
      <c r="P6" s="100" t="n"/>
      <c r="Q6" s="100" t="n"/>
    </row>
    <row r="7" ht="13.2" customHeight="1" s="49">
      <c r="A7" s="119" t="inlineStr">
        <is>
          <t>6</t>
        </is>
      </c>
      <c r="B7" s="88" t="inlineStr">
        <is>
          <t>จากอาการข้างต้น ท่านจะเลือกยาตัวใด</t>
        </is>
      </c>
      <c r="C7" s="100" t="n"/>
      <c r="D7" s="88" t="inlineStr">
        <is>
          <t>Prednisolone eye drop</t>
        </is>
      </c>
      <c r="E7" s="88" t="inlineStr">
        <is>
          <t>Chloramphenicol eye drop</t>
        </is>
      </c>
      <c r="F7" s="88" t="inlineStr">
        <is>
          <t>Antazoline eye drop</t>
        </is>
      </c>
      <c r="G7" s="88" t="inlineStr">
        <is>
          <t>Boric acid eye drop</t>
        </is>
      </c>
      <c r="H7" s="88" t="inlineStr">
        <is>
          <t>Hydroxypropyl methylcellulose eye drop</t>
        </is>
      </c>
      <c r="I7" s="119" t="n">
        <v>2</v>
      </c>
      <c r="J7" s="88"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00" t="n"/>
      <c r="L7" s="88" t="inlineStr">
        <is>
          <t>Glaucoma, Cataract</t>
        </is>
      </c>
      <c r="M7" s="100" t="inlineStr">
        <is>
          <t>Clinic</t>
        </is>
      </c>
      <c r="N7" s="88" t="inlineStr">
        <is>
          <t>ข้อ 6 Pharma Plus เล่มม่วง (เฉลยข้อ ข)</t>
        </is>
      </c>
      <c r="O7" s="100" t="n"/>
      <c r="P7" s="100" t="n"/>
      <c r="Q7" s="100" t="n"/>
    </row>
    <row r="8" ht="13.2" customHeight="1" s="49">
      <c r="A8" s="119" t="inlineStr">
        <is>
          <t>7</t>
        </is>
      </c>
      <c r="B8" s="88" t="inlineStr">
        <is>
          <t>กรณีจ่ายยาหยอดตาให้กับผู้ป่วยต้องแนะนำเรื่องต่อไปนี้ ยกเว้น</t>
        </is>
      </c>
      <c r="C8" s="100" t="n"/>
      <c r="D8" s="88" t="inlineStr">
        <is>
          <t>ควรล้างมือให้สะอาดก่อนใช้ยา</t>
        </is>
      </c>
      <c r="E8" s="88" t="inlineStr">
        <is>
          <t>ปรับอุณหภูมิให้เท่าอุณหภูมิร่างกาย</t>
        </is>
      </c>
      <c r="F8" s="88" t="inlineStr">
        <is>
          <t>เก็บยาในถาดใต้ช่องแช่แข็งของตู้เย็น</t>
        </is>
      </c>
      <c r="G8" s="88" t="inlineStr">
        <is>
          <t>หลังจากเปิดใช้ยาแล้ว ใช้ได้ไม่เกิน 1 เดือน</t>
        </is>
      </c>
      <c r="H8" s="88" t="inlineStr">
        <is>
          <t>กรณีที่ใช้ยาป้ายร่วมด้วย ให้ใช้ยาหยอดก่อนป้ายตา</t>
        </is>
      </c>
      <c r="I8" s="119" t="n">
        <v>3</v>
      </c>
      <c r="J8" s="88"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00" t="n"/>
      <c r="L8" s="88" t="inlineStr">
        <is>
          <t>Glaucoma, Cataract</t>
        </is>
      </c>
      <c r="M8" s="100" t="inlineStr">
        <is>
          <t>Clinic</t>
        </is>
      </c>
      <c r="N8" s="88" t="inlineStr">
        <is>
          <t>ข้อ 7 Pharma Plus เล่มม่วง (เฉลยข้อ ค)</t>
        </is>
      </c>
      <c r="O8" s="100" t="n"/>
      <c r="P8" s="100" t="n"/>
      <c r="Q8" s="100" t="n"/>
    </row>
    <row r="9" ht="13.2" customHeight="1" s="49">
      <c r="A9" s="119" t="inlineStr">
        <is>
          <t>8</t>
        </is>
      </c>
      <c r="B9" s="88" t="inlineStr">
        <is>
          <t>กรณีใดที่ต้องรีบส่งต่อผู้ป่วยรายนี้ไปโรงพยาบาล</t>
        </is>
      </c>
      <c r="C9" s="100" t="n"/>
      <c r="D9" s="88" t="inlineStr">
        <is>
          <t>ใช้ยาแล้วแสบตา</t>
        </is>
      </c>
      <c r="E9" s="88" t="inlineStr">
        <is>
          <t>ใช้ยาแล้วมีอาการขมที่ลิ้น</t>
        </is>
      </c>
      <c r="F9" s="88" t="inlineStr">
        <is>
          <t>การมองภาพ เห็นภาพซ้อน</t>
        </is>
      </c>
      <c r="G9" s="88" t="inlineStr">
        <is>
          <t>ใช้ยา 1 วันและขี้ตาไม่หายไป</t>
        </is>
      </c>
      <c r="H9" s="88" t="inlineStr">
        <is>
          <t>มีอาการปวดศีรษะร่วมด้วย</t>
        </is>
      </c>
      <c r="I9" s="119" t="n">
        <v>3</v>
      </c>
      <c r="J9" s="88"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00" t="n"/>
      <c r="L9" s="88" t="inlineStr">
        <is>
          <t>Glaucoma, Cataract</t>
        </is>
      </c>
      <c r="M9" s="100" t="inlineStr">
        <is>
          <t>Clinic</t>
        </is>
      </c>
      <c r="N9" s="88" t="inlineStr">
        <is>
          <t>ข้อ 8 Pharma Plus เล่มม่วง (เฉลยข้อ ค)</t>
        </is>
      </c>
      <c r="O9" s="100" t="n"/>
      <c r="P9" s="100" t="n"/>
      <c r="Q9" s="100" t="n"/>
    </row>
    <row r="10" ht="13.2" customHeight="1" s="49">
      <c r="A10" s="119" t="inlineStr">
        <is>
          <t>9</t>
        </is>
      </c>
      <c r="B10" s="88"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00" t="n"/>
      <c r="D10" s="88" t="inlineStr">
        <is>
          <t>Otitis media</t>
        </is>
      </c>
      <c r="E10" s="88" t="inlineStr">
        <is>
          <t>Tinnitus</t>
        </is>
      </c>
      <c r="F10" s="88" t="inlineStr">
        <is>
          <t>Influenza</t>
        </is>
      </c>
      <c r="G10" s="88" t="inlineStr">
        <is>
          <t>Sinusitis</t>
        </is>
      </c>
      <c r="H10" s="88" t="inlineStr">
        <is>
          <t>Tonsillitis</t>
        </is>
      </c>
      <c r="I10" s="119" t="n">
        <v>1</v>
      </c>
      <c r="J10" s="88"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00" t="n"/>
      <c r="L10" s="88" t="inlineStr">
        <is>
          <t>Glaucoma, Cataract</t>
        </is>
      </c>
      <c r="M10" s="100" t="inlineStr">
        <is>
          <t>Clinic</t>
        </is>
      </c>
      <c r="N10" s="88" t="inlineStr">
        <is>
          <t>ข้อ 9 Pharma Plus เล่มม่วง (เฉลยข้อ ก)</t>
        </is>
      </c>
      <c r="O10" s="100" t="n"/>
      <c r="P10" s="100" t="n"/>
      <c r="Q10" s="100" t="n"/>
    </row>
    <row r="11" ht="13.2" customHeight="1" s="49">
      <c r="A11" s="119" t="inlineStr">
        <is>
          <t>10</t>
        </is>
      </c>
      <c r="B11" s="88" t="inlineStr">
        <is>
          <t>อาการที่เกิดขึ้นสามารถเกิดได้จากเชื้อจุลชีพต่อไปนี้ ยกเว้นข้อใด</t>
        </is>
      </c>
      <c r="C11" s="100" t="n"/>
      <c r="D11" s="88" t="inlineStr">
        <is>
          <t>Streptococcus pyogenes</t>
        </is>
      </c>
      <c r="E11" s="88" t="inlineStr">
        <is>
          <t>Streptococcus pneumoniae</t>
        </is>
      </c>
      <c r="F11" s="88" t="inlineStr">
        <is>
          <t>Candida albicans</t>
        </is>
      </c>
      <c r="G11" s="88" t="inlineStr">
        <is>
          <t>Staphylococcus aureus</t>
        </is>
      </c>
      <c r="H11" s="88" t="inlineStr">
        <is>
          <t>Hemophilus influenza</t>
        </is>
      </c>
      <c r="I11" s="119" t="n">
        <v>3</v>
      </c>
      <c r="J11" s="88"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00" t="n"/>
      <c r="L11" s="88" t="inlineStr">
        <is>
          <t>Glaucoma, Cataract</t>
        </is>
      </c>
      <c r="M11" s="100" t="inlineStr">
        <is>
          <t>Clinic</t>
        </is>
      </c>
      <c r="N11" s="88" t="inlineStr">
        <is>
          <t>ข้อ 10 Pharma Plus เล่มม่วง (เฉลยข้อ ค)</t>
        </is>
      </c>
      <c r="O11" s="100" t="n"/>
      <c r="P11" s="100" t="n"/>
      <c r="Q11" s="100" t="n"/>
    </row>
    <row r="12" ht="13.2" customHeight="1" s="49">
      <c r="A12" s="119" t="inlineStr">
        <is>
          <t>11</t>
        </is>
      </c>
      <c r="B12" s="88" t="inlineStr">
        <is>
          <t>ยาต้านจุลชีพที่ควรเลือกใช้เป็นอันดับแรกสำหรับผู้ป่วยรายนี้คือ</t>
        </is>
      </c>
      <c r="C12" s="100" t="n"/>
      <c r="D12" s="88" t="inlineStr">
        <is>
          <t>Norfloxacin</t>
        </is>
      </c>
      <c r="E12" s="88" t="inlineStr">
        <is>
          <t>Tetracycline</t>
        </is>
      </c>
      <c r="F12" s="88" t="inlineStr">
        <is>
          <t>Amoxicillin</t>
        </is>
      </c>
      <c r="G12" s="88" t="inlineStr">
        <is>
          <t>Chloramphenicol</t>
        </is>
      </c>
      <c r="H12" s="88" t="inlineStr">
        <is>
          <t>Sulfamethoxazole + trimethoprim</t>
        </is>
      </c>
      <c r="I12" s="119" t="n">
        <v>3</v>
      </c>
      <c r="J12" s="88"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00" t="n"/>
      <c r="L12" s="88" t="inlineStr">
        <is>
          <t>Glaucoma, Cataract</t>
        </is>
      </c>
      <c r="M12" s="100" t="inlineStr">
        <is>
          <t>Clinic</t>
        </is>
      </c>
      <c r="N12" s="88" t="inlineStr">
        <is>
          <t>ข้อ 11 Pharma Plus เล่มม่วง (เฉลยข้อ ค)</t>
        </is>
      </c>
      <c r="O12" s="100" t="n"/>
      <c r="P12" s="100" t="n"/>
      <c r="Q12" s="100" t="n"/>
    </row>
    <row r="13" ht="13.2" customHeight="1" s="49">
      <c r="A13" s="119" t="inlineStr">
        <is>
          <t>12</t>
        </is>
      </c>
      <c r="B13" s="88" t="inlineStr">
        <is>
          <t>ข้อใดผิดเกี่ยวกับยาที่เลือกใช้ในข้อข้างต้น</t>
        </is>
      </c>
      <c r="C13" s="100" t="n"/>
      <c r="D13" s="88" t="inlineStr">
        <is>
          <t>มีฤทธิ์เป็น bacteriostatic</t>
        </is>
      </c>
      <c r="E13" s="88" t="inlineStr">
        <is>
          <t>หากเกิดการแพ้จะพบผื่นแพ้แบบ erythema multiforme</t>
        </is>
      </c>
      <c r="F13" s="88" t="inlineStr">
        <is>
          <t>กลไกการดื้อยาที่สำคัญคือเชื้อสร้าง beta-lactamase มาทำลายยา</t>
        </is>
      </c>
      <c r="G13" s="88" t="inlineStr">
        <is>
          <t>โดยทั่วไปกลุ่มนี้ออกฤทธิ์ต่อแบคทีเรียแกรมบวกได้ดีกว่าแบคทีเรียแกรมลบ</t>
        </is>
      </c>
      <c r="H13" s="88" t="inlineStr">
        <is>
          <t>ได้รับยาในขนาดสูง (toxic dose) ทำให้เกิด neuromuscular hypersensitivity</t>
        </is>
      </c>
      <c r="I13" s="119" t="n">
        <v>1</v>
      </c>
      <c r="J13" s="88"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00" t="n"/>
      <c r="L13" s="88" t="inlineStr">
        <is>
          <t>Glaucoma, Cataract</t>
        </is>
      </c>
      <c r="M13" s="100" t="inlineStr">
        <is>
          <t>Clinic</t>
        </is>
      </c>
      <c r="N13" s="88" t="inlineStr">
        <is>
          <t>ข้อ 12 Pharma Plus เล่มม่วง (เฉลยข้อ ก ข จ)</t>
        </is>
      </c>
      <c r="O13" s="100" t="n"/>
      <c r="P13" s="100" t="n"/>
      <c r="Q13" s="100" t="n"/>
    </row>
    <row r="14" ht="13.2" customHeight="1" s="49">
      <c r="A14" s="119" t="inlineStr">
        <is>
          <t>13</t>
        </is>
      </c>
      <c r="B14" s="88"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00" t="n"/>
      <c r="D14" s="88" t="inlineStr">
        <is>
          <t>รับประทานยาครั้งละ 1/4 ช้อนชา วันละ 4 ครั้ง</t>
        </is>
      </c>
      <c r="E14" s="88" t="inlineStr">
        <is>
          <t>รับประทานยาครั้งละ 1/2 ช้อนชา วันละ 3 ครั้ง</t>
        </is>
      </c>
      <c r="F14" s="88" t="inlineStr">
        <is>
          <t>รับประทานยาครั้งละ 3/4 ช้อนชา วันละ 3 ครั้ง</t>
        </is>
      </c>
      <c r="G14" s="88" t="inlineStr">
        <is>
          <t>รับประทานยาครั้งละ 1 ช้อนชา วันละ 3 ครั้ง</t>
        </is>
      </c>
      <c r="H14" s="88" t="inlineStr">
        <is>
          <t>รับประทานยาครั้งละ 1 ช้อนชา วันละ 4 ครั้ง</t>
        </is>
      </c>
      <c r="I14" s="119" t="n">
        <v>2</v>
      </c>
      <c r="J14" s="88"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00" t="n"/>
      <c r="L14" s="88" t="inlineStr">
        <is>
          <t>Glaucoma, Cataract</t>
        </is>
      </c>
      <c r="M14" s="100" t="inlineStr">
        <is>
          <t>Clinic</t>
        </is>
      </c>
      <c r="N14" s="88" t="inlineStr">
        <is>
          <t>ข้อ 13 Pharma Plus เล่มม่วง (เฉลยข้อ ข)</t>
        </is>
      </c>
      <c r="O14" s="100" t="n"/>
      <c r="P14" s="100" t="n"/>
      <c r="Q14" s="100" t="n"/>
    </row>
    <row r="15" ht="13.2" customHeight="1" s="49">
      <c r="A15" s="119" t="inlineStr">
        <is>
          <t>14</t>
        </is>
      </c>
      <c r="B15" s="88"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00" t="n"/>
      <c r="D15" s="88" t="inlineStr">
        <is>
          <t>Blepharitis</t>
        </is>
      </c>
      <c r="E15" s="88" t="inlineStr">
        <is>
          <t>Hordeolum</t>
        </is>
      </c>
      <c r="F15" s="88" t="inlineStr">
        <is>
          <t>Glaucoma</t>
        </is>
      </c>
      <c r="G15" s="88" t="inlineStr">
        <is>
          <t>Bacterial conjunctivitis</t>
        </is>
      </c>
      <c r="H15" s="88" t="inlineStr">
        <is>
          <t>Allergic conjunctivitis</t>
        </is>
      </c>
      <c r="I15" s="119" t="n">
        <v>5</v>
      </c>
      <c r="J15" s="88"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00" t="n"/>
      <c r="L15" s="88" t="inlineStr">
        <is>
          <t>Conjunctivitis</t>
        </is>
      </c>
      <c r="M15" s="100" t="inlineStr">
        <is>
          <t>Clinic</t>
        </is>
      </c>
      <c r="N15" s="88" t="inlineStr">
        <is>
          <t>ข้อ 14 Pharma Plus เล่มม่วง (เฉลยข้อ จ)</t>
        </is>
      </c>
      <c r="O15" s="100" t="n"/>
      <c r="P15" s="100" t="n"/>
      <c r="Q15" s="100" t="n"/>
    </row>
    <row r="16" ht="13.2" customHeight="1" s="49">
      <c r="A16" s="119" t="inlineStr">
        <is>
          <t>15</t>
        </is>
      </c>
      <c r="B16" s="88"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00" t="n"/>
      <c r="D16" s="88" t="inlineStr">
        <is>
          <t>ใส่ contact lens ตามปกติแล้วหยอดตา</t>
        </is>
      </c>
      <c r="E16" s="88" t="inlineStr">
        <is>
          <t>ใส่ contact lens ให้น้อยลง เช่น วันเว้นวัน</t>
        </is>
      </c>
      <c r="F16" s="88" t="inlineStr">
        <is>
          <t>หากจำเป็นต้องหยอดตา ให้หยอดตาก่อนใส่ contact lens 1-2 นาที</t>
        </is>
      </c>
      <c r="G16" s="88" t="inlineStr">
        <is>
          <t>หากจำเป็นต้องหยอดตา ให้ใส่ contact lens ก่อนหยอดตา</t>
        </is>
      </c>
      <c r="H16" s="88" t="inlineStr">
        <is>
          <t>งดใส่ contact lens ในช่วงที่มีอาการ</t>
        </is>
      </c>
      <c r="I16" s="119" t="n">
        <v>5</v>
      </c>
      <c r="J16" s="88"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00" t="n"/>
      <c r="L16" s="88" t="inlineStr">
        <is>
          <t>Conjunctivitis</t>
        </is>
      </c>
      <c r="M16" s="100" t="inlineStr">
        <is>
          <t>Clinic</t>
        </is>
      </c>
      <c r="N16" s="88" t="inlineStr">
        <is>
          <t>ข้อ 15 Pharma Plus เล่มม่วง (เฉลยข้อ จ)</t>
        </is>
      </c>
      <c r="O16" s="100" t="n"/>
      <c r="P16" s="100" t="n"/>
      <c r="Q16" s="100" t="n"/>
    </row>
    <row r="17" ht="13.2" customHeight="1" s="49">
      <c r="A17" s="119" t="inlineStr">
        <is>
          <t>16</t>
        </is>
      </c>
      <c r="B17" s="88" t="inlineStr">
        <is>
          <t>ข้อใดไม่ใช่ ophthalmic decongestant</t>
        </is>
      </c>
      <c r="C17" s="100" t="n"/>
      <c r="D17" s="88" t="inlineStr">
        <is>
          <t>Boric acid</t>
        </is>
      </c>
      <c r="E17" s="88" t="inlineStr">
        <is>
          <t>Phenylephrine</t>
        </is>
      </c>
      <c r="F17" s="88" t="inlineStr">
        <is>
          <t>Oxymetazoline</t>
        </is>
      </c>
      <c r="G17" s="88" t="inlineStr">
        <is>
          <t>Naphazoline</t>
        </is>
      </c>
      <c r="H17" s="88" t="inlineStr">
        <is>
          <t>Tetrahydrozoline</t>
        </is>
      </c>
      <c r="I17" s="119" t="n">
        <v>1</v>
      </c>
      <c r="J17" s="88"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00" t="n"/>
      <c r="L17" s="88" t="inlineStr">
        <is>
          <t>Glaucoma, Cataract</t>
        </is>
      </c>
      <c r="M17" s="100" t="inlineStr">
        <is>
          <t>Clinic</t>
        </is>
      </c>
      <c r="N17" s="88" t="inlineStr">
        <is>
          <t>ข้อ 16 Pharma Plus เล่มม่วง (เฉลยข้อ ก)</t>
        </is>
      </c>
      <c r="O17" s="100" t="n"/>
      <c r="P17" s="100" t="n"/>
      <c r="Q17" s="100" t="n"/>
    </row>
    <row r="18" ht="13.2" customHeight="1" s="49">
      <c r="A18" s="119" t="inlineStr">
        <is>
          <t>17</t>
        </is>
      </c>
      <c r="B18" s="88" t="inlineStr">
        <is>
          <t>กรณีที่ผู้ป่วยเป็นตาแดงจากการติดเชื้อ เชื้อในข้อใดเป็นสาเหตุที่พบได้บ่อย</t>
        </is>
      </c>
      <c r="C18" s="100" t="n"/>
      <c r="D18" s="88" t="inlineStr">
        <is>
          <t>Escherichia coli</t>
        </is>
      </c>
      <c r="E18" s="88" t="inlineStr">
        <is>
          <t>Staphylococcus aureus</t>
        </is>
      </c>
      <c r="F18" s="88" t="inlineStr">
        <is>
          <t>Acinetobacter spp.</t>
        </is>
      </c>
      <c r="G18" s="88" t="inlineStr">
        <is>
          <t>Neisseria gonorrhoeae</t>
        </is>
      </c>
      <c r="H18" s="88" t="inlineStr">
        <is>
          <t>Buekholderia pseudomallei</t>
        </is>
      </c>
      <c r="I18" s="119" t="n">
        <v>2</v>
      </c>
      <c r="J18" s="88"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00" t="n"/>
      <c r="L18" s="88" t="inlineStr">
        <is>
          <t>Conjunctivitis</t>
        </is>
      </c>
      <c r="M18" s="100" t="inlineStr">
        <is>
          <t>Clinic</t>
        </is>
      </c>
      <c r="N18" s="88" t="inlineStr">
        <is>
          <t>ข้อ 17 Pharma Plus เล่มม่วง (เฉลยข้อ ข)</t>
        </is>
      </c>
      <c r="O18" s="100" t="n"/>
      <c r="P18" s="100" t="n"/>
      <c r="Q18" s="100" t="n"/>
    </row>
    <row r="19" ht="13.2" customHeight="1" s="49">
      <c r="A19" s="119" t="inlineStr">
        <is>
          <t>18</t>
        </is>
      </c>
      <c r="B19" s="88"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00" t="n"/>
      <c r="D19" s="88" t="inlineStr">
        <is>
          <t>โรคต้อกระจก</t>
        </is>
      </c>
      <c r="E19" s="88" t="inlineStr">
        <is>
          <t>โรคตาแดง</t>
        </is>
      </c>
      <c r="F19" s="88" t="inlineStr">
        <is>
          <t>โรคต้อเนื้อ</t>
        </is>
      </c>
      <c r="G19" s="88" t="inlineStr">
        <is>
          <t>โรคต้อกุ้งยิง</t>
        </is>
      </c>
      <c r="H19" s="88" t="inlineStr">
        <is>
          <t>โรคต้อหิน</t>
        </is>
      </c>
      <c r="I19" s="119" t="n">
        <v>5</v>
      </c>
      <c r="J19" s="88"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00" t="n"/>
      <c r="L19" s="88" t="inlineStr">
        <is>
          <t>Glaucoma, Cataract</t>
        </is>
      </c>
      <c r="M19" s="100" t="inlineStr">
        <is>
          <t>Clinic</t>
        </is>
      </c>
      <c r="N19" s="88" t="inlineStr">
        <is>
          <t>ข้อ 18 Pharma Plus เล่มม่วง (เฉลยข้อ จ)</t>
        </is>
      </c>
      <c r="O19" s="100" t="n"/>
      <c r="P19" s="100" t="n"/>
      <c r="Q19" s="100" t="n"/>
    </row>
    <row r="20" ht="13.2" customHeight="1" s="49">
      <c r="A20" s="119" t="inlineStr">
        <is>
          <t>19</t>
        </is>
      </c>
      <c r="B20" s="88"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00" t="n"/>
      <c r="D20" s="88" t="inlineStr">
        <is>
          <t>Non-selective Beta-blockers (เช่น Timolol 0.5% eye drops)</t>
        </is>
      </c>
      <c r="E20" s="88" t="inlineStr">
        <is>
          <t>Prostaglandin analogues (เช่น Latanoprost 0.005% eye drops)</t>
        </is>
      </c>
      <c r="F20" s="88" t="inlineStr">
        <is>
          <t>Alpha-2 adrenergic agonists (เช่น Brimonidine 0.2% eye drops)</t>
        </is>
      </c>
      <c r="G20" s="88" t="inlineStr">
        <is>
          <t>Carbonic anhydrase inhibitors (เช่น Dorzolamide 2% eye drops)</t>
        </is>
      </c>
      <c r="H20" s="88" t="inlineStr">
        <is>
          <t>Parasympathomimetic miotics (เช่น Pilocarpine 2% eye drops)</t>
        </is>
      </c>
      <c r="I20" s="119" t="n">
        <v>1</v>
      </c>
      <c r="J20" s="88"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00" t="n"/>
      <c r="L20" s="88" t="inlineStr">
        <is>
          <t>Glaucoma, Cataract</t>
        </is>
      </c>
      <c r="M20" s="100" t="inlineStr">
        <is>
          <t>Clinic</t>
        </is>
      </c>
      <c r="N20" s="88" t="inlineStr">
        <is>
          <t>ข้อ 19 Pharma Plus เล่มม่วง (เฉลยข้อ ก ง)</t>
        </is>
      </c>
      <c r="O20" s="100" t="n"/>
      <c r="P20" s="100" t="n"/>
      <c r="Q20" s="100" t="n"/>
    </row>
    <row r="21" ht="13.2" customHeight="1" s="49">
      <c r="A21" s="119" t="inlineStr">
        <is>
          <t>20</t>
        </is>
      </c>
      <c r="B21" s="88" t="inlineStr">
        <is>
          <t>สารชนิดใดที่สามารถใช้รักษาได้โดยมีฤทธิ์ลด aqueous humor ภายในลูกตา</t>
        </is>
      </c>
      <c r="C21" s="100" t="n"/>
      <c r="D21" s="88" t="inlineStr">
        <is>
          <t>Timolol</t>
        </is>
      </c>
      <c r="E21" s="88" t="inlineStr">
        <is>
          <t>Pilocarpine</t>
        </is>
      </c>
      <c r="F21" s="88" t="inlineStr">
        <is>
          <t>Mannitol</t>
        </is>
      </c>
      <c r="G21" s="88" t="inlineStr">
        <is>
          <t>Thiazide</t>
        </is>
      </c>
      <c r="H21" s="88" t="inlineStr">
        <is>
          <t>Carbachol</t>
        </is>
      </c>
      <c r="I21" s="119" t="n">
        <v>1</v>
      </c>
      <c r="J21" s="88"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00" t="n"/>
      <c r="L21" s="88" t="inlineStr">
        <is>
          <t>Glaucoma, Cataract</t>
        </is>
      </c>
      <c r="M21" s="100" t="inlineStr">
        <is>
          <t>Clinic</t>
        </is>
      </c>
      <c r="N21" s="88" t="inlineStr">
        <is>
          <t>ข้อ 20 Pharma Plus เล่มม่วง (เฉลยข้อ ก)</t>
        </is>
      </c>
      <c r="O21" s="100" t="n"/>
      <c r="P21" s="100" t="n"/>
      <c r="Q21" s="100" t="n"/>
    </row>
    <row r="22" ht="13.2" customHeight="1" s="49">
      <c r="A22" s="119" t="inlineStr">
        <is>
          <t>21</t>
        </is>
      </c>
      <c r="B22" s="88" t="inlineStr">
        <is>
          <t>ข้อใดเป็นคำแนะนำการใช้ยาตาที่ไม่ถูกต้อง</t>
        </is>
      </c>
      <c r="C22" s="100" t="n"/>
      <c r="D22" s="88" t="inlineStr">
        <is>
          <t>ล้างมือให้สะอาดก่อนและหลังหยอดตา</t>
        </is>
      </c>
      <c r="E22" s="88" t="inlineStr">
        <is>
          <t>เอนตัวไปข้างหน้าเล็กน้อย</t>
        </is>
      </c>
      <c r="F22" s="88" t="inlineStr">
        <is>
          <t>ดึงหนังตาล่างออกเป็นกระพุ้ง</t>
        </is>
      </c>
      <c r="G22" s="88" t="inlineStr">
        <is>
          <t>เมื่อหยอดยาเสร็จ กดที่หัวตาเบาๆ 2-3 นาที เพื่อมีให้ยาไหลลงในท่อน้ำตา</t>
        </is>
      </c>
      <c r="H22" s="88" t="inlineStr">
        <is>
          <t>หากต้องหยอดยาตา 2 ชนิด ให้หยอดห่างกัน 5 นาที</t>
        </is>
      </c>
      <c r="I22" s="119" t="n">
        <v>2</v>
      </c>
      <c r="J22" s="88"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00" t="n"/>
      <c r="L22" s="88" t="inlineStr">
        <is>
          <t>Glaucoma, Cataract</t>
        </is>
      </c>
      <c r="M22" s="100" t="inlineStr">
        <is>
          <t>Clinic</t>
        </is>
      </c>
      <c r="N22" s="88" t="inlineStr">
        <is>
          <t>ข้อ 21 Pharma Plus เล่มม่วง (เฉลยข้อ ข)</t>
        </is>
      </c>
      <c r="O22" s="100" t="n"/>
      <c r="P22" s="100" t="n"/>
      <c r="Q22" s="100" t="n"/>
    </row>
    <row r="23" ht="13.2" customHeight="1" s="49">
      <c r="A23" s="119" t="inlineStr">
        <is>
          <t>22</t>
        </is>
      </c>
      <c r="B23" s="88" t="inlineStr">
        <is>
          <t>ยาชนิดใดต่อไปนี้ไม่มีข้อห้ามใช้ หรือข้อควรระวังในผู้ป่วยโรคต้อหิน</t>
        </is>
      </c>
      <c r="C23" s="100" t="n"/>
      <c r="D23" s="88" t="inlineStr">
        <is>
          <t>0.1% Diclofenac ED.</t>
        </is>
      </c>
      <c r="E23" s="88" t="inlineStr">
        <is>
          <t>0.1% Fluorometholone ED</t>
        </is>
      </c>
      <c r="F23" s="88" t="inlineStr">
        <is>
          <t>0.1% Dexamethasone ED</t>
        </is>
      </c>
      <c r="G23" s="88" t="inlineStr">
        <is>
          <t>0.5% Atropine ED</t>
        </is>
      </c>
      <c r="H23" s="88" t="inlineStr">
        <is>
          <t>0.05% Naphazoline ED</t>
        </is>
      </c>
      <c r="I23" s="119" t="n">
        <v>1</v>
      </c>
      <c r="J23" s="88"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00" t="n"/>
      <c r="L23" s="88" t="inlineStr">
        <is>
          <t>Glaucoma, Cataract</t>
        </is>
      </c>
      <c r="M23" s="100" t="inlineStr">
        <is>
          <t>Clinic</t>
        </is>
      </c>
      <c r="N23" s="88" t="inlineStr">
        <is>
          <t>ข้อ 22 Pharma Plus เล่มม่วง (เฉลยข้อ ก จ)</t>
        </is>
      </c>
      <c r="O23" s="100" t="n"/>
      <c r="P23" s="100" t="n"/>
      <c r="Q23" s="100" t="n"/>
    </row>
    <row r="24" ht="13.2" customHeight="1" s="49">
      <c r="A24" s="119" t="inlineStr">
        <is>
          <t>23</t>
        </is>
      </c>
      <c r="B24" s="88" t="inlineStr">
        <is>
          <t>ข้อใดคือเสียของการใช้ dexamethasone eye drops เป็นเวลานาน Zero ↓ Ifname first order kinetic first T90 % = % Te , shelf-life &amp;85</t>
        </is>
      </c>
      <c r="C24" s="100" t="n"/>
      <c r="D24" s="88" t="inlineStr">
        <is>
          <t>Eye irritation</t>
        </is>
      </c>
      <c r="E24" s="88" t="inlineStr">
        <is>
          <t>Cataract</t>
        </is>
      </c>
      <c r="F24" s="88" t="inlineStr">
        <is>
          <t>Decrease intraocular pressure</t>
        </is>
      </c>
      <c r="G24" s="88" t="inlineStr">
        <is>
          <t>Eyelash lengthener</t>
        </is>
      </c>
      <c r="H24" s="88" t="inlineStr">
        <is>
          <t>Retinitis pigmentosa</t>
        </is>
      </c>
      <c r="I24" s="119" t="n">
        <v>1</v>
      </c>
      <c r="J24" s="88"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00" t="n"/>
      <c r="L24" s="88" t="inlineStr">
        <is>
          <t>Glaucoma, Cataract</t>
        </is>
      </c>
      <c r="M24" s="100" t="inlineStr">
        <is>
          <t>Clinic</t>
        </is>
      </c>
      <c r="N24" s="88" t="inlineStr">
        <is>
          <t>ข้อ 16 (PLE_CC1_2562_Key.md)</t>
        </is>
      </c>
      <c r="O24" s="100" t="n"/>
      <c r="P24" s="100" t="n"/>
      <c r="Q24" s="100" t="n"/>
    </row>
    <row r="25" ht="13.2" customHeight="1" s="49">
      <c r="A25" s="119" t="inlineStr">
        <is>
          <t>24</t>
        </is>
      </c>
      <c r="B25" s="88" t="inlineStr">
        <is>
          <t>ในปัจจุบันยาชนิดใกที่ช่วยรักษาอาการของต้อหินได้ครบทุกกลไกของการเกิดโรค</t>
        </is>
      </c>
      <c r="C25" s="100" t="n"/>
      <c r="D25" s="88" t="inlineStr">
        <is>
          <t>Timolol</t>
        </is>
      </c>
      <c r="E25" s="88" t="inlineStr">
        <is>
          <t>Latanoprost</t>
        </is>
      </c>
      <c r="F25" s="88" t="inlineStr">
        <is>
          <t>Acetazolamide</t>
        </is>
      </c>
      <c r="G25" s="88" t="inlineStr">
        <is>
          <t>Apraclonidine</t>
        </is>
      </c>
      <c r="H25" s="88" t="inlineStr">
        <is>
          <t>Pilocarpine</t>
        </is>
      </c>
      <c r="I25" s="119" t="n">
        <v>1</v>
      </c>
      <c r="J25" s="88"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00" t="n"/>
      <c r="L25" s="88" t="inlineStr">
        <is>
          <t>Glaucoma, Cataract</t>
        </is>
      </c>
      <c r="M25" s="100" t="inlineStr">
        <is>
          <t>Clinic</t>
        </is>
      </c>
      <c r="N25" s="88" t="inlineStr">
        <is>
          <t>ข้อ 75 (Pharmtutor_2024_Set2.md)</t>
        </is>
      </c>
      <c r="O25" s="100" t="n"/>
      <c r="P25" s="100" t="n"/>
      <c r="Q25" s="100" t="n"/>
    </row>
    <row r="26" ht="13.2" customHeight="1" s="49">
      <c r="A26" s="119" t="inlineStr">
        <is>
          <t>25</t>
        </is>
      </c>
      <c r="B26" s="88"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100" t="n"/>
      <c r="D26" s="88" t="inlineStr">
        <is>
          <t>ยาปลอม</t>
        </is>
      </c>
      <c r="E26" s="88" t="inlineStr">
        <is>
          <t>ยาเสื่อมคุณภาพ</t>
        </is>
      </c>
      <c r="F26" s="88" t="inlineStr">
        <is>
          <t>ยาผิดมาตรฐาน</t>
        </is>
      </c>
      <c r="G26" s="88" t="inlineStr">
        <is>
          <t>ยาเทียม</t>
        </is>
      </c>
      <c r="H26" s="88" t="inlineStr">
        <is>
          <t>ยาแปรสภาพ ตะลุยโจทย์เภสัชจุฬาฯ สอบผ่าน 100%</t>
        </is>
      </c>
      <c r="I26" s="119" t="n">
        <v>1</v>
      </c>
      <c r="J26" s="88"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100" t="n"/>
      <c r="L26" s="88" t="inlineStr">
        <is>
          <t>Glaucoma, Cataract</t>
        </is>
      </c>
      <c r="M26" s="100" t="inlineStr">
        <is>
          <t>Clinic</t>
        </is>
      </c>
      <c r="N26" s="88" t="inlineStr">
        <is>
          <t>ข้อ 3 (LAW-CU-71.md)</t>
        </is>
      </c>
      <c r="O26" s="100" t="n"/>
      <c r="P26" s="100" t="n"/>
      <c r="Q26" s="100" t="n"/>
    </row>
    <row r="27" ht="13.2" customHeight="1" s="49">
      <c r="A27" s="119" t="inlineStr">
        <is>
          <t>26</t>
        </is>
      </c>
      <c r="B27" s="88" t="inlineStr">
        <is>
          <t>Sodium starch glycolate เป็นสารช่วยแตกตัว Case 4: Conjunctivitis</t>
        </is>
      </c>
      <c r="C27" s="100" t="n"/>
      <c r="D27" s="88" t="inlineStr">
        <is>
          <t>Prednisolone acetate 1% eye drops</t>
        </is>
      </c>
      <c r="E27" s="88" t="inlineStr">
        <is>
          <t>Acetazolamide 250 mg BID</t>
        </is>
      </c>
      <c r="F27" s="88" t="inlineStr">
        <is>
          <t>Timolol 0.5% eye drops 1 drop BID</t>
        </is>
      </c>
      <c r="G27" s="88" t="inlineStr">
        <is>
          <t>Latanoprost 0.005% eye drops 1 drop HS</t>
        </is>
      </c>
      <c r="H27" s="88" t="inlineStr">
        <is>
          <t>Brimonidine 0.2% eye drops 1 drop BID</t>
        </is>
      </c>
      <c r="I27" s="119" t="n">
        <v>1</v>
      </c>
      <c r="J27" s="88"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100" t="n"/>
      <c r="L27" s="88" t="inlineStr">
        <is>
          <t>Conjunctivitis</t>
        </is>
      </c>
      <c r="M27" s="100" t="inlineStr">
        <is>
          <t>Clinic</t>
        </is>
      </c>
      <c r="N27" s="88" t="inlineStr">
        <is>
          <t>ข้อ 1 (PLE_CC1_2555 Day 2.md)</t>
        </is>
      </c>
      <c r="O27" s="100" t="n"/>
      <c r="P27" s="100" t="n"/>
      <c r="Q27" s="100" t="n"/>
    </row>
    <row r="28" ht="13.2" customHeight="1" s="49">
      <c r="A28" s="119" t="inlineStr">
        <is>
          <t>27</t>
        </is>
      </c>
      <c r="B28" s="88"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100" t="n"/>
      <c r="D28" s="88" t="inlineStr">
        <is>
          <t>Latanoprost 0.005% eye drops 1 drop HS</t>
        </is>
      </c>
      <c r="E28" s="88" t="inlineStr">
        <is>
          <t>Brimonidine 0.2% eye drops 1 drop BID</t>
        </is>
      </c>
      <c r="F28" s="88" t="inlineStr">
        <is>
          <t>Dorzolamide 2% eye drops 1 drop BID</t>
        </is>
      </c>
      <c r="G28" s="88" t="inlineStr">
        <is>
          <t>Tobramycin 0.3% eye drops 1 drop QID</t>
        </is>
      </c>
      <c r="H28" s="88" t="inlineStr">
        <is>
          <t>Chloramphenicol 0.5% eye drops 1 drop QID</t>
        </is>
      </c>
      <c r="I28" s="119" t="n">
        <v>1</v>
      </c>
      <c r="J28" s="88"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00" t="n"/>
      <c r="L28" s="88" t="inlineStr">
        <is>
          <t>Conjunctivitis</t>
        </is>
      </c>
      <c r="M28" s="100" t="inlineStr">
        <is>
          <t>Clinic</t>
        </is>
      </c>
      <c r="N28" s="88" t="inlineStr">
        <is>
          <t>ข้อ 1 (PLE_CC1_2555 Day 2.md)</t>
        </is>
      </c>
      <c r="O28" s="100" t="n"/>
      <c r="P28" s="100" t="n"/>
      <c r="Q28" s="100" t="n"/>
    </row>
    <row r="29" ht="13.2" customHeight="1" s="49">
      <c r="A29" s="119" t="inlineStr">
        <is>
          <t>28</t>
        </is>
      </c>
      <c r="B29" s="88" t="inlineStr">
        <is>
          <t>เก็บยาหยอดตาไว้ที่อุณหภูมิห้องปกติ ให้แสงสว่างส่องถึง</t>
        </is>
      </c>
      <c r="C29" s="100" t="n"/>
      <c r="D29" s="88" t="inlineStr">
        <is>
          <t>Tobramycin 0.3% eye drops 1 drop QID</t>
        </is>
      </c>
      <c r="E29" s="88" t="inlineStr">
        <is>
          <t>Chloramphenicol 0.5% eye drops 1 drop QID</t>
        </is>
      </c>
      <c r="F29" s="88" t="inlineStr">
        <is>
          <t>Artificial tears 1 drop QID</t>
        </is>
      </c>
      <c r="G29" s="88" t="inlineStr">
        <is>
          <t>Antazoline/Tetrahydrozoline eye drops 1 drop TID</t>
        </is>
      </c>
      <c r="H29" s="88" t="inlineStr">
        <is>
          <t>Prednisolone acetate 1% eye drops</t>
        </is>
      </c>
      <c r="I29" s="119" t="n">
        <v>1</v>
      </c>
      <c r="J29" s="88"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00" t="n"/>
      <c r="L29" s="88" t="inlineStr">
        <is>
          <t>Glaucoma, Cataract</t>
        </is>
      </c>
      <c r="M29" s="100" t="inlineStr">
        <is>
          <t>Clinic</t>
        </is>
      </c>
      <c r="N29" s="88" t="inlineStr">
        <is>
          <t>ข้อ 1 (PLE_CC1_2555 Day 2.md)</t>
        </is>
      </c>
      <c r="O29" s="100" t="n"/>
      <c r="P29" s="100" t="n"/>
      <c r="Q29" s="100" t="n"/>
    </row>
    <row r="30" ht="13.2" customHeight="1" s="49">
      <c r="A30" s="119" t="inlineStr">
        <is>
          <t>29</t>
        </is>
      </c>
      <c r="B30" s="88" t="inlineStr">
        <is>
          <t>เมื่อหยอดตาเสร็จแล้ว หลับตาสักครู่ และไม่ควรใช้ยาร่วมกับผู้อื่น</t>
        </is>
      </c>
      <c r="C30" s="100" t="n"/>
      <c r="D30" s="88" t="inlineStr">
        <is>
          <t>Antazoline/Tetrahydrozoline eye drops 1 drop TID</t>
        </is>
      </c>
      <c r="E30" s="88" t="inlineStr">
        <is>
          <t>Prednisolone acetate 1% eye drops</t>
        </is>
      </c>
      <c r="F30" s="88" t="inlineStr">
        <is>
          <t>Acetazolamide 250 mg BID</t>
        </is>
      </c>
      <c r="G30" s="88" t="inlineStr">
        <is>
          <t>Timolol 0.5% eye drops 1 drop BID</t>
        </is>
      </c>
      <c r="H30" s="88" t="inlineStr">
        <is>
          <t>Latanoprost 0.005% eye drops 1 drop HS</t>
        </is>
      </c>
      <c r="I30" s="119" t="n">
        <v>1</v>
      </c>
      <c r="J30" s="88"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00" t="n"/>
      <c r="L30" s="88" t="inlineStr">
        <is>
          <t>Glaucoma, Cataract</t>
        </is>
      </c>
      <c r="M30" s="100" t="inlineStr">
        <is>
          <t>Clinic</t>
        </is>
      </c>
      <c r="N30" s="88" t="inlineStr">
        <is>
          <t>ข้อ 2 (PLE_CC1_2555 Day 2.md)</t>
        </is>
      </c>
      <c r="O30" s="100" t="n"/>
      <c r="P30" s="100" t="n"/>
      <c r="Q30" s="100" t="n"/>
    </row>
    <row r="31" ht="13.2" customHeight="1" s="49">
      <c r="A31" s="119" t="inlineStr">
        <is>
          <t>30</t>
        </is>
      </c>
      <c r="B31" s="88" t="inlineStr">
        <is>
          <t>หากลืมหยอดตา สามารถหยอดพร้อมกัน 2 หยดในครั้งถัดไปได้</t>
        </is>
      </c>
      <c r="C31" s="100" t="n"/>
      <c r="D31" s="88" t="inlineStr">
        <is>
          <t>Timolol 0.5% eye drops 1 drop BID</t>
        </is>
      </c>
      <c r="E31" s="88" t="inlineStr">
        <is>
          <t>Latanoprost 0.005% eye drops 1 drop HS</t>
        </is>
      </c>
      <c r="F31" s="88" t="inlineStr">
        <is>
          <t>Brimonidine 0.2% eye drops 1 drop BID</t>
        </is>
      </c>
      <c r="G31" s="88" t="inlineStr">
        <is>
          <t>Dorzolamide 2% eye drops 1 drop BID</t>
        </is>
      </c>
      <c r="H31" s="88" t="inlineStr">
        <is>
          <t>Tobramycin 0.3% eye drops 1 drop QID</t>
        </is>
      </c>
      <c r="I31" s="119" t="n">
        <v>1</v>
      </c>
      <c r="J31" s="88"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00" t="n"/>
      <c r="L31" s="88" t="inlineStr">
        <is>
          <t>Glaucoma, Cataract</t>
        </is>
      </c>
      <c r="M31" s="100" t="inlineStr">
        <is>
          <t>Clinic</t>
        </is>
      </c>
      <c r="N31" s="88" t="inlineStr">
        <is>
          <t>ข้อ 4 (PLE_CC1_2555 Day 2.md)</t>
        </is>
      </c>
      <c r="O31" s="100" t="n"/>
      <c r="P31" s="100" t="n"/>
      <c r="Q31" s="100" t="n"/>
    </row>
    <row r="32" ht="13.2" customHeight="1" s="49">
      <c r="A32" s="119" t="inlineStr">
        <is>
          <t>31</t>
        </is>
      </c>
      <c r="B32" s="88" t="inlineStr">
        <is>
          <t>ยาใดจะทำให้อาการตาแดงของผู้หญิงรายนี้หายไปได้ดีที่สุด</t>
        </is>
      </c>
      <c r="C32" s="100" t="n"/>
      <c r="D32" s="88" t="inlineStr">
        <is>
          <t>Antihistamines</t>
        </is>
      </c>
      <c r="E32" s="88" t="inlineStr">
        <is>
          <t>Antibacterials</t>
        </is>
      </c>
      <c r="F32" s="88" t="inlineStr">
        <is>
          <t>Antivirals</t>
        </is>
      </c>
      <c r="G32" s="88" t="inlineStr">
        <is>
          <t>Vasoconstrictors</t>
        </is>
      </c>
      <c r="H32" s="88" t="inlineStr">
        <is>
          <t>mast cell stabilizers decongestant หรือ oral antihistamine (ref: หนังสือ survival guideline on pharmacotherapy Rx30 care&amp; Rx31 science,Pharmacy, PSU)</t>
        </is>
      </c>
      <c r="I32" s="119" t="n">
        <v>1</v>
      </c>
      <c r="J32" s="88"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00" t="n"/>
      <c r="L32" s="88" t="inlineStr">
        <is>
          <t>Conjunctivitis</t>
        </is>
      </c>
      <c r="M32" s="100" t="inlineStr">
        <is>
          <t>Clinic</t>
        </is>
      </c>
      <c r="N32" s="88" t="inlineStr">
        <is>
          <t>ข้อ 2 (PLE_CC1_2554 SET2.md)</t>
        </is>
      </c>
      <c r="O32" s="100" t="n"/>
      <c r="P32" s="100" t="n"/>
      <c r="Q32" s="100" t="n"/>
    </row>
    <row r="33" ht="13.2" customHeight="1" s="49">
      <c r="A33" s="119" t="inlineStr">
        <is>
          <t>32</t>
        </is>
      </c>
      <c r="B33" s="88" t="inlineStr">
        <is>
          <t>ข้อใดผิดเกี่ยวกับคำแนะนาในการหยอดตา</t>
        </is>
      </c>
      <c r="C33" s="100" t="n"/>
      <c r="D33" s="88" t="inlineStr">
        <is>
          <t>การป้องกันรสขมจากยาหยอดตา ทำได้โดยการกดบริเวณหัวตา</t>
        </is>
      </c>
      <c r="E33" s="88" t="inlineStr">
        <is>
          <t>ควรใช้ขี้ผึ้งป้ายตา หลัง ยาหยอดตา 5-10 นาที</t>
        </is>
      </c>
      <c r="F33" s="88" t="inlineStr">
        <is>
          <t>อายุของยาหยอดตา คือ 1 เดือนหลังจากเปิดใช้</t>
        </is>
      </c>
      <c r="G33" s="88" t="inlineStr">
        <is>
          <t>ยาหยอดตาทุกชนิด ต้องเก็บในตู้เย็น</t>
        </is>
      </c>
      <c r="H33" s="88" t="inlineStr">
        <is>
          <t>ไม่สามารถใช้แทนกันได้ทุกกรณี</t>
        </is>
      </c>
      <c r="I33" s="119" t="n">
        <v>4</v>
      </c>
      <c r="J33" s="88"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00" t="n"/>
      <c r="L33" s="88" t="inlineStr">
        <is>
          <t>Glaucoma, Cataract</t>
        </is>
      </c>
      <c r="M33" s="100" t="inlineStr">
        <is>
          <t>Clinic</t>
        </is>
      </c>
      <c r="N33" s="88" t="inlineStr">
        <is>
          <t>ข้อ 6 (PLE_CC1_2554 SET2.md)</t>
        </is>
      </c>
      <c r="O33" s="100" t="n"/>
      <c r="P33" s="100" t="n"/>
      <c r="Q33" s="100" t="n"/>
    </row>
    <row r="34" ht="13.2" customHeight="1" s="49">
      <c r="A34" s="119" t="inlineStr">
        <is>
          <t>33</t>
        </is>
      </c>
      <c r="B34" s="88" t="inlineStr">
        <is>
          <t>เชื้อก่อโรคใดต่อไปนี้พบเป็นสาเหตุน้อยที่สุดที่ทำให้เกิดเยื่อบุตาอักเสบ (conjunctivitis)</t>
        </is>
      </c>
      <c r="C34" s="100" t="n"/>
      <c r="D34" s="88" t="inlineStr">
        <is>
          <t>Adenovirus</t>
        </is>
      </c>
      <c r="E34" s="88" t="inlineStr">
        <is>
          <t>Rhinovirus</t>
        </is>
      </c>
      <c r="F34" s="88" t="inlineStr">
        <is>
          <t>Streptococcous spp.</t>
        </is>
      </c>
      <c r="G34" s="88" t="inlineStr">
        <is>
          <t>Haemophilus influenza</t>
        </is>
      </c>
      <c r="H34" s="88" t="inlineStr">
        <is>
          <t>Staphylococcous spp.</t>
        </is>
      </c>
      <c r="I34" s="119" t="n">
        <v>1</v>
      </c>
      <c r="J34" s="88"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00" t="n"/>
      <c r="L34" s="88" t="inlineStr">
        <is>
          <t>Conjunctivitis</t>
        </is>
      </c>
      <c r="M34" s="100" t="inlineStr">
        <is>
          <t>Clinic</t>
        </is>
      </c>
      <c r="N34" s="88" t="inlineStr">
        <is>
          <t>ข้อ 28 (PLE_CC1_Practice_Exam.md)</t>
        </is>
      </c>
      <c r="O34" s="100" t="n"/>
      <c r="P34" s="100" t="n"/>
      <c r="Q34" s="100" t="n"/>
    </row>
    <row r="35" ht="13.2" customHeight="1" s="49">
      <c r="A35" s="119" t="inlineStr">
        <is>
          <t>34</t>
        </is>
      </c>
      <c r="B35" s="88"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100" t="n"/>
      <c r="D35" s="88" t="inlineStr">
        <is>
          <t>ซักประวัติหาสาเหตุที่เกิดขึ้นพร้อมกับจ่ายยาตัวเดิมเพื่อบรรเทาอาการ</t>
        </is>
      </c>
      <c r="E35" s="88" t="inlineStr">
        <is>
          <t>เปลี่ยนตัวยาที่มีข้อบ่งใช้เดิมแต่เป็นยากลุ่มใหม่เนื่องจากผู้ป่วยยังคงมีอาการเกี่ยวกับดวงตาอยู่</t>
        </is>
      </c>
      <c r="F35" s="88" t="inlineStr">
        <is>
          <t>ซักประวัติเพิ่มเติมเกี่ยวกับโรคประจำตัว การใช้ยาก่อนหน้า การมองเห็น</t>
        </is>
      </c>
      <c r="G35" s="88" t="inlineStr">
        <is>
          <t>แนะนำให้ผู้ป่วยสังเกตอาการไปก่อนถ้าไม่ดีขึ้นให้กลับมาพบเภสัชกรอีกครั้งเพื่อหาสาเหตุ</t>
        </is>
      </c>
      <c r="H35" s="88"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119" t="n">
        <v>1</v>
      </c>
      <c r="J35" s="88"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00" t="n"/>
      <c r="L35" s="88" t="inlineStr">
        <is>
          <t>Glaucoma, Cataract</t>
        </is>
      </c>
      <c r="M35" s="100" t="inlineStr">
        <is>
          <t>Clinic</t>
        </is>
      </c>
      <c r="N35" s="88" t="inlineStr">
        <is>
          <t>ข้อ 9 (PLE_CC1_Practice_Exam.md)</t>
        </is>
      </c>
      <c r="O35" s="100" t="n"/>
      <c r="P35" s="100" t="n"/>
      <c r="Q35" s="100" t="n"/>
    </row>
    <row r="36" ht="13.2" customHeight="1" s="49">
      <c r="A36" s="119" t="inlineStr">
        <is>
          <t>35</t>
        </is>
      </c>
      <c r="B36" s="88"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100" t="n"/>
      <c r="D36" s="88" t="inlineStr">
        <is>
          <t>จ่ายยา Actifedห</t>
        </is>
      </c>
      <c r="E36" s="88" t="inlineStr">
        <is>
          <t>จ่ายยา Hydroxyzine</t>
        </is>
      </c>
      <c r="F36" s="88" t="inlineStr">
        <is>
          <t>จ่ายยา Fexofenadine</t>
        </is>
      </c>
      <c r="G36" s="88" t="inlineStr">
        <is>
          <t>จ่ายยา Brompheniramine</t>
        </is>
      </c>
      <c r="H36" s="88" t="inlineStr">
        <is>
          <t>จ่ายยา Chlorpheniramine</t>
        </is>
      </c>
      <c r="I36" s="119" t="n">
        <v>1</v>
      </c>
      <c r="J36" s="88"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100" t="n"/>
      <c r="L36" s="88" t="inlineStr">
        <is>
          <t>Glaucoma, Cataract</t>
        </is>
      </c>
      <c r="M36" s="100" t="inlineStr">
        <is>
          <t>Clinic</t>
        </is>
      </c>
      <c r="N36" s="88" t="inlineStr">
        <is>
          <t>ข้อ 27 (PLE_CC1_Practice_Exam.md)</t>
        </is>
      </c>
      <c r="O36" s="100" t="n"/>
      <c r="P36" s="100" t="n"/>
      <c r="Q36" s="100" t="n"/>
    </row>
    <row r="37" ht="13.2" customHeight="1" s="49">
      <c r="A37" s="119" t="inlineStr">
        <is>
          <t>36</t>
        </is>
      </c>
      <c r="B37" s="88" t="inlineStr">
        <is>
          <t>Sodium starch glycolate เป็นสารช่วยแตกตัว เรื่องที่ 4 Conjunctivitis</t>
        </is>
      </c>
      <c r="C37" s="100" t="n"/>
      <c r="D37" s="88" t="inlineStr">
        <is>
          <t>Prednisolone acetate 1% eye drops</t>
        </is>
      </c>
      <c r="E37" s="88" t="inlineStr">
        <is>
          <t>Acetazolamide 250 mg BID</t>
        </is>
      </c>
      <c r="F37" s="88" t="inlineStr">
        <is>
          <t>Timolol 0.5% eye drops 1 drop BID</t>
        </is>
      </c>
      <c r="G37" s="88" t="inlineStr">
        <is>
          <t>Latanoprost 0.005% eye drops 1 drop HS</t>
        </is>
      </c>
      <c r="H37" s="88" t="inlineStr">
        <is>
          <t>Brimonidine 0.2% eye drops 1 drop BID</t>
        </is>
      </c>
      <c r="I37" s="119" t="n">
        <v>1</v>
      </c>
      <c r="J37" s="88"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100" t="n"/>
      <c r="L37" s="88" t="inlineStr">
        <is>
          <t>Conjunctivitis</t>
        </is>
      </c>
      <c r="M37" s="100" t="inlineStr">
        <is>
          <t>Clinic</t>
        </is>
      </c>
      <c r="N37" s="88" t="inlineStr">
        <is>
          <t>ข้อ 1 (PLE_CC1_Key_Rx20_UBU.md)</t>
        </is>
      </c>
      <c r="O37" s="100" t="n"/>
      <c r="P37" s="100" t="n"/>
      <c r="Q37" s="100" t="n"/>
    </row>
    <row r="38" ht="13.2" customHeight="1" s="49">
      <c r="A38" s="119" t="inlineStr">
        <is>
          <t>37</t>
        </is>
      </c>
      <c r="B38" s="88"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100" t="n"/>
      <c r="D38" s="88" t="inlineStr">
        <is>
          <t>Latanoprost 0.005% eye drops 1 drop HS</t>
        </is>
      </c>
      <c r="E38" s="88" t="inlineStr">
        <is>
          <t>Brimonidine 0.2% eye drops 1 drop BID</t>
        </is>
      </c>
      <c r="F38" s="88" t="inlineStr">
        <is>
          <t>Dorzolamide 2% eye drops 1 drop BID</t>
        </is>
      </c>
      <c r="G38" s="88" t="inlineStr">
        <is>
          <t>Tobramycin 0.3% eye drops 1 drop QID</t>
        </is>
      </c>
      <c r="H38" s="88" t="inlineStr">
        <is>
          <t>Chloramphenicol 0.5% eye drops 1 drop QID</t>
        </is>
      </c>
      <c r="I38" s="119" t="n">
        <v>1</v>
      </c>
      <c r="J38" s="88"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100" t="n"/>
      <c r="L38" s="88" t="inlineStr">
        <is>
          <t>Conjunctivitis</t>
        </is>
      </c>
      <c r="M38" s="100" t="inlineStr">
        <is>
          <t>Clinic</t>
        </is>
      </c>
      <c r="N38" s="88" t="inlineStr">
        <is>
          <t>ข้อ 1 (PLE_CC1_Key_Rx20_UBU.md)</t>
        </is>
      </c>
      <c r="O38" s="100" t="n"/>
      <c r="P38" s="100" t="n"/>
      <c r="Q38" s="100" t="n"/>
    </row>
    <row r="39" ht="13.2" customHeight="1" s="49">
      <c r="A39" s="119" t="inlineStr">
        <is>
          <t>38</t>
        </is>
      </c>
      <c r="B39" s="88" t="inlineStr">
        <is>
          <t>เมื่อหยอดตาเสร็จแล้ว หลับตาสักครู่ และไม่ควรใช้ยาร่วมกับผู้อื่น</t>
        </is>
      </c>
      <c r="C39" s="100" t="n"/>
      <c r="D39" s="88" t="inlineStr">
        <is>
          <t>Tobramycin 0.3% eye drops 1 drop QID</t>
        </is>
      </c>
      <c r="E39" s="88" t="inlineStr">
        <is>
          <t>Chloramphenicol 0.5% eye drops 1 drop QID</t>
        </is>
      </c>
      <c r="F39" s="88" t="inlineStr">
        <is>
          <t>Artificial tears 1 drop QID</t>
        </is>
      </c>
      <c r="G39" s="88" t="inlineStr">
        <is>
          <t>Antazoline/Tetrahydrozoline eye drops 1 drop TID</t>
        </is>
      </c>
      <c r="H39" s="88" t="inlineStr">
        <is>
          <t>Prednisolone acetate 1% eye drops</t>
        </is>
      </c>
      <c r="I39" s="119" t="n">
        <v>1</v>
      </c>
      <c r="J39" s="88"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00" t="n"/>
      <c r="L39" s="88" t="inlineStr">
        <is>
          <t>Glaucoma, Cataract</t>
        </is>
      </c>
      <c r="M39" s="100" t="inlineStr">
        <is>
          <t>Clinic</t>
        </is>
      </c>
      <c r="N39" s="88" t="inlineStr">
        <is>
          <t>ข้อ 2 (PLE_CC1_Key_Rx20_UBU.md)</t>
        </is>
      </c>
      <c r="O39" s="100" t="n"/>
      <c r="P39" s="100" t="n"/>
      <c r="Q39" s="100" t="n"/>
    </row>
    <row r="40" ht="13.2" customHeight="1" s="49">
      <c r="A40" s="119" t="inlineStr">
        <is>
          <t>39</t>
        </is>
      </c>
      <c r="B40" s="88"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100" t="n"/>
      <c r="D40" s="88" t="inlineStr">
        <is>
          <t>Antazoline/Tetrahydrozoline eye drops 1 drop TID</t>
        </is>
      </c>
      <c r="E40" s="88" t="inlineStr">
        <is>
          <t>Prednisolone acetate 1% eye drops</t>
        </is>
      </c>
      <c r="F40" s="88" t="inlineStr">
        <is>
          <t>Acetazolamide 250 mg BID</t>
        </is>
      </c>
      <c r="G40" s="88" t="inlineStr">
        <is>
          <t>Timolol 0.5% eye drops 1 drop BID</t>
        </is>
      </c>
      <c r="H40" s="88" t="inlineStr">
        <is>
          <t>Latanoprost 0.005% eye drops 1 drop HS</t>
        </is>
      </c>
      <c r="I40" s="119" t="n">
        <v>5</v>
      </c>
      <c r="J40" s="88"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00" t="n"/>
      <c r="L40" s="88" t="inlineStr">
        <is>
          <t>Conjunctivitis</t>
        </is>
      </c>
      <c r="M40" s="100" t="inlineStr">
        <is>
          <t>Clinic</t>
        </is>
      </c>
      <c r="N40" s="88" t="inlineStr">
        <is>
          <t>ข้อ 5 (PLE_CC1_Key_Rx20_UBU.md)</t>
        </is>
      </c>
      <c r="O40" s="100" t="n"/>
      <c r="P40" s="100" t="n"/>
      <c r="Q40" s="100" t="n"/>
    </row>
    <row r="41" ht="13.2" customHeight="1" s="49">
      <c r="A41" s="119" t="inlineStr">
        <is>
          <t>40</t>
        </is>
      </c>
      <c r="B41" s="88" t="inlineStr">
        <is>
          <t>ยาหยอดตาในข้อใดที่สามารถใช้รักษาเชื้อที่ย้อมแกรมพบได้ก่อนหน้านี้</t>
        </is>
      </c>
      <c r="C41" s="100" t="n"/>
      <c r="D41" s="88" t="inlineStr">
        <is>
          <t>Polymyxin B + Neomycin + Gramicidin</t>
        </is>
      </c>
      <c r="E41" s="88" t="inlineStr">
        <is>
          <t>Chloramphenicol</t>
        </is>
      </c>
      <c r="F41" s="88" t="inlineStr">
        <is>
          <t>Latanoprost</t>
        </is>
      </c>
      <c r="G41" s="88" t="inlineStr">
        <is>
          <t>Antazoline</t>
        </is>
      </c>
      <c r="H41" s="88" t="inlineStr">
        <is>
          <t>Dexamethasone</t>
        </is>
      </c>
      <c r="I41" s="119" t="n">
        <v>1</v>
      </c>
      <c r="J41" s="88"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00" t="n"/>
      <c r="L41" s="88" t="inlineStr">
        <is>
          <t>Glaucoma, Cataract</t>
        </is>
      </c>
      <c r="M41" s="100" t="inlineStr">
        <is>
          <t>Clinic</t>
        </is>
      </c>
      <c r="N41" s="88" t="inlineStr">
        <is>
          <t>ข้อ 4 (PLE_CC1_Key_Rx20_UBU.md)</t>
        </is>
      </c>
      <c r="O41" s="100" t="n"/>
      <c r="P41" s="100" t="n"/>
      <c r="Q41" s="100" t="n"/>
    </row>
    <row r="42" ht="13.2" customHeight="1" s="49">
      <c r="A42" s="119" t="inlineStr">
        <is>
          <t>41</t>
        </is>
      </c>
      <c r="B42" s="88" t="inlineStr">
        <is>
          <t>เกี่ยวกับ Bacterial conjunctivitis ข้อใดต่อไปนี้กล่าวถูกต้องตามหลักวิชาชีพเภสัชกรรม</t>
        </is>
      </c>
      <c r="C42" s="100" t="n"/>
      <c r="D42" s="88" t="inlineStr">
        <is>
          <t>Dorzolamide 2% eye drops 1 drop BID</t>
        </is>
      </c>
      <c r="E42" s="88" t="inlineStr">
        <is>
          <t>Tobramycin 0.3% eye drops 1 drop QID</t>
        </is>
      </c>
      <c r="F42" s="88" t="inlineStr">
        <is>
          <t>Chloramphenicol 0.5% eye drops 1 drop QID</t>
        </is>
      </c>
      <c r="G42" s="88" t="inlineStr">
        <is>
          <t>Artificial tears 1 drop QID</t>
        </is>
      </c>
      <c r="H42" s="88" t="inlineStr">
        <is>
          <t>Antazoline/Tetrahydrozoline eye drops 1 drop TID</t>
        </is>
      </c>
      <c r="I42" s="119" t="n">
        <v>1</v>
      </c>
      <c r="J42" s="88"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00" t="n"/>
      <c r="L42" s="88" t="inlineStr">
        <is>
          <t>Conjunctivitis</t>
        </is>
      </c>
      <c r="M42" s="100" t="inlineStr">
        <is>
          <t>Clinic</t>
        </is>
      </c>
      <c r="N42" s="88" t="inlineStr">
        <is>
          <t>ข้อ 1 (PLE_CC1_Key_Rx20_UBU.md)</t>
        </is>
      </c>
      <c r="O42" s="100" t="n"/>
      <c r="P42" s="100" t="n"/>
      <c r="Q42" s="100" t="n"/>
    </row>
    <row r="43" ht="13.2" customHeight="1" s="49">
      <c r="A43" s="119" t="inlineStr">
        <is>
          <t>42</t>
        </is>
      </c>
      <c r="B43" s="88" t="inlineStr">
        <is>
          <t>หากลืมหยอดตา ให$หยอดทันทีที่นึกได$ หากใกล$เวลาหยอดครั้งถัดไป ให$เพิ่มเปญน 2 เทGา</t>
        </is>
      </c>
      <c r="C43" s="100" t="n"/>
      <c r="D43" s="88" t="inlineStr">
        <is>
          <t>Artificial tears 1 drop QID</t>
        </is>
      </c>
      <c r="E43" s="88" t="inlineStr">
        <is>
          <t>Antazoline/Tetrahydrozoline eye drops 1 drop TID</t>
        </is>
      </c>
      <c r="F43" s="88" t="inlineStr">
        <is>
          <t>Prednisolone acetate 1% eye drops</t>
        </is>
      </c>
      <c r="G43" s="88" t="inlineStr">
        <is>
          <t>Acetazolamide 250 mg BID</t>
        </is>
      </c>
      <c r="H43" s="88" t="inlineStr">
        <is>
          <t>Timolol 0.5% eye drops 1 drop BID</t>
        </is>
      </c>
      <c r="I43" s="119" t="n">
        <v>1</v>
      </c>
      <c r="J43" s="88"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00" t="n"/>
      <c r="L43" s="88" t="inlineStr">
        <is>
          <t>Glaucoma, Cataract</t>
        </is>
      </c>
      <c r="M43" s="100" t="inlineStr">
        <is>
          <t>Clinic</t>
        </is>
      </c>
      <c r="N43" s="88" t="inlineStr">
        <is>
          <t>ข้อ 2 (PLE_CC1_Key_Rx20_UBU.md)</t>
        </is>
      </c>
      <c r="O43" s="100" t="n"/>
      <c r="P43" s="100" t="n"/>
      <c r="Q43" s="100" t="n"/>
    </row>
    <row r="44" ht="13.2" customHeight="1" s="49">
      <c r="A44" s="119" t="inlineStr">
        <is>
          <t>43</t>
        </is>
      </c>
      <c r="B44" s="88" t="inlineStr">
        <is>
          <t>ยาหยอดตาที่เปØดใช$แล$ว ควรเก็บไว$ในตู$เย็นจะเก็บได$ 3 เดือน</t>
        </is>
      </c>
      <c r="C44" s="100" t="n"/>
      <c r="D44" s="88" t="inlineStr">
        <is>
          <t>Acetazolamide 250 mg BID</t>
        </is>
      </c>
      <c r="E44" s="88" t="inlineStr">
        <is>
          <t>Timolol 0.5% eye drops 1 drop BID</t>
        </is>
      </c>
      <c r="F44" s="88" t="inlineStr">
        <is>
          <t>Latanoprost 0.005% eye drops 1 drop HS</t>
        </is>
      </c>
      <c r="G44" s="88" t="inlineStr">
        <is>
          <t>Brimonidine 0.2% eye drops 1 drop BID</t>
        </is>
      </c>
      <c r="H44" s="88" t="inlineStr">
        <is>
          <t>Dorzolamide 2% eye drops 1 drop BID</t>
        </is>
      </c>
      <c r="I44" s="119" t="n">
        <v>1</v>
      </c>
      <c r="J44" s="88"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100" t="n"/>
      <c r="L44" s="88" t="inlineStr">
        <is>
          <t>Glaucoma, Cataract</t>
        </is>
      </c>
      <c r="M44" s="100" t="inlineStr">
        <is>
          <t>Clinic</t>
        </is>
      </c>
      <c r="N44" s="88" t="inlineStr">
        <is>
          <t>ข้อ 4 (PLE_CC1_Key_Rx20_UBU.md)</t>
        </is>
      </c>
      <c r="O44" s="100" t="n"/>
      <c r="P44" s="100" t="n"/>
      <c r="Q44" s="100" t="n"/>
    </row>
    <row r="45" ht="13.2" customHeight="1" s="49">
      <c r="A45" s="119" t="inlineStr">
        <is>
          <t>44</t>
        </is>
      </c>
      <c r="B45" s="88" t="inlineStr">
        <is>
          <t>Prednisolone eye drop + Naphazoline eye drop</t>
        </is>
      </c>
      <c r="C45" s="100" t="n"/>
      <c r="D45" s="88" t="inlineStr">
        <is>
          <t>Brimonidine 0.2% eye drops 1 drop BID</t>
        </is>
      </c>
      <c r="E45" s="88" t="inlineStr">
        <is>
          <t>Dorzolamide 2% eye drops 1 drop BID</t>
        </is>
      </c>
      <c r="F45" s="88" t="inlineStr">
        <is>
          <t>Tobramycin 0.3% eye drops 1 drop QID</t>
        </is>
      </c>
      <c r="G45" s="88" t="inlineStr">
        <is>
          <t>Chloramphenicol 0.5% eye drops 1 drop QID</t>
        </is>
      </c>
      <c r="H45" s="88" t="inlineStr">
        <is>
          <t>Artificial tears 1 drop QID</t>
        </is>
      </c>
      <c r="I45" s="119" t="n">
        <v>1</v>
      </c>
      <c r="J45" s="88"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00" t="n"/>
      <c r="L45" s="88" t="inlineStr">
        <is>
          <t>Glaucoma, Cataract</t>
        </is>
      </c>
      <c r="M45" s="100" t="inlineStr">
        <is>
          <t>Clinic</t>
        </is>
      </c>
      <c r="N45" s="88" t="inlineStr">
        <is>
          <t>ข้อ 2 (PLE_CC1_Key_Rx20_UBU.md)</t>
        </is>
      </c>
      <c r="O45" s="100" t="n"/>
      <c r="P45" s="100" t="n"/>
      <c r="Q45" s="100" t="n"/>
    </row>
    <row r="46" ht="13.2" customHeight="1" s="49">
      <c r="A46" s="119" t="inlineStr">
        <is>
          <t>45</t>
        </is>
      </c>
      <c r="B46" s="88" t="inlineStr">
        <is>
          <t>ยาหยอดตาที่มีสGวนผสมของ Prednisolone เภสัชกรสามารถจGายในร$านยาได$หรือไมG</t>
        </is>
      </c>
      <c r="C46" s="100" t="n"/>
      <c r="D46" s="88" t="inlineStr">
        <is>
          <t>Chloramphenicol 0.5% eye drops 1 drop QID</t>
        </is>
      </c>
      <c r="E46" s="88" t="inlineStr">
        <is>
          <t>Artificial tears 1 drop QID</t>
        </is>
      </c>
      <c r="F46" s="88" t="inlineStr">
        <is>
          <t>Antazoline/Tetrahydrozoline eye drops 1 drop TID</t>
        </is>
      </c>
      <c r="G46" s="88" t="inlineStr">
        <is>
          <t>Prednisolone acetate 1% eye drops</t>
        </is>
      </c>
      <c r="H46" s="88" t="inlineStr">
        <is>
          <t>Acetazolamide 250 mg BID</t>
        </is>
      </c>
      <c r="I46" s="119" t="n">
        <v>1</v>
      </c>
      <c r="J46" s="88"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00" t="n"/>
      <c r="L46" s="88" t="inlineStr">
        <is>
          <t>Glaucoma, Cataract</t>
        </is>
      </c>
      <c r="M46" s="100" t="inlineStr">
        <is>
          <t>Clinic</t>
        </is>
      </c>
      <c r="N46" s="88" t="inlineStr">
        <is>
          <t>ข้อ 29 (PLE_CC1_Key_Rx20_UBU.md)</t>
        </is>
      </c>
      <c r="O46" s="100" t="n"/>
      <c r="P46" s="100" t="n"/>
      <c r="Q46" s="100" t="n"/>
    </row>
    <row r="47" ht="13.2" customHeight="1" s="49">
      <c r="A47" s="119" t="inlineStr">
        <is>
          <t>46</t>
        </is>
      </c>
      <c r="B47" s="88"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100" t="n"/>
      <c r="D47" s="88" t="inlineStr">
        <is>
          <t>Prednisolone acetate 1% eye drops</t>
        </is>
      </c>
      <c r="E47" s="88" t="inlineStr">
        <is>
          <t>Acetazolamide 250 mg BID</t>
        </is>
      </c>
      <c r="F47" s="88" t="inlineStr">
        <is>
          <t>Timolol 0.5% eye drops 1 drop BID</t>
        </is>
      </c>
      <c r="G47" s="88" t="inlineStr">
        <is>
          <t>Latanoprost 0.005% eye drops 1 drop HS</t>
        </is>
      </c>
      <c r="H47" s="88" t="inlineStr">
        <is>
          <t>Brimonidine 0.2% eye drops 1 drop BID</t>
        </is>
      </c>
      <c r="I47" s="119" t="n">
        <v>1</v>
      </c>
      <c r="J47" s="88"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100" t="n"/>
      <c r="L47" s="88" t="inlineStr">
        <is>
          <t>Glaucoma, Cataract</t>
        </is>
      </c>
      <c r="M47" s="100" t="inlineStr">
        <is>
          <t>Clinic</t>
        </is>
      </c>
      <c r="N47" s="88" t="inlineStr">
        <is>
          <t>ข้อ 30 (PLE_CC1_Key_Rx20_UBU.md)</t>
        </is>
      </c>
      <c r="O47" s="100" t="n"/>
      <c r="P47" s="100" t="n"/>
      <c r="Q47" s="100" t="n"/>
    </row>
    <row r="48" ht="13.2" customHeight="1" s="49">
      <c r="A48" s="119" t="inlineStr">
        <is>
          <t>47</t>
        </is>
      </c>
      <c r="B48" s="88" t="inlineStr">
        <is>
          <t>เกี่ยวกับ Corticosteroid eye drops ข้อใดต่อไปนี้กล่าวถูกต้องตามหลักวิชาชีพเภสัชกรรม</t>
        </is>
      </c>
      <c r="C48" s="100" t="n"/>
      <c r="D48" s="88" t="inlineStr">
        <is>
          <t>Latanoprost 0.005% eye drops 1 drop HS</t>
        </is>
      </c>
      <c r="E48" s="88" t="inlineStr">
        <is>
          <t>Brimonidine 0.2% eye drops 1 drop BID</t>
        </is>
      </c>
      <c r="F48" s="88" t="inlineStr">
        <is>
          <t>Dorzolamide 2% eye drops 1 drop BID</t>
        </is>
      </c>
      <c r="G48" s="88" t="inlineStr">
        <is>
          <t>Tobramycin 0.3% eye drops 1 drop QID</t>
        </is>
      </c>
      <c r="H48" s="88" t="inlineStr">
        <is>
          <t>Chloramphenicol 0.5% eye drops 1 drop QID</t>
        </is>
      </c>
      <c r="I48" s="119" t="n">
        <v>1</v>
      </c>
      <c r="J48" s="88"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00" t="n"/>
      <c r="L48" s="88" t="inlineStr">
        <is>
          <t>Glaucoma, Cataract</t>
        </is>
      </c>
      <c r="M48" s="100" t="inlineStr">
        <is>
          <t>Clinic</t>
        </is>
      </c>
      <c r="N48" s="88" t="inlineStr">
        <is>
          <t>ข้อ 4 (PLE_CC1_Key_Rx20_UBU.md)</t>
        </is>
      </c>
      <c r="O48" s="100" t="n"/>
      <c r="P48" s="100" t="n"/>
      <c r="Q48" s="100" t="n"/>
    </row>
    <row r="49" ht="13.2" customHeight="1" s="49">
      <c r="A49" s="100" t="n">
        <v>48</v>
      </c>
      <c r="B49" s="88" t="inlineStr">
        <is>
          <t>ข้อใดต่อไปนี้ ไม่ใช่ ยาในกลุ่ม ophthalmic vasoconstrictors</t>
        </is>
      </c>
      <c r="C49" s="100" t="n"/>
      <c r="D49" s="88" t="inlineStr">
        <is>
          <t>Phenylephrine</t>
        </is>
      </c>
      <c r="E49" s="88" t="inlineStr">
        <is>
          <t>Oxymetazoline</t>
        </is>
      </c>
      <c r="F49" s="88" t="inlineStr">
        <is>
          <t>Naphazoline</t>
        </is>
      </c>
      <c r="G49" s="88" t="inlineStr">
        <is>
          <t>Tetrahydrozoline</t>
        </is>
      </c>
      <c r="H49" s="88" t="inlineStr">
        <is>
          <t>Antazoline pharmacotherapy Rx30 care&amp; Rx31 science,Pharmacy, PSU)</t>
        </is>
      </c>
      <c r="I49" s="100" t="inlineStr">
        <is>
          <t>5</t>
        </is>
      </c>
      <c r="J49" s="88"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00" t="n"/>
      <c r="L49" s="88" t="inlineStr">
        <is>
          <t>Hypertension</t>
        </is>
      </c>
      <c r="M49" s="100" t="inlineStr">
        <is>
          <t>Clinic</t>
        </is>
      </c>
      <c r="N49" s="88" t="inlineStr">
        <is>
          <t>ข้อ 4 (PLE_CC1_2554 SET2.md)</t>
        </is>
      </c>
      <c r="O49" s="100" t="n"/>
      <c r="P49" s="100" t="n"/>
      <c r="Q49" s="100" t="n"/>
    </row>
    <row r="50" ht="13.2" customHeight="1" s="49">
      <c r="A50" s="100" t="n">
        <v>49</v>
      </c>
      <c r="B50" s="88"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50" s="100" t="n"/>
      <c r="D50" s="88" t="inlineStr">
        <is>
          <t>0.015 g</t>
        </is>
      </c>
      <c r="E50" s="88" t="inlineStr">
        <is>
          <t>0.45 g</t>
        </is>
      </c>
      <c r="F50" s="88" t="inlineStr">
        <is>
          <t>0.435 g</t>
        </is>
      </c>
      <c r="G50" s="88" t="inlineStr">
        <is>
          <t>0.465 g</t>
        </is>
      </c>
      <c r="H50" s="88" t="inlineStr">
        <is>
          <t>0.9 g NaCl จาก gentamicin = 1x50x0.3 = 15 mg = 0.015 g NaCl ใน 50 mL = 50/100x0.9 = 0.45g ต้องเติม NaCl อีก 0.45-0.015 = 0.435g (ref: ชีท Isotonic buffer อ.ศิริรัศมิ์)</t>
        </is>
      </c>
      <c r="I50" s="100" t="inlineStr">
        <is>
          <t>3</t>
        </is>
      </c>
      <c r="J50" s="88"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 s="100" t="n"/>
      <c r="L50" s="88" t="inlineStr">
        <is>
          <t>Hypertension</t>
        </is>
      </c>
      <c r="M50" s="100" t="inlineStr">
        <is>
          <t>Clinic</t>
        </is>
      </c>
      <c r="N50" s="88" t="inlineStr">
        <is>
          <t>ข้อ 8 (PLE_CC1_2554 SET2.md)</t>
        </is>
      </c>
      <c r="O50" s="100" t="n"/>
      <c r="P50" s="100" t="n"/>
      <c r="Q50" s="100" t="n"/>
    </row>
    <row r="51" ht="13.2" customHeight="1" s="49"/>
    <row r="52" ht="13.2" customHeight="1" s="49"/>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Q10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00" t="n"/>
      <c r="D3" s="88" t="inlineStr">
        <is>
          <t>Cisplatin 50 mg และ vinblastine 6 mg</t>
        </is>
      </c>
      <c r="E3" s="88" t="inlineStr">
        <is>
          <t>Cisplatin 100 mg และ vinblastine 12 mg</t>
        </is>
      </c>
      <c r="F3" s="88" t="inlineStr">
        <is>
          <t>Cisplatin 125 mg และ vinblastine 18 mg</t>
        </is>
      </c>
      <c r="G3" s="88" t="inlineStr">
        <is>
          <t>Cisplatin 150 mg และ vinblastine 24 mg</t>
        </is>
      </c>
      <c r="H3" s="88" t="inlineStr">
        <is>
          <t>Cisplatin 175 mg และ vinblastine 48 mg</t>
        </is>
      </c>
      <c r="I3" s="119" t="n">
        <v>2</v>
      </c>
      <c r="J3" s="88"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00" t="n"/>
      <c r="L3" s="88" t="inlineStr">
        <is>
          <t>CINV &amp; Supportive Care</t>
        </is>
      </c>
      <c r="M3" s="100" t="inlineStr">
        <is>
          <t>Clinic</t>
        </is>
      </c>
      <c r="N3" s="88" t="inlineStr">
        <is>
          <t>ข้อ 1 Pharma Plus เล่มม่วง (เฉลยข้อ ข)</t>
        </is>
      </c>
      <c r="O3" s="100" t="n"/>
      <c r="P3" s="100" t="n"/>
      <c r="Q3" s="100" t="n"/>
    </row>
    <row r="4" ht="13.2" customHeight="1" s="49">
      <c r="A4" s="119" t="inlineStr">
        <is>
          <t>2</t>
        </is>
      </c>
      <c r="B4"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00" t="n"/>
      <c r="D4" s="88" t="inlineStr">
        <is>
          <t>ยับยั้งการสร้าง mitotic spindle</t>
        </is>
      </c>
      <c r="E4" s="88" t="inlineStr">
        <is>
          <t>ยับยั้งเอนไซม์ topoisomerase II</t>
        </is>
      </c>
      <c r="F4" s="88" t="inlineStr">
        <is>
          <t>แทนที่ลำดับเบสบน DNA หรือ RNA</t>
        </is>
      </c>
      <c r="G4" s="88" t="inlineStr">
        <is>
          <t>เข้าแทรกบนสาย double strand DNA</t>
        </is>
      </c>
      <c r="H4" s="88" t="inlineStr">
        <is>
          <t>เป็นอนุมูลอิสระรบกวน DNA</t>
        </is>
      </c>
      <c r="I4" s="119" t="n">
        <v>1</v>
      </c>
      <c r="J4" s="88"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00" t="n"/>
      <c r="L4" s="88" t="inlineStr">
        <is>
          <t>CINV &amp; Supportive Care</t>
        </is>
      </c>
      <c r="M4" s="100" t="inlineStr">
        <is>
          <t>Clinic</t>
        </is>
      </c>
      <c r="N4" s="88" t="inlineStr">
        <is>
          <t>ข้อ 2 Pharma Plus เล่มม่วง (เฉลยข้อ )</t>
        </is>
      </c>
      <c r="O4" s="100" t="n"/>
      <c r="P4" s="100" t="n"/>
      <c r="Q4" s="100" t="n"/>
    </row>
    <row r="5" ht="13.2" customHeight="1" s="49">
      <c r="A5" s="119" t="inlineStr">
        <is>
          <t>3</t>
        </is>
      </c>
      <c r="B5"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00" t="n"/>
      <c r="D5" s="88" t="inlineStr">
        <is>
          <t>ยับยั้ง RNA หรือ DNA</t>
        </is>
      </c>
      <c r="E5" s="88" t="inlineStr">
        <is>
          <t>ยับยั้งการสร้าง mitotic spindle</t>
        </is>
      </c>
      <c r="F5" s="88" t="inlineStr">
        <is>
          <t>ทำลายเอนไซม์ topoisomerase II</t>
        </is>
      </c>
      <c r="G5" s="88" t="inlineStr">
        <is>
          <t>เป็นอนุมูลอิสระรบกวน DNA</t>
        </is>
      </c>
      <c r="H5" s="88" t="inlineStr">
        <is>
          <t>ยับยั้ง dihydrofolate reductase</t>
        </is>
      </c>
      <c r="I5" s="119" t="n">
        <v>2</v>
      </c>
      <c r="J5" s="88"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00" t="n"/>
      <c r="L5" s="88" t="inlineStr">
        <is>
          <t>CINV &amp; Supportive Care</t>
        </is>
      </c>
      <c r="M5" s="100" t="inlineStr">
        <is>
          <t>Clinic</t>
        </is>
      </c>
      <c r="N5" s="88" t="inlineStr">
        <is>
          <t>ข้อ 3 Pharma Plus เล่มม่วง (เฉลยข้อ ข)</t>
        </is>
      </c>
      <c r="O5" s="100" t="n"/>
      <c r="P5" s="100" t="n"/>
      <c r="Q5" s="100" t="n"/>
    </row>
    <row r="6" ht="13.2" customHeight="1" s="49">
      <c r="A6" s="119" t="inlineStr">
        <is>
          <t>4</t>
        </is>
      </c>
      <c r="B6" s="88"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00" t="n"/>
      <c r="D6" s="88" t="inlineStr">
        <is>
          <t>ให้ metoclopramide แบบ IV ครึ่งชั่วโมงก่อนให้ยา cisplatin</t>
        </is>
      </c>
      <c r="E6" s="88" t="inlineStr">
        <is>
          <t>ควรฉีด cisplatin แบบ IV push</t>
        </is>
      </c>
      <c r="F6" s="88" t="inlineStr">
        <is>
          <t>ให้ diphenhydramine แบบ oral ก่อนให้ cisplatin</t>
        </is>
      </c>
      <c r="G6" s="88" t="inlineStr">
        <is>
          <t>ให้ NSS ก่อนให้ cisplatin</t>
        </is>
      </c>
      <c r="H6" s="88" t="inlineStr">
        <is>
          <t>ให้ D5W ก่อนให้ cisplatin</t>
        </is>
      </c>
      <c r="I6" s="119" t="n">
        <v>1</v>
      </c>
      <c r="J6" s="88"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00" t="n"/>
      <c r="L6" s="88" t="inlineStr">
        <is>
          <t>CINV &amp; Supportive Care</t>
        </is>
      </c>
      <c r="M6" s="100" t="inlineStr">
        <is>
          <t>Clinic</t>
        </is>
      </c>
      <c r="N6" s="88" t="inlineStr">
        <is>
          <t>ข้อ 4 Pharma Plus เล่มม่วง (เฉลยข้อ ก)</t>
        </is>
      </c>
      <c r="O6" s="100" t="n"/>
      <c r="P6" s="100" t="n"/>
      <c r="Q6" s="100" t="n"/>
    </row>
    <row r="7" ht="13.2" customHeight="1" s="49">
      <c r="A7" s="119" t="inlineStr">
        <is>
          <t>5</t>
        </is>
      </c>
      <c r="B7" s="88" t="inlineStr">
        <is>
          <t>จากโครงสร้างของยา Gemcitabine เป็นอนุพันธ์ของอะไร</t>
        </is>
      </c>
      <c r="C7" s="100" t="n"/>
      <c r="D7" s="88" t="inlineStr">
        <is>
          <t>Acyclonucleoside analog</t>
        </is>
      </c>
      <c r="E7" s="88" t="inlineStr">
        <is>
          <t>Pyrimidine nucleoside analog</t>
        </is>
      </c>
      <c r="F7" s="88" t="inlineStr">
        <is>
          <t>Pyrimidine nucleotide analog</t>
        </is>
      </c>
      <c r="G7" s="88" t="inlineStr">
        <is>
          <t>Purine nucleotide analog</t>
        </is>
      </c>
      <c r="H7" s="88" t="inlineStr">
        <is>
          <t>Purine nucleoside analog</t>
        </is>
      </c>
      <c r="I7" s="119" t="n">
        <v>2</v>
      </c>
      <c r="J7" s="88"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00" t="n"/>
      <c r="L7" s="88" t="inlineStr">
        <is>
          <t>CINV &amp; Supportive Care</t>
        </is>
      </c>
      <c r="M7" s="100" t="inlineStr">
        <is>
          <t>Clinic</t>
        </is>
      </c>
      <c r="N7" s="88" t="inlineStr">
        <is>
          <t>ข้อ 5 Pharma Plus เล่มม่วง (เฉลยข้อ ข)</t>
        </is>
      </c>
      <c r="O7" s="100" t="n"/>
      <c r="P7" s="100" t="n"/>
      <c r="Q7" s="100" t="n"/>
    </row>
    <row r="8" ht="13.2" customHeight="1" s="49">
      <c r="A8" s="119" t="inlineStr">
        <is>
          <t>6</t>
        </is>
      </c>
      <c r="B8" s="88" t="inlineStr">
        <is>
          <t>จากโครงสร้างของยา 5 ตัวที่ออกฤทธิ์คือ</t>
        </is>
      </c>
      <c r="C8" s="100" t="n"/>
      <c r="D8" s="88" t="inlineStr">
        <is>
          <t>Deoxygemcitabine</t>
        </is>
      </c>
      <c r="E8" s="88" t="inlineStr">
        <is>
          <t>Gemcitabine monophosphate</t>
        </is>
      </c>
      <c r="F8" s="88" t="inlineStr">
        <is>
          <t>Gemcitabine diphosphate</t>
        </is>
      </c>
      <c r="G8" s="88" t="inlineStr">
        <is>
          <t>Gemcitabine triphosphate</t>
        </is>
      </c>
      <c r="H8" s="88" t="inlineStr">
        <is>
          <t>Gemcitabine tetraphosphate</t>
        </is>
      </c>
      <c r="I8" s="119" t="n">
        <v>4</v>
      </c>
      <c r="J8" s="88"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00" t="n"/>
      <c r="L8" s="88" t="inlineStr">
        <is>
          <t>CINV &amp; Supportive Care</t>
        </is>
      </c>
      <c r="M8" s="100" t="inlineStr">
        <is>
          <t>Clinic</t>
        </is>
      </c>
      <c r="N8" s="88" t="inlineStr">
        <is>
          <t>ข้อ 6 Pharma Plus เล่มม่วง (เฉลยข้อ ง)</t>
        </is>
      </c>
      <c r="O8" s="100" t="n"/>
      <c r="P8" s="100" t="n"/>
      <c r="Q8" s="100" t="n"/>
    </row>
    <row r="9" ht="13.2" customHeight="1" s="49">
      <c r="A9" s="119" t="inlineStr">
        <is>
          <t>7</t>
        </is>
      </c>
      <c r="B9" s="88" t="inlineStr">
        <is>
          <t>จากการใช้ยาเคมีบำบัด หากมีความผิดปกติของตับจะ monitor จากค่า lab ใด</t>
        </is>
      </c>
      <c r="C9" s="100" t="n"/>
      <c r="D9" s="88" t="inlineStr">
        <is>
          <t>BUN</t>
        </is>
      </c>
      <c r="E9" s="88" t="inlineStr">
        <is>
          <t>Serum creatinine</t>
        </is>
      </c>
      <c r="F9" s="88" t="inlineStr">
        <is>
          <t>Serum albumin</t>
        </is>
      </c>
      <c r="G9" s="88" t="inlineStr">
        <is>
          <t>Serum bilirubin</t>
        </is>
      </c>
      <c r="H9" s="88" t="inlineStr">
        <is>
          <t>Transferrin</t>
        </is>
      </c>
      <c r="I9" s="119" t="n">
        <v>3</v>
      </c>
      <c r="J9" s="88"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00" t="n"/>
      <c r="L9" s="88" t="inlineStr">
        <is>
          <t>CINV &amp; Supportive Care</t>
        </is>
      </c>
      <c r="M9" s="100" t="inlineStr">
        <is>
          <t>Clinic</t>
        </is>
      </c>
      <c r="N9" s="88" t="inlineStr">
        <is>
          <t>ข้อ 7 Pharma Plus เล่มม่วง (เฉลยข้อ ค ง)</t>
        </is>
      </c>
      <c r="O9" s="100" t="n"/>
      <c r="P9" s="100" t="n"/>
      <c r="Q9" s="100" t="n"/>
    </row>
    <row r="10" ht="13.2" customHeight="1" s="49">
      <c r="A10" s="119" t="inlineStr">
        <is>
          <t>8</t>
        </is>
      </c>
      <c r="B10" s="88" t="inlineStr">
        <is>
          <t>ยา vincristine ออกฤทธิ์ยับยั้งการเจริญของเซลล์มะเร็งที่ระยะ(phase) ใดของ cell cycle</t>
        </is>
      </c>
      <c r="C10" s="100" t="n"/>
      <c r="D10" s="88" t="inlineStr">
        <is>
          <t>S phase</t>
        </is>
      </c>
      <c r="E10" s="88" t="inlineStr">
        <is>
          <t>G1 phase</t>
        </is>
      </c>
      <c r="F10" s="88" t="inlineStr">
        <is>
          <t>G2 phase</t>
        </is>
      </c>
      <c r="G10" s="88" t="inlineStr">
        <is>
          <t>M phase</t>
        </is>
      </c>
      <c r="H10" s="88" t="inlineStr">
        <is>
          <t>Go phase</t>
        </is>
      </c>
      <c r="I10" s="119" t="n">
        <v>4</v>
      </c>
      <c r="J10" s="88"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00" t="n"/>
      <c r="L10" s="88" t="inlineStr">
        <is>
          <t>CINV &amp; Supportive Care</t>
        </is>
      </c>
      <c r="M10" s="100" t="inlineStr">
        <is>
          <t>Clinic</t>
        </is>
      </c>
      <c r="N10" s="88" t="inlineStr">
        <is>
          <t>ข้อ 8 Pharma Plus เล่มม่วง (เฉลยข้อ ง)</t>
        </is>
      </c>
      <c r="O10" s="100" t="n"/>
      <c r="P10" s="100" t="n"/>
      <c r="Q10" s="100" t="n"/>
    </row>
    <row r="11" ht="13.2" customHeight="1" s="49">
      <c r="A11" s="119" t="inlineStr">
        <is>
          <t>9</t>
        </is>
      </c>
      <c r="B11" s="88"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00" t="n"/>
      <c r="D11" s="88" t="inlineStr">
        <is>
          <t>20 mg q 24 hr.</t>
        </is>
      </c>
      <c r="E11" s="88" t="inlineStr">
        <is>
          <t>60 mg q 12 hr.</t>
        </is>
      </c>
      <c r="F11" s="88" t="inlineStr">
        <is>
          <t>60 mg q 24 hr.</t>
        </is>
      </c>
      <c r="G11" s="88" t="inlineStr">
        <is>
          <t>80 mg q 12 hr.</t>
        </is>
      </c>
      <c r="H11" s="88" t="inlineStr">
        <is>
          <t>80 mg q 24 hr.</t>
        </is>
      </c>
      <c r="I11" s="119" t="n">
        <v>3</v>
      </c>
      <c r="J11" s="88"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CINV &amp; Supportive Care</t>
        </is>
      </c>
      <c r="M11" s="100" t="inlineStr">
        <is>
          <t>Clinic</t>
        </is>
      </c>
      <c r="N11" s="88" t="inlineStr">
        <is>
          <t>ข้อ 9 Pharma Plus เล่มม่วง (เฉลยข้อ ค)</t>
        </is>
      </c>
      <c r="O11" s="100" t="n"/>
      <c r="P11" s="100" t="n"/>
      <c r="Q11" s="100" t="n"/>
    </row>
    <row r="12" ht="13.2" customHeight="1" s="49">
      <c r="A12" s="119" t="inlineStr">
        <is>
          <t>10</t>
        </is>
      </c>
      <c r="B12" s="88" t="inlineStr">
        <is>
          <t>Antidote หรือยาต้านพิษของ morphine คือยาใด</t>
        </is>
      </c>
      <c r="C12" s="100" t="n"/>
      <c r="D12" s="88" t="inlineStr">
        <is>
          <t>Mesna 400 mg IV stat</t>
        </is>
      </c>
      <c r="E12" s="88" t="inlineStr">
        <is>
          <t>Rasburicase 0.2 mg/kg IV</t>
        </is>
      </c>
      <c r="F12" s="88" t="inlineStr">
        <is>
          <t>Palonosetron 0.25 mg IV stat</t>
        </is>
      </c>
      <c r="G12" s="88" t="inlineStr">
        <is>
          <t>Ondansetron 8 mg IV stat</t>
        </is>
      </c>
      <c r="H12" s="88" t="inlineStr">
        <is>
          <t>Aprepitant 125 mg PO stat</t>
        </is>
      </c>
      <c r="I12" s="119" t="n">
        <v>4</v>
      </c>
      <c r="J12" s="88"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CINV &amp; Supportive Care</t>
        </is>
      </c>
      <c r="M12" s="100" t="inlineStr">
        <is>
          <t>Clinic</t>
        </is>
      </c>
      <c r="N12" s="88" t="inlineStr">
        <is>
          <t>ข้อ 10 Pharma Plus เล่มม่วง (เฉลยข้อ ง)</t>
        </is>
      </c>
      <c r="O12" s="100" t="n"/>
      <c r="P12" s="100" t="n"/>
      <c r="Q12" s="100" t="n"/>
    </row>
    <row r="13" ht="13.2" customHeight="1" s="49">
      <c r="A13" s="119" t="inlineStr">
        <is>
          <t>11</t>
        </is>
      </c>
      <c r="B13"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00" t="n"/>
      <c r="D13" s="88" t="inlineStr">
        <is>
          <t>Alkylation</t>
        </is>
      </c>
      <c r="E13" s="88" t="inlineStr">
        <is>
          <t>Antimetabolite</t>
        </is>
      </c>
      <c r="F13" s="88" t="inlineStr">
        <is>
          <t>Antimitotic spindle</t>
        </is>
      </c>
      <c r="G13" s="88" t="inlineStr">
        <is>
          <t>Anti-dihydrofolate reductase</t>
        </is>
      </c>
      <c r="H13" s="88" t="inlineStr">
        <is>
          <t>ไม่มีข้อใดถูก</t>
        </is>
      </c>
      <c r="I13" s="119" t="n">
        <v>1</v>
      </c>
      <c r="J13" s="88"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00" t="n"/>
      <c r="L13" s="88" t="inlineStr">
        <is>
          <t>CINV &amp; Supportive Care</t>
        </is>
      </c>
      <c r="M13" s="100" t="inlineStr">
        <is>
          <t>Clinic</t>
        </is>
      </c>
      <c r="N13" s="88" t="inlineStr">
        <is>
          <t>ข้อ 11 Pharma Plus เล่มม่วง (เฉลยข้อ ก)</t>
        </is>
      </c>
      <c r="O13" s="100" t="n"/>
      <c r="P13" s="100" t="n"/>
      <c r="Q13" s="100" t="n"/>
    </row>
    <row r="14" ht="13.2" customHeight="1" s="49">
      <c r="A14" s="119" t="inlineStr">
        <is>
          <t>12</t>
        </is>
      </c>
      <c r="B14"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00" t="n"/>
      <c r="D14" s="88" t="inlineStr">
        <is>
          <t>ความวิตกกังวล</t>
        </is>
      </c>
      <c r="E14" s="88" t="inlineStr">
        <is>
          <t>ประวัติ motion sickness</t>
        </is>
      </c>
      <c r="F14" s="88" t="inlineStr">
        <is>
          <t>ประวัติดื่ม alcohol</t>
        </is>
      </c>
      <c r="G14" s="88" t="inlineStr">
        <is>
          <t>ประวัติคลื่นไส้อาเจียนระหว่างตั้งครรภ์</t>
        </is>
      </c>
      <c r="H14" s="88" t="inlineStr">
        <is>
          <t>ประวัติคลื่นไส้อาเจียนเมื่อได้รับยาเคมีบำบัดครั้งก่อน</t>
        </is>
      </c>
      <c r="I14" s="119" t="n">
        <v>4</v>
      </c>
      <c r="J14" s="88"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00" t="n"/>
      <c r="L14" s="88" t="inlineStr">
        <is>
          <t>CINV &amp; Supportive Care</t>
        </is>
      </c>
      <c r="M14" s="100" t="inlineStr">
        <is>
          <t>Clinic</t>
        </is>
      </c>
      <c r="N14" s="88" t="inlineStr">
        <is>
          <t>ข้อ 12 Pharma Plus เล่มม่วง (เฉลยข้อ ง)</t>
        </is>
      </c>
      <c r="O14" s="100" t="n"/>
      <c r="P14" s="100" t="n"/>
      <c r="Q14" s="100" t="n"/>
    </row>
    <row r="15" ht="13.2" customHeight="1" s="49">
      <c r="A15" s="119" t="inlineStr">
        <is>
          <t>14</t>
        </is>
      </c>
      <c r="B15"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00" t="n"/>
      <c r="D15" s="88" t="inlineStr">
        <is>
          <t>Anorexia</t>
        </is>
      </c>
      <c r="E15" s="88" t="inlineStr">
        <is>
          <t>Neurotoxic</t>
        </is>
      </c>
      <c r="F15" s="88" t="inlineStr">
        <is>
          <t>Nephrotoxic</t>
        </is>
      </c>
      <c r="G15" s="88" t="inlineStr">
        <is>
          <t>Ototoxic</t>
        </is>
      </c>
      <c r="H15" s="88" t="inlineStr">
        <is>
          <t>Cardiotoxic</t>
        </is>
      </c>
      <c r="I15" s="119" t="n">
        <v>5</v>
      </c>
      <c r="J15" s="88"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00" t="n"/>
      <c r="L15" s="88" t="inlineStr">
        <is>
          <t>CINV &amp; Supportive Care</t>
        </is>
      </c>
      <c r="M15" s="100" t="inlineStr">
        <is>
          <t>Clinic</t>
        </is>
      </c>
      <c r="N15" s="88" t="inlineStr">
        <is>
          <t>ข้อ 14 Pharma Plus เล่มม่วง (เฉลยข้อ จ)</t>
        </is>
      </c>
      <c r="O15" s="100" t="n"/>
      <c r="P15" s="100" t="n"/>
      <c r="Q15" s="100" t="n"/>
    </row>
    <row r="16" ht="13.2" customHeight="1" s="49">
      <c r="A16" s="119" t="inlineStr">
        <is>
          <t>15</t>
        </is>
      </c>
      <c r="B16" s="88"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00" t="n"/>
      <c r="D16" s="88" t="inlineStr">
        <is>
          <t>500 cell/mm³</t>
        </is>
      </c>
      <c r="E16" s="88" t="inlineStr">
        <is>
          <t>750 cell/mm³</t>
        </is>
      </c>
      <c r="F16" s="88" t="inlineStr">
        <is>
          <t>1000 cell/mm³</t>
        </is>
      </c>
      <c r="G16" s="88" t="inlineStr">
        <is>
          <t>1250 cell/mm³</t>
        </is>
      </c>
      <c r="H16" s="88" t="inlineStr">
        <is>
          <t>1500 cell/mm³</t>
        </is>
      </c>
      <c r="I16" s="119" t="n">
        <v>3</v>
      </c>
      <c r="J16" s="88"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00" t="n"/>
      <c r="L16" s="88" t="inlineStr">
        <is>
          <t>CINV &amp; Supportive Care</t>
        </is>
      </c>
      <c r="M16" s="100" t="inlineStr">
        <is>
          <t>Clinic</t>
        </is>
      </c>
      <c r="N16" s="88" t="inlineStr">
        <is>
          <t>ข้อ 15 Pharma Plus เล่มม่วง (เฉลยข้อ ค)</t>
        </is>
      </c>
      <c r="O16" s="100" t="n"/>
      <c r="P16" s="100" t="n"/>
      <c r="Q16" s="100" t="n"/>
    </row>
    <row r="17" ht="13.2" customHeight="1" s="49">
      <c r="A17" s="119" t="inlineStr">
        <is>
          <t>16</t>
        </is>
      </c>
      <c r="B17" s="88"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00" t="n"/>
      <c r="D17" s="88" t="inlineStr">
        <is>
          <t>600</t>
        </is>
      </c>
      <c r="E17" s="88" t="inlineStr">
        <is>
          <t>700</t>
        </is>
      </c>
      <c r="F17" s="88" t="inlineStr">
        <is>
          <t>800</t>
        </is>
      </c>
      <c r="G17" s="88" t="inlineStr">
        <is>
          <t>900</t>
        </is>
      </c>
      <c r="H17" s="88" t="inlineStr">
        <is>
          <t>1000</t>
        </is>
      </c>
      <c r="I17" s="119" t="n">
        <v>3</v>
      </c>
      <c r="J17" s="88"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00" t="n"/>
      <c r="L17" s="88" t="inlineStr">
        <is>
          <t>CINV &amp; Supportive Care</t>
        </is>
      </c>
      <c r="M17" s="100" t="inlineStr">
        <is>
          <t>Clinic</t>
        </is>
      </c>
      <c r="N17" s="88" t="inlineStr">
        <is>
          <t>ข้อ 16 Pharma Plus เล่มม่วง (เฉลยข้อ ค)</t>
        </is>
      </c>
      <c r="O17" s="100" t="n"/>
      <c r="P17" s="100" t="n"/>
      <c r="Q17" s="100" t="n"/>
    </row>
    <row r="18" ht="13.2" customHeight="1" s="49">
      <c r="A18" s="119" t="inlineStr">
        <is>
          <t>17</t>
        </is>
      </c>
      <c r="B18" s="88" t="inlineStr">
        <is>
          <t>MTX ออกฤทธิ์อย่างไร</t>
        </is>
      </c>
      <c r="C18" s="100" t="n"/>
      <c r="D18" s="149" t="inlineStr">
        <is>
          <t>Alkylating agent</t>
        </is>
      </c>
      <c r="E18" s="149" t="inlineStr">
        <is>
          <t>ยับยั้ง enzyme of dihydrofolate reductase</t>
        </is>
      </c>
      <c r="F18" s="149" t="inlineStr">
        <is>
          <t>ยับยั้ง enzyme of thymidylate synthase</t>
        </is>
      </c>
      <c r="G18" s="149" t="inlineStr">
        <is>
          <t>Depolarizing of microtubule</t>
        </is>
      </c>
      <c r="H18" s="149" t="inlineStr">
        <is>
          <t>Antagonist of estrogen receptor</t>
        </is>
      </c>
      <c r="I18" s="119" t="n">
        <v>2</v>
      </c>
      <c r="J18" s="88"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00" t="n"/>
      <c r="L18" s="88" t="inlineStr">
        <is>
          <t>CINV &amp; Supportive Care</t>
        </is>
      </c>
      <c r="M18" s="100" t="inlineStr">
        <is>
          <t>Clinic</t>
        </is>
      </c>
      <c r="N18" s="88" t="inlineStr">
        <is>
          <t>ข้อ 17 Pharma Plus เล่มม่วง (เฉลยข้อ ข)</t>
        </is>
      </c>
      <c r="O18" s="100" t="n"/>
      <c r="P18" s="100" t="n"/>
      <c r="Q18" s="100" t="n"/>
    </row>
    <row r="19" ht="13.2" customHeight="1" s="49">
      <c r="A19" s="119" t="inlineStr">
        <is>
          <t>18</t>
        </is>
      </c>
      <c r="B19" s="88" t="inlineStr">
        <is>
          <t>Cyclophosphamide ออกฤทธิ์ในการเป็น alkylating agent เหมือนกับยาใด</t>
        </is>
      </c>
      <c r="C19" s="100" t="n"/>
      <c r="D19" s="88" t="inlineStr">
        <is>
          <t>Cytarabine</t>
        </is>
      </c>
      <c r="E19" s="88" t="inlineStr">
        <is>
          <t>Vincristine</t>
        </is>
      </c>
      <c r="F19" s="88" t="inlineStr">
        <is>
          <t>Cisplatin</t>
        </is>
      </c>
      <c r="G19" s="88" t="inlineStr">
        <is>
          <t>Paclitaxel</t>
        </is>
      </c>
      <c r="H19" s="88" t="inlineStr">
        <is>
          <t>Tamoxifen</t>
        </is>
      </c>
      <c r="I19" s="119" t="n">
        <v>3</v>
      </c>
      <c r="J19" s="88"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00" t="n"/>
      <c r="L19" s="88" t="inlineStr">
        <is>
          <t>CINV &amp; Supportive Care</t>
        </is>
      </c>
      <c r="M19" s="100" t="inlineStr">
        <is>
          <t>Clinic</t>
        </is>
      </c>
      <c r="N19" s="88" t="inlineStr">
        <is>
          <t>ข้อ 18 Pharma Plus เล่มม่วง (เฉลยข้อ ค)</t>
        </is>
      </c>
      <c r="O19" s="100" t="n"/>
      <c r="P19" s="100" t="n"/>
      <c r="Q19" s="100" t="n"/>
    </row>
    <row r="20" ht="13.2" customHeight="1" s="49">
      <c r="A20" s="119" t="inlineStr">
        <is>
          <t>19</t>
        </is>
      </c>
      <c r="B20" s="88" t="inlineStr">
        <is>
          <t>ข้อใดใช้ในการป้องกันการเกิด stomatitis ในปากและทางเดินอาหารจากการได้รับยา 5-FU</t>
        </is>
      </c>
      <c r="C20" s="100" t="n"/>
      <c r="D20" s="88" t="inlineStr">
        <is>
          <t>Sucralfate</t>
        </is>
      </c>
      <c r="E20" s="88" t="inlineStr">
        <is>
          <t>Mesna</t>
        </is>
      </c>
      <c r="F20" s="88" t="inlineStr">
        <is>
          <t>Leucovorin</t>
        </is>
      </c>
      <c r="G20" s="88" t="inlineStr">
        <is>
          <t>Prednisolone</t>
        </is>
      </c>
      <c r="H20" s="88" t="inlineStr">
        <is>
          <t>Hyaluronidase</t>
        </is>
      </c>
      <c r="I20" s="119" t="n">
        <v>1</v>
      </c>
      <c r="J20" s="88"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CINV &amp; Supportive Care</t>
        </is>
      </c>
      <c r="M20" s="100" t="inlineStr">
        <is>
          <t>Clinic</t>
        </is>
      </c>
      <c r="N20" s="88" t="inlineStr">
        <is>
          <t>ข้อ 19 Pharma Plus เล่มม่วง (เฉลยข้อ ก)</t>
        </is>
      </c>
      <c r="O20" s="100" t="n"/>
      <c r="P20" s="100" t="n"/>
      <c r="Q20" s="100" t="n"/>
    </row>
    <row r="21" ht="13.2" customHeight="1" s="49">
      <c r="A21" s="119" t="inlineStr">
        <is>
          <t>20</t>
        </is>
      </c>
      <c r="B21" s="88"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00" t="n"/>
      <c r="D21" s="88" t="inlineStr">
        <is>
          <t>150</t>
        </is>
      </c>
      <c r="E21" s="88" t="inlineStr">
        <is>
          <t>175</t>
        </is>
      </c>
      <c r="F21" s="88" t="inlineStr">
        <is>
          <t>200</t>
        </is>
      </c>
      <c r="G21" s="88" t="inlineStr">
        <is>
          <t>225</t>
        </is>
      </c>
      <c r="H21" s="88" t="inlineStr">
        <is>
          <t>250</t>
        </is>
      </c>
      <c r="I21" s="119" t="n">
        <v>2</v>
      </c>
      <c r="J21" s="88"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00" t="n"/>
      <c r="L21" s="88" t="inlineStr">
        <is>
          <t>CINV &amp; Supportive Care</t>
        </is>
      </c>
      <c r="M21" s="100" t="inlineStr">
        <is>
          <t>Clinic</t>
        </is>
      </c>
      <c r="N21" s="88" t="inlineStr">
        <is>
          <t>ข้อ 20 Pharma Plus เล่มม่วง (เฉลยข้อ ข)</t>
        </is>
      </c>
      <c r="O21" s="100" t="n"/>
      <c r="P21" s="100" t="n"/>
      <c r="Q21" s="100" t="n"/>
    </row>
    <row r="22" ht="13.2" customHeight="1" s="49">
      <c r="A22" s="119" t="inlineStr">
        <is>
          <t>22</t>
        </is>
      </c>
      <c r="B22" s="88" t="inlineStr">
        <is>
          <t>กลไกการออกฤทธิ์ของยา cisplatin คือ</t>
        </is>
      </c>
      <c r="C22" s="100" t="n"/>
      <c r="D22" s="149" t="inlineStr">
        <is>
          <t>Alkylating agent</t>
        </is>
      </c>
      <c r="E22" s="149" t="inlineStr">
        <is>
          <t>Topoisomerase II inhibitor</t>
        </is>
      </c>
      <c r="F22" s="149" t="inlineStr">
        <is>
          <t>Antimetabolite</t>
        </is>
      </c>
      <c r="G22" s="149" t="inlineStr">
        <is>
          <t>Intercalating agent</t>
        </is>
      </c>
      <c r="H22" s="149" t="inlineStr">
        <is>
          <t>Inhibitor of mitosis</t>
        </is>
      </c>
      <c r="I22" s="119" t="n">
        <v>1</v>
      </c>
      <c r="J22" s="88"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00" t="n"/>
      <c r="L22" s="88" t="inlineStr">
        <is>
          <t>CINV &amp; Supportive Care</t>
        </is>
      </c>
      <c r="M22" s="100" t="inlineStr">
        <is>
          <t>Clinic</t>
        </is>
      </c>
      <c r="N22" s="88" t="inlineStr">
        <is>
          <t>ข้อ 22 Pharma Plus เล่มม่วง (เฉลยข้อ ก)</t>
        </is>
      </c>
      <c r="O22" s="100" t="n"/>
      <c r="P22" s="100" t="n"/>
      <c r="Q22" s="100" t="n"/>
    </row>
    <row r="23" ht="13.2" customHeight="1" s="49">
      <c r="A23" s="119" t="inlineStr">
        <is>
          <t>23</t>
        </is>
      </c>
      <c r="B23" s="88" t="inlineStr">
        <is>
          <t>ยา cisplatin เป็นยาที่มีผลพิษต่อไต (nephrotoxicity) การป้องกันสามารถทำได้หลายประการต่อไปนี้ ยกเว้น</t>
        </is>
      </c>
      <c r="C23" s="100" t="n"/>
      <c r="D23" s="88" t="inlineStr">
        <is>
          <t>การให้สารน้ำปริมาตรมากก่อนและหลังให้ยา</t>
        </is>
      </c>
      <c r="E23" s="88" t="inlineStr">
        <is>
          <t>ให้สารละลายปริมาตรมากพร้อม magnesium</t>
        </is>
      </c>
      <c r="F23" s="88" t="inlineStr">
        <is>
          <t>การให้ osmotic diuretic เช่น mannitol</t>
        </is>
      </c>
      <c r="G23" s="88" t="inlineStr">
        <is>
          <t>การเตรียม cisplatin ด้วยสารละลาย sodium chloride</t>
        </is>
      </c>
      <c r="H23" s="88" t="inlineStr">
        <is>
          <t>ให้สารละลายปริมาตรมากร่วมกับ sodium</t>
        </is>
      </c>
      <c r="I23" s="119" t="n">
        <v>3</v>
      </c>
      <c r="J23" s="88"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00" t="n"/>
      <c r="L23" s="88" t="inlineStr">
        <is>
          <t>CINV &amp; Supportive Care</t>
        </is>
      </c>
      <c r="M23" s="100" t="inlineStr">
        <is>
          <t>Clinic</t>
        </is>
      </c>
      <c r="N23" s="88" t="inlineStr">
        <is>
          <t>ข้อ 23 Pharma Plus เล่มม่วง (เฉลยข้อ ค จ)</t>
        </is>
      </c>
      <c r="O23" s="100" t="n"/>
      <c r="P23" s="100" t="n"/>
      <c r="Q23" s="100" t="n"/>
    </row>
    <row r="24" ht="13.2" customHeight="1" s="49">
      <c r="A24" s="119" t="inlineStr">
        <is>
          <t>24</t>
        </is>
      </c>
      <c r="B24" s="88"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00" t="n"/>
      <c r="D24" s="88" t="inlineStr">
        <is>
          <t>ให้ยากลุ่ม weak opioid ร่วมกับ fentanyl transdermal patch</t>
        </is>
      </c>
      <c r="E24" s="88" t="inlineStr">
        <is>
          <t>เริ่มด้วย aspirin หรือ piroxicam หากไม่ดีขึ้นจึงใช้ tramadol หรือ morphine</t>
        </is>
      </c>
      <c r="F24" s="88" t="inlineStr">
        <is>
          <t>ให้ fentanyl ร่วมกับยากลุ่ม COX2-Inhibitor เนื่องจาก vincristine มีผลข้างเคียงกับระบบทางเดินอาหาร</t>
        </is>
      </c>
      <c r="G24" s="88" t="inlineStr">
        <is>
          <t>ให้ได้เฉพาะยากลุ่ม NSAIDs เนื่องจากผลข้างเคียงของ vincristine มีฤทธิ์กดการหายใจ</t>
        </is>
      </c>
      <c r="H24" s="88" t="inlineStr">
        <is>
          <t>ให้ morphine เพราะ vincristine จะทำให้เกิดอาการปวดอย่างรุนแรง</t>
        </is>
      </c>
      <c r="I24" s="119" t="n">
        <v>2</v>
      </c>
      <c r="J24" s="88"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00" t="n"/>
      <c r="L24" s="88" t="inlineStr">
        <is>
          <t>CINV &amp; Supportive Care</t>
        </is>
      </c>
      <c r="M24" s="100" t="inlineStr">
        <is>
          <t>Clinic</t>
        </is>
      </c>
      <c r="N24" s="88" t="inlineStr">
        <is>
          <t>ข้อ 24 Pharma Plus เล่มม่วง (เฉลยข้อ ข)</t>
        </is>
      </c>
      <c r="O24" s="100" t="n"/>
      <c r="P24" s="100" t="n"/>
      <c r="Q24" s="100" t="n"/>
    </row>
    <row r="25" ht="13.2" customHeight="1" s="49">
      <c r="A25" s="119" t="inlineStr">
        <is>
          <t>25</t>
        </is>
      </c>
      <c r="B25" s="88"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00" t="n"/>
      <c r="D25" s="88" t="inlineStr">
        <is>
          <t>คลื่นไส้ อาเจียน</t>
        </is>
      </c>
      <c r="E25" s="88" t="inlineStr">
        <is>
          <t>ง่วงซึม</t>
        </is>
      </c>
      <c r="F25" s="88" t="inlineStr">
        <is>
          <t>กดการหายใจ</t>
        </is>
      </c>
      <c r="G25" s="88" t="inlineStr">
        <is>
          <t>สับสน มึนงง</t>
        </is>
      </c>
      <c r="H25" s="88" t="inlineStr">
        <is>
          <t>ท้องผูก</t>
        </is>
      </c>
      <c r="I25" s="119" t="n">
        <v>1</v>
      </c>
      <c r="J25" s="88"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00" t="n"/>
      <c r="L25" s="88" t="inlineStr">
        <is>
          <t>CINV &amp; Supportive Care</t>
        </is>
      </c>
      <c r="M25" s="100" t="inlineStr">
        <is>
          <t>Clinic</t>
        </is>
      </c>
      <c r="N25" s="88" t="inlineStr">
        <is>
          <t>ข้อ 25 Pharma Plus เล่มม่วง (เฉลยข้อ )</t>
        </is>
      </c>
      <c r="O25" s="100" t="n"/>
      <c r="P25" s="100" t="n"/>
      <c r="Q25" s="100" t="n"/>
    </row>
    <row r="26" ht="13.2" customHeight="1" s="49">
      <c r="A26" s="119" t="inlineStr">
        <is>
          <t>26</t>
        </is>
      </c>
      <c r="B26" s="88"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00" t="n"/>
      <c r="D26" s="88" t="inlineStr">
        <is>
          <t>Aspirin</t>
        </is>
      </c>
      <c r="E26" s="88" t="inlineStr">
        <is>
          <t>Ketamine</t>
        </is>
      </c>
      <c r="F26" s="88" t="inlineStr">
        <is>
          <t>Pethidine</t>
        </is>
      </c>
      <c r="G26" s="88" t="inlineStr">
        <is>
          <t>Fentanyl transdermal patch</t>
        </is>
      </c>
      <c r="H26" s="88" t="inlineStr">
        <is>
          <t>Tramadol</t>
        </is>
      </c>
      <c r="I26" s="119" t="n">
        <v>5</v>
      </c>
      <c r="J26" s="88"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00" t="n"/>
      <c r="L26" s="88" t="inlineStr">
        <is>
          <t>CINV &amp; Supportive Care</t>
        </is>
      </c>
      <c r="M26" s="100" t="inlineStr">
        <is>
          <t>Clinic</t>
        </is>
      </c>
      <c r="N26" s="88" t="inlineStr">
        <is>
          <t>ข้อ 26 Pharma Plus เล่มม่วง (เฉลยข้อ จ)</t>
        </is>
      </c>
      <c r="O26" s="100" t="n"/>
      <c r="P26" s="100" t="n"/>
      <c r="Q26" s="100" t="n"/>
    </row>
    <row r="27" ht="13.2" customHeight="1" s="49">
      <c r="A27" s="119" t="inlineStr">
        <is>
          <t>27</t>
        </is>
      </c>
      <c r="B27" s="88"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00" t="n"/>
      <c r="D27" s="88" t="inlineStr">
        <is>
          <t>ผมร่วง</t>
        </is>
      </c>
      <c r="E27" s="88" t="inlineStr">
        <is>
          <t>อาการปวด</t>
        </is>
      </c>
      <c r="F27" s="88" t="inlineStr">
        <is>
          <t>เยื่อบุทางเดินอาหารอักเสบ</t>
        </is>
      </c>
      <c r="G27" s="88" t="inlineStr">
        <is>
          <t>คลื่นไส้ อาเจียน</t>
        </is>
      </c>
      <c r="H27" s="88" t="inlineStr">
        <is>
          <t>ข้อ ค และ ง ถูก</t>
        </is>
      </c>
      <c r="I27" s="119" t="n">
        <v>5</v>
      </c>
      <c r="J27" s="88"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00" t="n"/>
      <c r="L27" s="88" t="inlineStr">
        <is>
          <t>CINV &amp; Supportive Care</t>
        </is>
      </c>
      <c r="M27" s="100" t="inlineStr">
        <is>
          <t>Clinic</t>
        </is>
      </c>
      <c r="N27" s="88" t="inlineStr">
        <is>
          <t>ข้อ 27 Pharma Plus เล่มม่วง (เฉลยข้อ จ)</t>
        </is>
      </c>
      <c r="O27" s="100" t="n"/>
      <c r="P27" s="100" t="n"/>
      <c r="Q27" s="100" t="n"/>
    </row>
    <row r="28" ht="13.2" customHeight="1" s="49">
      <c r="A28" s="119" t="inlineStr">
        <is>
          <t>29</t>
        </is>
      </c>
      <c r="B28" s="88"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00" t="n"/>
      <c r="D28" s="88" t="inlineStr">
        <is>
          <t>Dexamethasone เดี่ยว ๆ</t>
        </is>
      </c>
      <c r="E28" s="88" t="inlineStr">
        <is>
          <t>Ondansetron</t>
        </is>
      </c>
      <c r="F28" s="88" t="inlineStr">
        <is>
          <t>Enalapril</t>
        </is>
      </c>
      <c r="G28" s="88" t="inlineStr">
        <is>
          <t>ยากลุ่ม opioid</t>
        </is>
      </c>
      <c r="H28" s="88" t="inlineStr">
        <is>
          <t>ไม่ต้องรับยาอะไร เพียงแต่ให้ผู้ป่วยอมน้ำแข็งระหว่างการให้ยาให้ถูกวิธี</t>
        </is>
      </c>
      <c r="I28" s="119" t="n">
        <v>1</v>
      </c>
      <c r="J28" s="88"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00" t="n"/>
      <c r="L28" s="88" t="inlineStr">
        <is>
          <t>CINV &amp; Supportive Care</t>
        </is>
      </c>
      <c r="M28" s="100" t="inlineStr">
        <is>
          <t>Clinic</t>
        </is>
      </c>
      <c r="N28" s="88" t="inlineStr">
        <is>
          <t>ข้อ 29 Pharma Plus เล่มม่วง (เฉลยข้อ )</t>
        </is>
      </c>
      <c r="O28" s="100" t="n"/>
      <c r="P28" s="100" t="n"/>
      <c r="Q28" s="100" t="n"/>
    </row>
    <row r="29" ht="13.2" customHeight="1" s="49">
      <c r="A29" s="119" t="inlineStr">
        <is>
          <t>30</t>
        </is>
      </c>
      <c r="B29" s="88"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00" t="n"/>
      <c r="D29" s="88" t="inlineStr">
        <is>
          <t>ในการให้ยาเคมีบำบัดครั้งต่อไป ให้ผู้ป่วยอมน้ำแข็งก่อนให้ยา 30 นาทีและอมต่อให้ยาอีก 30 นาที</t>
        </is>
      </c>
      <c r="E29" s="88" t="inlineStr">
        <is>
          <t>Dimenhydrinate + lidocaine + sucralfate แล้วตามด้วยยากลุ่ม NSAIDs</t>
        </is>
      </c>
      <c r="F29" s="88" t="inlineStr">
        <is>
          <t>Diphenhydramine + lidocaine + sucralfate แล้วตามด้วยยากลุ่ม opioids</t>
        </is>
      </c>
      <c r="G29" s="88" t="inlineStr">
        <is>
          <t>Diphenhydramine + lidocaine + antacid</t>
        </is>
      </c>
      <c r="H29" s="88" t="inlineStr">
        <is>
          <t>ไม่มีข้อใดถูก</t>
        </is>
      </c>
      <c r="I29" s="119" t="n">
        <v>1</v>
      </c>
      <c r="J29" s="88"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00" t="n"/>
      <c r="L29" s="88" t="inlineStr">
        <is>
          <t>CINV &amp; Supportive Care</t>
        </is>
      </c>
      <c r="M29" s="100" t="inlineStr">
        <is>
          <t>Clinic</t>
        </is>
      </c>
      <c r="N29" s="88" t="inlineStr">
        <is>
          <t>ข้อ 30 Pharma Plus เล่มม่วง (เฉลยข้อ ก ง)</t>
        </is>
      </c>
      <c r="O29" s="100" t="n"/>
      <c r="P29" s="100" t="n"/>
      <c r="Q29" s="100" t="n"/>
    </row>
    <row r="30" ht="13.2" customHeight="1" s="49">
      <c r="A30" s="119" t="inlineStr">
        <is>
          <t>31</t>
        </is>
      </c>
      <c r="B30" s="88"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00" t="n"/>
      <c r="D30" s="88"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88" t="inlineStr">
        <is>
          <t>การตรวจการได้ยิน (Audiogram) เพื่อติดตามพิษต่อหู (Ototoxicity)</t>
        </is>
      </c>
      <c r="F30" s="88" t="inlineStr">
        <is>
          <t>การตรวจจอประสาทตา (Fundoscopy) เพื่อติดตามพิษต่อจอประสาทตา</t>
        </is>
      </c>
      <c r="G30" s="88" t="inlineStr">
        <is>
          <t>การตรวจความจุปอด (Pulmonary function test) เพื่อติดตามภาวะพังผืดในปอด</t>
        </is>
      </c>
      <c r="H30" s="88" t="inlineStr">
        <is>
          <t>การตรวจการทำงานของต่อมไทรอยด์ (Thyroid function test)</t>
        </is>
      </c>
      <c r="I30" s="119" t="n">
        <v>1</v>
      </c>
      <c r="J30" s="88"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00" t="n"/>
      <c r="L30" s="88" t="inlineStr">
        <is>
          <t>CINV &amp; Supportive Care</t>
        </is>
      </c>
      <c r="M30" s="100" t="inlineStr">
        <is>
          <t>Clinic</t>
        </is>
      </c>
      <c r="N30" s="88" t="inlineStr">
        <is>
          <t>ข้อ 31 Pharma Plus เล่มม่วง (เฉลยข้อ ข)</t>
        </is>
      </c>
      <c r="O30" s="100" t="n"/>
      <c r="P30" s="100" t="n"/>
      <c r="Q30" s="100" t="n"/>
    </row>
    <row r="31" ht="13.2" customHeight="1" s="49">
      <c r="A31" s="119" t="inlineStr">
        <is>
          <t>32</t>
        </is>
      </c>
      <c r="B31" s="88"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00" t="n"/>
      <c r="D31" s="88" t="inlineStr">
        <is>
          <t>หากผู้ป่วยมีตุ่มใส และมีอาการเจ็บ แสบร้อน ร่วมด้วย ให้ผู้ป่วยบ้วนปากด้วย stomatitis cocktail ก่อนรับประทานอาหาร 5-15 นาที</t>
        </is>
      </c>
      <c r="E31" s="88" t="inlineStr">
        <is>
          <t>หากมีการติดเชื้อร่วมด้วยให้ผู้ป่วยกินยาต้านเชื้อรา</t>
        </is>
      </c>
      <c r="F31" s="88" t="inlineStr">
        <is>
          <t>ในการให้ยาเคมีบำบัดครั้งต่อไป ให้ผู้ป่วยอมน้ำแข็งก่อนให้ยา 30 นาที และหลังให้ยา 30 นาที</t>
        </is>
      </c>
      <c r="G31" s="88" t="inlineStr">
        <is>
          <t>ข้อ ก และ ข ถูก</t>
        </is>
      </c>
      <c r="H31" s="88" t="inlineStr">
        <is>
          <t>ข้อ ก และ ค ถูก</t>
        </is>
      </c>
      <c r="I31" s="119" t="n">
        <v>2</v>
      </c>
      <c r="J31" s="88"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00" t="n"/>
      <c r="L31" s="88" t="inlineStr">
        <is>
          <t>CINV &amp; Supportive Care</t>
        </is>
      </c>
      <c r="M31" s="100" t="inlineStr">
        <is>
          <t>Clinic</t>
        </is>
      </c>
      <c r="N31" s="88" t="inlineStr">
        <is>
          <t>ข้อ 32 Pharma Plus เล่มม่วง (เฉลยข้อ ข ค)</t>
        </is>
      </c>
      <c r="O31" s="100" t="n"/>
      <c r="P31" s="100" t="n"/>
      <c r="Q31" s="100" t="n"/>
    </row>
    <row r="32" ht="13.2" customHeight="1" s="49">
      <c r="A32" s="119" t="inlineStr">
        <is>
          <t>34</t>
        </is>
      </c>
      <c r="B32" s="8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00" t="n"/>
      <c r="D32" s="88" t="inlineStr">
        <is>
          <t>150</t>
        </is>
      </c>
      <c r="E32" s="88" t="inlineStr">
        <is>
          <t>175</t>
        </is>
      </c>
      <c r="F32" s="88" t="inlineStr">
        <is>
          <t>200</t>
        </is>
      </c>
      <c r="G32" s="88" t="inlineStr">
        <is>
          <t>225</t>
        </is>
      </c>
      <c r="H32" s="88" t="inlineStr">
        <is>
          <t>250</t>
        </is>
      </c>
      <c r="I32" s="119" t="n">
        <v>2</v>
      </c>
      <c r="J32" s="88"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00" t="n"/>
      <c r="L32" s="88" t="inlineStr">
        <is>
          <t>CINV &amp; Supportive Care</t>
        </is>
      </c>
      <c r="M32" s="100" t="inlineStr">
        <is>
          <t>Clinic</t>
        </is>
      </c>
      <c r="N32" s="88" t="inlineStr">
        <is>
          <t>ข้อ 34 Pharma Plus เล่มม่วง (เฉลยข้อ ข)</t>
        </is>
      </c>
      <c r="O32" s="100" t="n"/>
      <c r="P32" s="100" t="n"/>
      <c r="Q32" s="100" t="n"/>
    </row>
    <row r="33" ht="13.2" customHeight="1" s="49">
      <c r="A33" s="119" t="inlineStr">
        <is>
          <t>35</t>
        </is>
      </c>
      <c r="B33" s="88"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00" t="n"/>
      <c r="D33" s="88" t="inlineStr">
        <is>
          <t>Nephrotoxicity</t>
        </is>
      </c>
      <c r="E33" s="88" t="inlineStr">
        <is>
          <t>Neurotoxicity</t>
        </is>
      </c>
      <c r="F33" s="88" t="inlineStr">
        <is>
          <t>Hypotension</t>
        </is>
      </c>
      <c r="G33" s="88" t="inlineStr">
        <is>
          <t>Pulmonary toxicity</t>
        </is>
      </c>
      <c r="H33" s="88" t="inlineStr">
        <is>
          <t>Ototoxicity</t>
        </is>
      </c>
      <c r="I33" s="119" t="n">
        <v>4</v>
      </c>
      <c r="J33" s="88"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00" t="n"/>
      <c r="L33" s="88" t="inlineStr">
        <is>
          <t>CINV &amp; Supportive Care</t>
        </is>
      </c>
      <c r="M33" s="100" t="inlineStr">
        <is>
          <t>Clinic</t>
        </is>
      </c>
      <c r="N33" s="88" t="inlineStr">
        <is>
          <t>ข้อ 35 Pharma Plus เล่มม่วง (เฉลยข้อ ง)</t>
        </is>
      </c>
      <c r="O33" s="100" t="n"/>
      <c r="P33" s="100" t="n"/>
      <c r="Q33" s="100" t="n"/>
    </row>
    <row r="34" ht="13.2" customHeight="1" s="49">
      <c r="A34" s="119" t="inlineStr">
        <is>
          <t>36</t>
        </is>
      </c>
      <c r="B34" s="88" t="inlineStr">
        <is>
          <t>กลไกการออกฤทธิ์ของยา cisplatin คืออะไร</t>
        </is>
      </c>
      <c r="C34" s="100" t="n"/>
      <c r="D34" s="88" t="inlineStr">
        <is>
          <t>Antimetabolite</t>
        </is>
      </c>
      <c r="E34" s="88" t="inlineStr">
        <is>
          <t>Topoisomerase inhibitor</t>
        </is>
      </c>
      <c r="F34" s="88" t="inlineStr">
        <is>
          <t>Produce free radical</t>
        </is>
      </c>
      <c r="G34" s="88" t="inlineStr">
        <is>
          <t>Mitotic spindle toxicity</t>
        </is>
      </c>
      <c r="H34" s="88" t="inlineStr">
        <is>
          <t>Alkylating agent</t>
        </is>
      </c>
      <c r="I34" s="119" t="n">
        <v>5</v>
      </c>
      <c r="J34" s="88"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00" t="n"/>
      <c r="L34" s="88" t="inlineStr">
        <is>
          <t>CINV &amp; Supportive Care</t>
        </is>
      </c>
      <c r="M34" s="100" t="inlineStr">
        <is>
          <t>Clinic</t>
        </is>
      </c>
      <c r="N34" s="88" t="inlineStr">
        <is>
          <t>ข้อ 36 Pharma Plus เล่มม่วง (เฉลยข้อ จ)</t>
        </is>
      </c>
      <c r="O34" s="100" t="n"/>
      <c r="P34" s="100" t="n"/>
      <c r="Q34" s="100" t="n"/>
    </row>
    <row r="35" ht="13.2" customHeight="1" s="49">
      <c r="A35" s="119" t="inlineStr">
        <is>
          <t>38</t>
        </is>
      </c>
      <c r="B35" s="88" t="inlineStr">
        <is>
          <t>ยาเคมีชนิดใดไม่ได้สกัดมาจากธรรมชาติ</t>
        </is>
      </c>
      <c r="C35" s="100" t="n"/>
      <c r="D35" s="88" t="inlineStr">
        <is>
          <t>Doxorubicin</t>
        </is>
      </c>
      <c r="E35" s="88" t="inlineStr">
        <is>
          <t>Paclitaxel</t>
        </is>
      </c>
      <c r="F35" s="88" t="inlineStr">
        <is>
          <t>Oxaliplatin</t>
        </is>
      </c>
      <c r="G35" s="88" t="inlineStr">
        <is>
          <t>Vincristine</t>
        </is>
      </c>
      <c r="H35" s="88" t="inlineStr">
        <is>
          <t>Hydroxyurea</t>
        </is>
      </c>
      <c r="I35" s="119" t="n">
        <v>3</v>
      </c>
      <c r="J35" s="88"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00" t="n"/>
      <c r="L35" s="88" t="inlineStr">
        <is>
          <t>CINV &amp; Supportive Care</t>
        </is>
      </c>
      <c r="M35" s="100" t="inlineStr">
        <is>
          <t>Clinic</t>
        </is>
      </c>
      <c r="N35" s="88" t="inlineStr">
        <is>
          <t>ข้อ 38 Pharma Plus เล่มม่วง (เฉลยข้อ ค)</t>
        </is>
      </c>
      <c r="O35" s="100" t="n"/>
      <c r="P35" s="100" t="n"/>
      <c r="Q35" s="100" t="n"/>
    </row>
    <row r="36" ht="13.2" customHeight="1" s="49">
      <c r="A36" s="119" t="inlineStr">
        <is>
          <t>39</t>
        </is>
      </c>
      <c r="B36" s="88" t="inlineStr">
        <is>
          <t>กลไกการออกฤทธิ์ของยา paclitaxel คืออะไร</t>
        </is>
      </c>
      <c r="C36" s="100" t="n"/>
      <c r="D36" s="149" t="inlineStr">
        <is>
          <t>Antimetabolite</t>
        </is>
      </c>
      <c r="E36" s="149" t="inlineStr">
        <is>
          <t>Topoisomerase inhibitor</t>
        </is>
      </c>
      <c r="F36" s="149" t="inlineStr">
        <is>
          <t>Produce free radical</t>
        </is>
      </c>
      <c r="G36" s="149" t="inlineStr">
        <is>
          <t>Mitotic phase inhibitor</t>
        </is>
      </c>
      <c r="H36" s="149" t="inlineStr">
        <is>
          <t>Alkylating agent</t>
        </is>
      </c>
      <c r="I36" s="119" t="n">
        <v>4</v>
      </c>
      <c r="J36" s="88"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CINV &amp; Supportive Care</t>
        </is>
      </c>
      <c r="M36" s="100" t="inlineStr">
        <is>
          <t>Clinic</t>
        </is>
      </c>
      <c r="N36" s="88" t="inlineStr">
        <is>
          <t>ข้อ 39 Pharma Plus เล่มม่วง (เฉลยข้อ ง)</t>
        </is>
      </c>
      <c r="O36" s="100" t="n"/>
      <c r="P36" s="100" t="n"/>
      <c r="Q36" s="100" t="n"/>
    </row>
    <row r="37" ht="13.2" customHeight="1" s="49">
      <c r="A37" s="119" t="inlineStr">
        <is>
          <t>40</t>
        </is>
      </c>
      <c r="B37" s="88" t="inlineStr">
        <is>
          <t>ผู้ป่วยมะเร็งที่มีอาการปวดรุนแรง และได้รับยาแก้ปวด opioids ปริมาณสูง อาจทำให้เกิดผลข้างเคียงใด</t>
        </is>
      </c>
      <c r="C37" s="100" t="n"/>
      <c r="D37" s="88" t="inlineStr">
        <is>
          <t>Diarrhea, Convulsion</t>
        </is>
      </c>
      <c r="E37" s="88" t="inlineStr">
        <is>
          <t>Mydriasis, Hypoventilation</t>
        </is>
      </c>
      <c r="F37" s="88" t="inlineStr">
        <is>
          <t>Hyperthermia</t>
        </is>
      </c>
      <c r="G37" s="88" t="inlineStr">
        <is>
          <t>Coma, Miosis</t>
        </is>
      </c>
      <c r="H37" s="88" t="inlineStr">
        <is>
          <t>Hyperventilation</t>
        </is>
      </c>
      <c r="I37" s="119" t="n">
        <v>4</v>
      </c>
      <c r="J37" s="88"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00" t="n"/>
      <c r="L37" s="88" t="inlineStr">
        <is>
          <t>CINV &amp; Supportive Care</t>
        </is>
      </c>
      <c r="M37" s="100" t="inlineStr">
        <is>
          <t>Clinic</t>
        </is>
      </c>
      <c r="N37" s="88" t="inlineStr">
        <is>
          <t>ข้อ 40 Pharma Plus เล่มม่วง (เฉลยข้อ ง)</t>
        </is>
      </c>
      <c r="O37" s="100" t="n"/>
      <c r="P37" s="100" t="n"/>
      <c r="Q37" s="100" t="n"/>
    </row>
    <row r="38" ht="13.2" customHeight="1" s="49">
      <c r="A38" s="119" t="inlineStr">
        <is>
          <t>41</t>
        </is>
      </c>
      <c r="B38" s="88" t="inlineStr">
        <is>
          <t>การใช้ leucovorin ร่วมเมื่อใช้ยา methotrexate ขนาดสูง ในการรักษามะเร็งบางชนิด เพื่ออะไร</t>
        </is>
      </c>
      <c r="C38" s="100" t="n"/>
      <c r="D38" s="88" t="inlineStr">
        <is>
          <t>ช่วยเพิ่ม MTX เข้าสู่เซลล์มะเร็ง</t>
        </is>
      </c>
      <c r="E38" s="88" t="inlineStr">
        <is>
          <t>ช่วยเร่งการขับ MTX ออกทางปัสสาวะ</t>
        </is>
      </c>
      <c r="F38" s="88" t="inlineStr">
        <is>
          <t>ช่วยเร่งการแปรูปของ MTX ที่ตับ</t>
        </is>
      </c>
      <c r="G38" s="88" t="inlineStr">
        <is>
          <t>ช่วยลดความเป็นพิษของ MTX ต่อเซลล์ปกติ</t>
        </is>
      </c>
      <c r="H38" s="88" t="inlineStr">
        <is>
          <t>ช่วยเพิ่มความเป็นพิษของ MTX ต่อเซลล์มะเร็ง</t>
        </is>
      </c>
      <c r="I38" s="119" t="n">
        <v>4</v>
      </c>
      <c r="J38" s="88"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00" t="n"/>
      <c r="L38" s="88" t="inlineStr">
        <is>
          <t>CINV &amp; Supportive Care</t>
        </is>
      </c>
      <c r="M38" s="100" t="inlineStr">
        <is>
          <t>Clinic</t>
        </is>
      </c>
      <c r="N38" s="88" t="inlineStr">
        <is>
          <t>ข้อ 41 Pharma Plus เล่มม่วง (เฉลยข้อ ง)</t>
        </is>
      </c>
      <c r="O38" s="100" t="n"/>
      <c r="P38" s="100" t="n"/>
      <c r="Q38" s="100" t="n"/>
    </row>
    <row r="39" ht="13.2" customHeight="1" s="49">
      <c r="A39" s="119" t="inlineStr">
        <is>
          <t>42</t>
        </is>
      </c>
      <c r="B39" s="88" t="inlineStr">
        <is>
          <t>ยาใดต่อไปนี้เกี่ยวข้องกับ nephrotoxicity</t>
        </is>
      </c>
      <c r="C39" s="100" t="n"/>
      <c r="D39" s="88" t="inlineStr">
        <is>
          <t>Methotrexate</t>
        </is>
      </c>
      <c r="E39" s="88" t="inlineStr">
        <is>
          <t>Etoposide</t>
        </is>
      </c>
      <c r="F39" s="88" t="inlineStr">
        <is>
          <t>Doxorubicin</t>
        </is>
      </c>
      <c r="G39" s="88" t="inlineStr">
        <is>
          <t>Vinorelbine</t>
        </is>
      </c>
      <c r="H39" s="88" t="inlineStr">
        <is>
          <t>Docetaxel</t>
        </is>
      </c>
      <c r="I39" s="119" t="n">
        <v>1</v>
      </c>
      <c r="J39" s="88"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00" t="n"/>
      <c r="L39" s="88" t="inlineStr">
        <is>
          <t>CINV &amp; Supportive Care</t>
        </is>
      </c>
      <c r="M39" s="100" t="inlineStr">
        <is>
          <t>Clinic</t>
        </is>
      </c>
      <c r="N39" s="88" t="inlineStr">
        <is>
          <t>ข้อ 42 Pharma Plus เล่มม่วง (เฉลยข้อ ก)</t>
        </is>
      </c>
      <c r="O39" s="100" t="n"/>
      <c r="P39" s="100" t="n"/>
      <c r="Q39" s="100" t="n"/>
    </row>
    <row r="40" ht="13.2" customHeight="1" s="49">
      <c r="A40" s="119" t="inlineStr">
        <is>
          <t>43</t>
        </is>
      </c>
      <c r="B40" s="88" t="inlineStr">
        <is>
          <t>คู่ยาใดที่อาจเกิด drug interaction จนทำให้ระดับยาในเลือดเพิ่มสูงขึ้นจนเป็นอันตรายแก่ผู้ป่วย</t>
        </is>
      </c>
      <c r="C40" s="100" t="n"/>
      <c r="D40" s="88" t="inlineStr">
        <is>
          <t>Tamoxifen - warfarin</t>
        </is>
      </c>
      <c r="E40" s="88" t="inlineStr">
        <is>
          <t>Cisplatin - cimetidine</t>
        </is>
      </c>
      <c r="F40" s="88" t="inlineStr">
        <is>
          <t>Methotrexate - phenobarbitone</t>
        </is>
      </c>
      <c r="G40" s="88" t="inlineStr">
        <is>
          <t>Doxorubicin - tetracycline</t>
        </is>
      </c>
      <c r="H40" s="88" t="inlineStr">
        <is>
          <t>Mercaptopurine - allopurinol</t>
        </is>
      </c>
      <c r="I40" s="119" t="n">
        <v>5</v>
      </c>
      <c r="J40" s="88"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00" t="n"/>
      <c r="L40" s="88" t="inlineStr">
        <is>
          <t>CINV &amp; Supportive Care</t>
        </is>
      </c>
      <c r="M40" s="100" t="inlineStr">
        <is>
          <t>Clinic</t>
        </is>
      </c>
      <c r="N40" s="88" t="inlineStr">
        <is>
          <t>ข้อ 43 Pharma Plus เล่มม่วง (เฉลยข้อ จ)</t>
        </is>
      </c>
      <c r="O40" s="100" t="n"/>
      <c r="P40" s="100" t="n"/>
      <c r="Q40" s="100" t="n"/>
    </row>
    <row r="41" ht="13.2" customHeight="1" s="49">
      <c r="A41" s="119" t="inlineStr">
        <is>
          <t>44</t>
        </is>
      </c>
      <c r="B41" s="88" t="inlineStr">
        <is>
          <t>ยาเคมีชนิดใดที่ใช้เป็น immunosuppressive agent ได้ด้วย</t>
        </is>
      </c>
      <c r="C41" s="100" t="n"/>
      <c r="D41" s="88" t="inlineStr">
        <is>
          <t>5-Fluorouracil</t>
        </is>
      </c>
      <c r="E41" s="88" t="inlineStr">
        <is>
          <t>Irinotecan</t>
        </is>
      </c>
      <c r="F41" s="88" t="inlineStr">
        <is>
          <t>Cyclophosphamide</t>
        </is>
      </c>
      <c r="G41" s="88" t="inlineStr">
        <is>
          <t>Cisplatin</t>
        </is>
      </c>
      <c r="H41" s="88" t="inlineStr">
        <is>
          <t>Doxorubicin</t>
        </is>
      </c>
      <c r="I41" s="119" t="n">
        <v>3</v>
      </c>
      <c r="J41" s="88"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00" t="n"/>
      <c r="L41" s="88" t="inlineStr">
        <is>
          <t>CINV &amp; Supportive Care</t>
        </is>
      </c>
      <c r="M41" s="100" t="inlineStr">
        <is>
          <t>Clinic</t>
        </is>
      </c>
      <c r="N41" s="88" t="inlineStr">
        <is>
          <t>ข้อ 44 Pharma Plus เล่มม่วง (เฉลยข้อ ค)</t>
        </is>
      </c>
      <c r="O41" s="100" t="n"/>
      <c r="P41" s="100" t="n"/>
      <c r="Q41" s="100" t="n"/>
    </row>
    <row r="42" ht="13.2" customHeight="1" s="49">
      <c r="A42" s="119" t="inlineStr">
        <is>
          <t>45</t>
        </is>
      </c>
      <c r="B42"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00" t="n"/>
      <c r="D42" s="88" t="inlineStr">
        <is>
          <t>ค่า serum creatinine</t>
        </is>
      </c>
      <c r="E42" s="88" t="inlineStr">
        <is>
          <t>ค่า CBC (complete blood count)</t>
        </is>
      </c>
      <c r="F42" s="88" t="inlineStr">
        <is>
          <t>ค่า ejection fraction ของหัวใจ</t>
        </is>
      </c>
      <c r="G42" s="88" t="inlineStr">
        <is>
          <t>ค่า electrolyte</t>
        </is>
      </c>
      <c r="H42" s="88" t="inlineStr">
        <is>
          <t>ผลวิเคราะห์ทางจุลชีววิทยา (blood cultures)</t>
        </is>
      </c>
      <c r="I42" s="119" t="n">
        <v>1</v>
      </c>
      <c r="J42" s="88"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00" t="n"/>
      <c r="L42" s="88" t="inlineStr">
        <is>
          <t>CINV &amp; Supportive Care</t>
        </is>
      </c>
      <c r="M42" s="100" t="inlineStr">
        <is>
          <t>Clinic</t>
        </is>
      </c>
      <c r="N42" s="88" t="inlineStr">
        <is>
          <t>ข้อ 45 Pharma Plus เล่มม่วง (เฉลยข้อ ก ข)</t>
        </is>
      </c>
      <c r="O42" s="100" t="n"/>
      <c r="P42" s="100" t="n"/>
      <c r="Q42" s="100" t="n"/>
    </row>
    <row r="43" ht="13.2" customHeight="1" s="49">
      <c r="A43" s="119" t="inlineStr">
        <is>
          <t>46</t>
        </is>
      </c>
      <c r="B43"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00" t="n"/>
      <c r="D43" s="88" t="inlineStr">
        <is>
          <t>การผ่าตัดแบบ modified radical mastectomy เพื่อกำจัดมะเร็ง</t>
        </is>
      </c>
      <c r="E43" s="88" t="inlineStr">
        <is>
          <t>อาการข้างเคียงของ cyclophosphamide</t>
        </is>
      </c>
      <c r="F43" s="88" t="inlineStr">
        <is>
          <t>อาการข้างเคียงของ cyclophosphamide และ doxorubicin</t>
        </is>
      </c>
      <c r="G43" s="88" t="inlineStr">
        <is>
          <t>อาการข้างเคียงของ doxorubicin</t>
        </is>
      </c>
      <c r="H43" s="88" t="inlineStr">
        <is>
          <t>อาการแทรกซ้อนจากการผ่าตัด ร่วมกับการให้ยาเคมีบำบัด</t>
        </is>
      </c>
      <c r="I43" s="119" t="n">
        <v>4</v>
      </c>
      <c r="J43" s="88"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00" t="n"/>
      <c r="L43" s="88" t="inlineStr">
        <is>
          <t>CINV &amp; Supportive Care</t>
        </is>
      </c>
      <c r="M43" s="100" t="inlineStr">
        <is>
          <t>Clinic</t>
        </is>
      </c>
      <c r="N43" s="88" t="inlineStr">
        <is>
          <t>ข้อ 46 Pharma Plus เล่มม่วง (เฉลยข้อ ง)</t>
        </is>
      </c>
      <c r="O43" s="100" t="n"/>
      <c r="P43" s="100" t="n"/>
      <c r="Q43" s="100" t="n"/>
    </row>
    <row r="44" ht="13.2" customHeight="1" s="49">
      <c r="A44" s="119" t="inlineStr">
        <is>
          <t>47</t>
        </is>
      </c>
      <c r="B44"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00" t="n"/>
      <c r="D44" s="88" t="inlineStr">
        <is>
          <t>การกดการทำงานขอไขกระดูก</t>
        </is>
      </c>
      <c r="E44" s="88" t="inlineStr">
        <is>
          <t>เยื่อบุทางเดินอาหารอักเสบ</t>
        </is>
      </c>
      <c r="F44" s="88" t="inlineStr">
        <is>
          <t>คลื่นไส้อาเจียน</t>
        </is>
      </c>
      <c r="G44" s="88" t="inlineStr">
        <is>
          <t>ผมร่วง</t>
        </is>
      </c>
      <c r="H44" s="88" t="inlineStr">
        <is>
          <t>ชาตามปลายประสาท</t>
        </is>
      </c>
      <c r="I44" s="119" t="n">
        <v>2</v>
      </c>
      <c r="J44" s="88"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00" t="n"/>
      <c r="L44" s="88" t="inlineStr">
        <is>
          <t>CINV &amp; Supportive Care</t>
        </is>
      </c>
      <c r="M44" s="100" t="inlineStr">
        <is>
          <t>Clinic</t>
        </is>
      </c>
      <c r="N44" s="88" t="inlineStr">
        <is>
          <t>ข้อ 47 Pharma Plus เล่มม่วง (เฉลยข้อ ข ค)</t>
        </is>
      </c>
      <c r="O44" s="100" t="n"/>
      <c r="P44" s="100" t="n"/>
      <c r="Q44" s="100" t="n"/>
    </row>
    <row r="45" ht="13.2" customHeight="1" s="49">
      <c r="A45" s="119" t="inlineStr">
        <is>
          <t>48</t>
        </is>
      </c>
      <c r="B45"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00" t="n"/>
      <c r="D45" s="88" t="inlineStr">
        <is>
          <t>Estrogen receptor เช่น tamoxifen</t>
        </is>
      </c>
      <c r="E45" s="88" t="inlineStr">
        <is>
          <t>Methotrexate แบบรับประทานเพื่อควบคุมโรค</t>
        </is>
      </c>
      <c r="F45" s="88" t="inlineStr">
        <is>
          <t>การฉายรังสีบริเวณที่ได้รับการผ่าตัด</t>
        </is>
      </c>
      <c r="G45" s="88" t="inlineStr">
        <is>
          <t>การรับประทานยาคุมกำเนิดขนาดสูง</t>
        </is>
      </c>
      <c r="H45" s="88" t="inlineStr">
        <is>
          <t>การเพิ่มการให้ยาเคมีบำัดจาก 4 เดือน เป็น 6 เดือน</t>
        </is>
      </c>
      <c r="I45" s="119" t="n">
        <v>1</v>
      </c>
      <c r="J45" s="88"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00" t="n"/>
      <c r="L45" s="88" t="inlineStr">
        <is>
          <t>CINV &amp; Supportive Care</t>
        </is>
      </c>
      <c r="M45" s="100" t="inlineStr">
        <is>
          <t>Clinic</t>
        </is>
      </c>
      <c r="N45" s="88" t="inlineStr">
        <is>
          <t>ข้อ 48 Pharma Plus เล่มม่วง (เฉลยข้อ ก)</t>
        </is>
      </c>
      <c r="O45" s="100" t="n"/>
      <c r="P45" s="100" t="n"/>
      <c r="Q45" s="100" t="n"/>
    </row>
    <row r="46" ht="13.2" customHeight="1" s="49">
      <c r="A46" s="119" t="inlineStr">
        <is>
          <t>49</t>
        </is>
      </c>
      <c r="B46" s="88"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00" t="n"/>
      <c r="D46" s="88" t="inlineStr">
        <is>
          <t>รักษาให้หายขาด</t>
        </is>
      </c>
      <c r="E46" s="88" t="inlineStr">
        <is>
          <t>ยืดอายุผู้ป่วย</t>
        </is>
      </c>
      <c r="F46" s="88" t="inlineStr">
        <is>
          <t>รักษาผู้ป่วยแบบประคับประคอง</t>
        </is>
      </c>
      <c r="G46" s="88" t="inlineStr">
        <is>
          <t>เพื่อลดการกลับซ้ำของโรค</t>
        </is>
      </c>
      <c r="H46" s="88" t="inlineStr">
        <is>
          <t>ทำให้ผู้ป่วยมีระยะปลอดโรคที่นานขึ้น</t>
        </is>
      </c>
      <c r="I46" s="119" t="n">
        <v>3</v>
      </c>
      <c r="J46" s="88"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00" t="n"/>
      <c r="L46" s="88" t="inlineStr">
        <is>
          <t>CINV &amp; Supportive Care</t>
        </is>
      </c>
      <c r="M46" s="100" t="inlineStr">
        <is>
          <t>Clinic</t>
        </is>
      </c>
      <c r="N46" s="88" t="inlineStr">
        <is>
          <t>ข้อ 49 Pharma Plus เล่มม่วง (เฉลยข้อ ค)</t>
        </is>
      </c>
      <c r="O46" s="100" t="n"/>
      <c r="P46" s="100" t="n"/>
      <c r="Q46" s="100" t="n"/>
    </row>
    <row r="47" ht="13.2" customHeight="1" s="49">
      <c r="A47" s="119" t="inlineStr">
        <is>
          <t>50</t>
        </is>
      </c>
      <c r="B47" s="88" t="inlineStr">
        <is>
          <t>การตรวจร่างกายเบื้องต้นของมะเร็งเต้านมต้องตรวจอะไรไร</t>
        </is>
      </c>
      <c r="C47" s="100" t="n"/>
      <c r="D47" s="88" t="inlineStr">
        <is>
          <t>Fecal blood occult test</t>
        </is>
      </c>
      <c r="E47" s="88" t="inlineStr">
        <is>
          <t>CT scan</t>
        </is>
      </c>
      <c r="F47" s="88" t="inlineStr">
        <is>
          <t>Mammography</t>
        </is>
      </c>
      <c r="G47" s="88" t="inlineStr">
        <is>
          <t>Pap smear</t>
        </is>
      </c>
      <c r="H47" s="88" t="inlineStr">
        <is>
          <t>Tumor biopsy</t>
        </is>
      </c>
      <c r="I47" s="119" t="n">
        <v>3</v>
      </c>
      <c r="J47" s="88"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00" t="n"/>
      <c r="L47" s="88" t="inlineStr">
        <is>
          <t>CINV &amp; Supportive Care</t>
        </is>
      </c>
      <c r="M47" s="100" t="inlineStr">
        <is>
          <t>Clinic</t>
        </is>
      </c>
      <c r="N47" s="88" t="inlineStr">
        <is>
          <t>ข้อ 50 Pharma Plus เล่มม่วง (เฉลยข้อ ค)</t>
        </is>
      </c>
      <c r="O47" s="100" t="n"/>
      <c r="P47" s="100" t="n"/>
      <c r="Q47" s="100" t="n"/>
    </row>
    <row r="48" ht="13.2" customHeight="1" s="49">
      <c r="A48" s="119" t="inlineStr">
        <is>
          <t>51</t>
        </is>
      </c>
      <c r="B48" s="88"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00" t="n"/>
      <c r="D48" s="88" t="inlineStr">
        <is>
          <t>Alkylating agent</t>
        </is>
      </c>
      <c r="E48" s="88" t="inlineStr">
        <is>
          <t>Antiestrogen</t>
        </is>
      </c>
      <c r="F48" s="88" t="inlineStr">
        <is>
          <t>Antitumor antibiotic</t>
        </is>
      </c>
      <c r="G48" s="88" t="inlineStr">
        <is>
          <t>Antimetabolite</t>
        </is>
      </c>
      <c r="H48" s="88" t="inlineStr">
        <is>
          <t>Plant alkaloid</t>
        </is>
      </c>
      <c r="I48" s="119" t="n">
        <v>2</v>
      </c>
      <c r="J48" s="88"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00" t="n"/>
      <c r="L48" s="88" t="inlineStr">
        <is>
          <t>CINV &amp; Supportive Care</t>
        </is>
      </c>
      <c r="M48" s="100" t="inlineStr">
        <is>
          <t>Clinic</t>
        </is>
      </c>
      <c r="N48" s="88" t="inlineStr">
        <is>
          <t>ข้อ 51 Pharma Plus เล่มม่วง (เฉลยข้อ ข)</t>
        </is>
      </c>
      <c r="O48" s="100" t="n"/>
      <c r="P48" s="100" t="n"/>
      <c r="Q48" s="100" t="n"/>
    </row>
    <row r="49" ht="13.2" customHeight="1" s="49">
      <c r="A49" s="119" t="inlineStr">
        <is>
          <t>52</t>
        </is>
      </c>
      <c r="B49" s="88"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00" t="n"/>
      <c r="D49" s="88" t="inlineStr">
        <is>
          <t>Apoptosis</t>
        </is>
      </c>
      <c r="E49" s="88" t="inlineStr">
        <is>
          <t>Differentiation</t>
        </is>
      </c>
      <c r="F49" s="88" t="inlineStr">
        <is>
          <t>Invasiveness</t>
        </is>
      </c>
      <c r="G49" s="88" t="inlineStr">
        <is>
          <t>Metastasis</t>
        </is>
      </c>
      <c r="H49" s="88" t="inlineStr">
        <is>
          <t>Uncontrolled proliferation</t>
        </is>
      </c>
      <c r="I49" s="119" t="n">
        <v>1</v>
      </c>
      <c r="J49" s="88"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00" t="n"/>
      <c r="L49" s="88" t="inlineStr">
        <is>
          <t>CINV &amp; Supportive Care</t>
        </is>
      </c>
      <c r="M49" s="100" t="inlineStr">
        <is>
          <t>Clinic</t>
        </is>
      </c>
      <c r="N49" s="88" t="inlineStr">
        <is>
          <t>ข้อ 52 Pharma Plus เล่มม่วง (เฉลยข้อ ก)</t>
        </is>
      </c>
      <c r="O49" s="100" t="n"/>
      <c r="P49" s="100" t="n"/>
      <c r="Q49" s="100" t="n"/>
    </row>
    <row r="50" ht="13.2" customHeight="1" s="49">
      <c r="A50" s="119" t="inlineStr">
        <is>
          <t>53</t>
        </is>
      </c>
      <c r="B50" s="88" t="inlineStr">
        <is>
          <t>Fluorouracil จัดเป็นยารักษามะเร็งในกลุ่มใด</t>
        </is>
      </c>
      <c r="C50" s="100" t="n"/>
      <c r="D50" s="88" t="inlineStr">
        <is>
          <t>กลุ่ม alkylating agent ประเภท nitrogen mustard</t>
        </is>
      </c>
      <c r="E50" s="88" t="inlineStr">
        <is>
          <t>กลุ่ม alkylating agent ประเภท triazene</t>
        </is>
      </c>
      <c r="F50" s="88" t="inlineStr">
        <is>
          <t>กลุ่ม antimetabolite ประเภท purine analogs</t>
        </is>
      </c>
      <c r="G50" s="88" t="inlineStr">
        <is>
          <t>กลุ่ม antimetabolite ประเภท pyrimidine analogs</t>
        </is>
      </c>
      <c r="H50" s="88" t="inlineStr">
        <is>
          <t>กลุ่ม antimetabolite ประเภท folic acid analogs</t>
        </is>
      </c>
      <c r="I50" s="119" t="n">
        <v>4</v>
      </c>
      <c r="J50" s="88"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00" t="n"/>
      <c r="L50" s="88" t="inlineStr">
        <is>
          <t>CINV &amp; Supportive Care</t>
        </is>
      </c>
      <c r="M50" s="100" t="inlineStr">
        <is>
          <t>Clinic</t>
        </is>
      </c>
      <c r="N50" s="88" t="inlineStr">
        <is>
          <t>ข้อ 53 Pharma Plus เล่มม่วง (เฉลยข้อ ง)</t>
        </is>
      </c>
      <c r="O50" s="100" t="n"/>
      <c r="P50" s="100" t="n"/>
      <c r="Q50" s="100" t="n"/>
    </row>
    <row r="51" ht="13.2" customHeight="1" s="49">
      <c r="A51" s="119" t="inlineStr">
        <is>
          <t>54</t>
        </is>
      </c>
      <c r="B51" s="88"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00" t="n"/>
      <c r="D51" s="88" t="inlineStr">
        <is>
          <t>Dimenhydrinate</t>
        </is>
      </c>
      <c r="E51" s="88" t="inlineStr">
        <is>
          <t>Diphenhydramine</t>
        </is>
      </c>
      <c r="F51" s="88" t="inlineStr">
        <is>
          <t>Domperidone</t>
        </is>
      </c>
      <c r="G51" s="88" t="inlineStr">
        <is>
          <t>Metoclopramide</t>
        </is>
      </c>
      <c r="H51" s="88" t="inlineStr">
        <is>
          <t>Ondansetron</t>
        </is>
      </c>
      <c r="I51" s="119" t="n">
        <v>5</v>
      </c>
      <c r="J51" s="88"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00" t="n"/>
      <c r="L51" s="88" t="inlineStr">
        <is>
          <t>CINV &amp; Supportive Care</t>
        </is>
      </c>
      <c r="M51" s="100" t="inlineStr">
        <is>
          <t>Clinic</t>
        </is>
      </c>
      <c r="N51" s="88" t="inlineStr">
        <is>
          <t>ข้อ 54 Pharma Plus เล่มม่วง (เฉลยข้อ จ)</t>
        </is>
      </c>
      <c r="O51" s="100" t="n"/>
      <c r="P51" s="100" t="n"/>
      <c r="Q51" s="100" t="n"/>
    </row>
    <row r="52" ht="13.2" customHeight="1" s="49">
      <c r="A52" s="119" t="inlineStr">
        <is>
          <t>55</t>
        </is>
      </c>
      <c r="B52" s="88" t="inlineStr">
        <is>
          <t>ผู้ป่วยมีอาการปวดจากมะเร็งระดับ mild to moderate ควรเลือกใช้ยาใดเป็นอันดับแรกในการบรรเทาอาการ</t>
        </is>
      </c>
      <c r="C52" s="100" t="n"/>
      <c r="D52" s="88" t="inlineStr">
        <is>
          <t>Amphetamine</t>
        </is>
      </c>
      <c r="E52" s="88" t="inlineStr">
        <is>
          <t>Celecoxib</t>
        </is>
      </c>
      <c r="F52" s="88" t="inlineStr">
        <is>
          <t>Ketamine</t>
        </is>
      </c>
      <c r="G52" s="88" t="inlineStr">
        <is>
          <t>Morphine</t>
        </is>
      </c>
      <c r="H52" s="88" t="inlineStr">
        <is>
          <t>Pethidine</t>
        </is>
      </c>
      <c r="I52" s="119" t="n">
        <v>2</v>
      </c>
      <c r="J52" s="88"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00" t="n"/>
      <c r="L52" s="88" t="inlineStr">
        <is>
          <t>CINV &amp; Supportive Care</t>
        </is>
      </c>
      <c r="M52" s="100" t="inlineStr">
        <is>
          <t>Clinic</t>
        </is>
      </c>
      <c r="N52" s="88" t="inlineStr">
        <is>
          <t>ข้อ 55 Pharma Plus เล่มม่วง (เฉลยข้อ ข)</t>
        </is>
      </c>
      <c r="O52" s="100" t="n"/>
      <c r="P52" s="100" t="n"/>
      <c r="Q52" s="100" t="n"/>
    </row>
    <row r="53" ht="13.2" customHeight="1" s="49">
      <c r="A53" s="119" t="inlineStr">
        <is>
          <t>56</t>
        </is>
      </c>
      <c r="B53" s="88"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00" t="n"/>
      <c r="D53" s="88" t="inlineStr">
        <is>
          <t>ผู้ชาย</t>
        </is>
      </c>
      <c r="E53" s="88" t="inlineStr">
        <is>
          <t>สูบบุหรี่</t>
        </is>
      </c>
      <c r="F53" s="88" t="inlineStr">
        <is>
          <t>ดื่มสุรา</t>
        </is>
      </c>
      <c r="G53" s="88" t="inlineStr">
        <is>
          <t>มีคนในครอบครัวเป็นโรคมะเร็งปอด</t>
        </is>
      </c>
      <c r="H53" s="88" t="inlineStr">
        <is>
          <t>Asbestos</t>
        </is>
      </c>
      <c r="I53" s="119" t="n">
        <v>3</v>
      </c>
      <c r="J53" s="88"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00" t="n"/>
      <c r="L53" s="88" t="inlineStr">
        <is>
          <t>CINV &amp; Supportive Care</t>
        </is>
      </c>
      <c r="M53" s="100" t="inlineStr">
        <is>
          <t>Clinic</t>
        </is>
      </c>
      <c r="N53" s="88" t="inlineStr">
        <is>
          <t>ข้อ 56 Pharma Plus เล่มม่วง (เฉลยข้อ ค)</t>
        </is>
      </c>
      <c r="O53" s="100" t="n"/>
      <c r="P53" s="100" t="n"/>
      <c r="Q53" s="100" t="n"/>
    </row>
    <row r="54" ht="13.2" customHeight="1" s="49">
      <c r="A54" s="119" t="inlineStr">
        <is>
          <t>57</t>
        </is>
      </c>
      <c r="B54" s="88" t="inlineStr">
        <is>
          <t>ข้อใดคือกลไกของยา cisplatin</t>
        </is>
      </c>
      <c r="C54" s="100" t="n"/>
      <c r="D54" s="88" t="inlineStr">
        <is>
          <t>ยับยั้ง vascular endothelial growth factor</t>
        </is>
      </c>
      <c r="E54" s="88" t="inlineStr">
        <is>
          <t>ยับยั้งเอนไซม์ dihydrofolate reductase</t>
        </is>
      </c>
      <c r="F54" s="88" t="inlineStr">
        <is>
          <t>ยับยั้งเอนไซม์ topoisomerase II</t>
        </is>
      </c>
      <c r="G54" s="88" t="inlineStr">
        <is>
          <t>ทำให้เกิด DNA crosslink</t>
        </is>
      </c>
      <c r="H54" s="88" t="inlineStr">
        <is>
          <t>เพิ่มการเข้าจับที่ HER-2 receptor</t>
        </is>
      </c>
      <c r="I54" s="119" t="n">
        <v>4</v>
      </c>
      <c r="J54" s="88"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00" t="n"/>
      <c r="L54" s="88" t="inlineStr">
        <is>
          <t>CINV &amp; Supportive Care</t>
        </is>
      </c>
      <c r="M54" s="100" t="inlineStr">
        <is>
          <t>Clinic</t>
        </is>
      </c>
      <c r="N54" s="88" t="inlineStr">
        <is>
          <t>ข้อ 57 Pharma Plus เล่มม่วง (เฉลยข้อ ง)</t>
        </is>
      </c>
      <c r="O54" s="100" t="n"/>
      <c r="P54" s="100" t="n"/>
      <c r="Q54" s="100" t="n"/>
    </row>
    <row r="55" ht="13.2" customHeight="1" s="49">
      <c r="A55" s="119" t="inlineStr">
        <is>
          <t>58</t>
        </is>
      </c>
      <c r="B55" s="88" t="inlineStr">
        <is>
          <t>Vincristine ได้มาจากสมุนไพรอะไร</t>
        </is>
      </c>
      <c r="C55" s="100" t="n"/>
      <c r="D55" s="88" t="inlineStr">
        <is>
          <t>ดองดึงหัวขวาน</t>
        </is>
      </c>
      <c r="E55" s="88" t="inlineStr">
        <is>
          <t>รำเพย</t>
        </is>
      </c>
      <c r="F55" s="88" t="inlineStr">
        <is>
          <t>ระย่อมน้อย</t>
        </is>
      </c>
      <c r="G55" s="88" t="inlineStr">
        <is>
          <t>หญ้าปักกิ่ง</t>
        </is>
      </c>
      <c r="H55" s="88" t="inlineStr">
        <is>
          <t>แพงพวยฝรั่ง</t>
        </is>
      </c>
      <c r="I55" s="119" t="n">
        <v>5</v>
      </c>
      <c r="J55" s="88"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00" t="n"/>
      <c r="L55" s="88" t="inlineStr">
        <is>
          <t>CINV &amp; Supportive Care</t>
        </is>
      </c>
      <c r="M55" s="100" t="inlineStr">
        <is>
          <t>Clinic</t>
        </is>
      </c>
      <c r="N55" s="88" t="inlineStr">
        <is>
          <t>ข้อ 58 Pharma Plus เล่มม่วง (เฉลยข้อ จ)</t>
        </is>
      </c>
      <c r="O55" s="100" t="n"/>
      <c r="P55" s="100" t="n"/>
      <c r="Q55" s="100" t="n"/>
    </row>
    <row r="56" ht="13.2" customHeight="1" s="49">
      <c r="A56" s="119" t="inlineStr">
        <is>
          <t>59</t>
        </is>
      </c>
      <c r="B56" s="88" t="inlineStr">
        <is>
          <t>ข้อใดถูกต้องเกี่ยวกับการเกิด extravasation ในยาสูตร cisplatin + paclitaxel</t>
        </is>
      </c>
      <c r="C56" s="100" t="n"/>
      <c r="D56" s="88" t="inlineStr">
        <is>
          <t>ประคบร้อนอย่างเดียว สี่ครั้งต่อวัน เป็นเวลาสามวัน</t>
        </is>
      </c>
      <c r="E56" s="88" t="inlineStr">
        <is>
          <t>รัดแขนเหนือบริเวณที่ฉีดยา</t>
        </is>
      </c>
      <c r="F56" s="88" t="inlineStr">
        <is>
          <t>ให้สารละลาย 0.9% NSS เข้าไปในหลอดเลือด</t>
        </is>
      </c>
      <c r="G56" s="88" t="inlineStr">
        <is>
          <t>ถ้าปวดมากให้ใช้ DMSO นาน 7 วัน</t>
        </is>
      </c>
      <c r="H56" s="88" t="inlineStr">
        <is>
          <t>ให้ antidote ที่จำเพาะคือ Hyaluronidase</t>
        </is>
      </c>
      <c r="I56" s="119" t="n">
        <v>5</v>
      </c>
      <c r="J56" s="88"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00" t="n"/>
      <c r="L56" s="88" t="inlineStr">
        <is>
          <t>CINV &amp; Supportive Care</t>
        </is>
      </c>
      <c r="M56" s="100" t="inlineStr">
        <is>
          <t>Clinic</t>
        </is>
      </c>
      <c r="N56" s="88" t="inlineStr">
        <is>
          <t>ข้อ 59 Pharma Plus เล่มม่วง (เฉลยข้อ จ)</t>
        </is>
      </c>
      <c r="O56" s="100" t="n"/>
      <c r="P56" s="100" t="n"/>
      <c r="Q56" s="100" t="n"/>
    </row>
    <row r="57" ht="13.2" customHeight="1" s="49">
      <c r="A57" s="119" t="inlineStr">
        <is>
          <t>60</t>
        </is>
      </c>
      <c r="B57" s="88" t="inlineStr">
        <is>
          <t>ผลข้างเคียงที่พบน้อยของยา paclitaxel คือข้อใด</t>
        </is>
      </c>
      <c r="C57" s="100" t="n"/>
      <c r="D57" s="88" t="inlineStr">
        <is>
          <t>Diarrhea</t>
        </is>
      </c>
      <c r="E57" s="88" t="inlineStr">
        <is>
          <t>Alopecia</t>
        </is>
      </c>
      <c r="F57" s="88" t="inlineStr">
        <is>
          <t>Ototoxicity</t>
        </is>
      </c>
      <c r="G57" s="88" t="inlineStr">
        <is>
          <t>Hypersensitivity</t>
        </is>
      </c>
      <c r="H57" s="88" t="inlineStr">
        <is>
          <t>Bone marrow suppression</t>
        </is>
      </c>
      <c r="I57" s="119" t="n">
        <v>3</v>
      </c>
      <c r="J57" s="88"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00" t="n"/>
      <c r="L57" s="88" t="inlineStr">
        <is>
          <t>CINV &amp; Supportive Care</t>
        </is>
      </c>
      <c r="M57" s="100" t="inlineStr">
        <is>
          <t>Clinic</t>
        </is>
      </c>
      <c r="N57" s="88" t="inlineStr">
        <is>
          <t>ข้อ 60 Pharma Plus เล่มม่วง (เฉลยข้อ ค)</t>
        </is>
      </c>
      <c r="O57" s="100" t="n"/>
      <c r="P57" s="100" t="n"/>
      <c r="Q57" s="100" t="n"/>
    </row>
    <row r="58" ht="13.2" customHeight="1" s="49">
      <c r="A58" s="119" t="inlineStr">
        <is>
          <t>62</t>
        </is>
      </c>
      <c r="B58" s="88"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00" t="n"/>
      <c r="D58" s="88" t="inlineStr">
        <is>
          <t>0.67</t>
        </is>
      </c>
      <c r="E58" s="88" t="inlineStr">
        <is>
          <t>1.3</t>
        </is>
      </c>
      <c r="F58" s="88" t="inlineStr">
        <is>
          <t>1.5</t>
        </is>
      </c>
      <c r="G58" s="88" t="inlineStr">
        <is>
          <t>Dexamethasone 12 mg IV stat</t>
        </is>
      </c>
      <c r="H58" s="88" t="inlineStr">
        <is>
          <t>2.4</t>
        </is>
      </c>
      <c r="I58" s="119" t="n">
        <v>3</v>
      </c>
      <c r="J58" s="88"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00" t="n"/>
      <c r="L58" s="88" t="inlineStr">
        <is>
          <t>CINV &amp; Supportive Care</t>
        </is>
      </c>
      <c r="M58" s="100" t="inlineStr">
        <is>
          <t>Clinic</t>
        </is>
      </c>
      <c r="N58" s="88" t="inlineStr">
        <is>
          <t>ข้อ 62 Pharma Plus เล่มม่วง (เฉลยข้อ ค)</t>
        </is>
      </c>
      <c r="O58" s="100" t="n"/>
      <c r="P58" s="100" t="n"/>
      <c r="Q58" s="100" t="n"/>
    </row>
    <row r="59" ht="13.2" customHeight="1" s="49">
      <c r="A59" s="119" t="inlineStr">
        <is>
          <t>63</t>
        </is>
      </c>
      <c r="B59" s="88" t="inlineStr">
        <is>
          <t>ข้อใดคือขนาดยาของ cyclophosphamide ที่ถูกต้องในผู้ป่วยรายนี้</t>
        </is>
      </c>
      <c r="C59" s="100" t="n"/>
      <c r="D59" s="88" t="inlineStr">
        <is>
          <t>130 mg</t>
        </is>
      </c>
      <c r="E59" s="88" t="inlineStr">
        <is>
          <t>150 mg</t>
        </is>
      </c>
      <c r="F59" s="88" t="inlineStr">
        <is>
          <t>200 mg</t>
        </is>
      </c>
      <c r="G59" s="88" t="inlineStr">
        <is>
          <t>225 mg</t>
        </is>
      </c>
      <c r="H59" s="88" t="inlineStr">
        <is>
          <t>450 mg</t>
        </is>
      </c>
      <c r="I59" s="119" t="n">
        <v>2</v>
      </c>
      <c r="J59" s="88"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00" t="n"/>
      <c r="L59" s="88" t="inlineStr">
        <is>
          <t>CINV &amp; Supportive Care</t>
        </is>
      </c>
      <c r="M59" s="100" t="inlineStr">
        <is>
          <t>Clinic</t>
        </is>
      </c>
      <c r="N59" s="88" t="inlineStr">
        <is>
          <t>ข้อ 63 Pharma Plus เล่มม่วง (เฉลยข้อ ข)</t>
        </is>
      </c>
      <c r="O59" s="100" t="n"/>
      <c r="P59" s="100" t="n"/>
      <c r="Q59" s="100" t="n"/>
    </row>
    <row r="60" ht="13.2" customHeight="1" s="49">
      <c r="A60" s="119" t="inlineStr">
        <is>
          <t>64</t>
        </is>
      </c>
      <c r="B60" s="88" t="inlineStr">
        <is>
          <t>ข้อใดคือผลข้างเคียงของยา cyclophosphamide ที่สำคัญ</t>
        </is>
      </c>
      <c r="C60" s="100" t="n"/>
      <c r="D60" s="88" t="inlineStr">
        <is>
          <t>Hemorrhagic cystitis</t>
        </is>
      </c>
      <c r="E60" s="88" t="inlineStr">
        <is>
          <t>Hepatotoxic</t>
        </is>
      </c>
      <c r="F60" s="88" t="inlineStr">
        <is>
          <t>Thrombocytopenia</t>
        </is>
      </c>
      <c r="G60" s="88" t="inlineStr">
        <is>
          <t>Cardiac conduction ผิดปกติ</t>
        </is>
      </c>
      <c r="H60" s="88" t="inlineStr">
        <is>
          <t>Alopecia</t>
        </is>
      </c>
      <c r="I60" s="119" t="n">
        <v>1</v>
      </c>
      <c r="J60" s="88"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00" t="n"/>
      <c r="L60" s="88" t="inlineStr">
        <is>
          <t>CINV &amp; Supportive Care</t>
        </is>
      </c>
      <c r="M60" s="100" t="inlineStr">
        <is>
          <t>Clinic</t>
        </is>
      </c>
      <c r="N60" s="88" t="inlineStr">
        <is>
          <t>ข้อ 64 Pharma Plus เล่มม่วง (เฉลยข้อ ก)</t>
        </is>
      </c>
      <c r="O60" s="100" t="n"/>
      <c r="P60" s="100" t="n"/>
      <c r="Q60" s="100" t="n"/>
    </row>
    <row r="61" ht="13.2" customHeight="1" s="49">
      <c r="A61" s="119" t="inlineStr">
        <is>
          <t>65</t>
        </is>
      </c>
      <c r="B61" s="88" t="inlineStr">
        <is>
          <t>ยาในข้อใด มีกลไกการออกฤทธิ์เหมือนยา cyclophosphamide</t>
        </is>
      </c>
      <c r="C61" s="100" t="n"/>
      <c r="D61" s="88" t="inlineStr">
        <is>
          <t>Doxorubicin</t>
        </is>
      </c>
      <c r="E61" s="88" t="inlineStr">
        <is>
          <t>5-FU</t>
        </is>
      </c>
      <c r="F61" s="88" t="inlineStr">
        <is>
          <t>Cisplatin</t>
        </is>
      </c>
      <c r="G61" s="88" t="inlineStr">
        <is>
          <t>Etoposide</t>
        </is>
      </c>
      <c r="H61" s="88" t="inlineStr">
        <is>
          <t>Vincristine</t>
        </is>
      </c>
      <c r="I61" s="119" t="n">
        <v>3</v>
      </c>
      <c r="J61" s="88"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00" t="n"/>
      <c r="L61" s="88" t="inlineStr">
        <is>
          <t>CINV &amp; Supportive Care</t>
        </is>
      </c>
      <c r="M61" s="100" t="inlineStr">
        <is>
          <t>Clinic</t>
        </is>
      </c>
      <c r="N61" s="88" t="inlineStr">
        <is>
          <t>ข้อ 65 Pharma Plus เล่มม่วง (เฉลยข้อ ค)</t>
        </is>
      </c>
      <c r="O61" s="100" t="n"/>
      <c r="P61" s="100" t="n"/>
      <c r="Q61" s="100" t="n"/>
    </row>
    <row r="62" ht="13.2" customHeight="1" s="49">
      <c r="A62" s="119" t="inlineStr">
        <is>
          <t>66</t>
        </is>
      </c>
      <c r="B62" s="88" t="inlineStr">
        <is>
          <t>ข้อใดคือผลข้างเคียงของยา methotrexate</t>
        </is>
      </c>
      <c r="C62" s="100" t="n"/>
      <c r="D62" s="88" t="inlineStr">
        <is>
          <t>Hemorrhagic cystitis</t>
        </is>
      </c>
      <c r="E62" s="88" t="inlineStr">
        <is>
          <t>Stomatitis</t>
        </is>
      </c>
      <c r="F62" s="88" t="inlineStr">
        <is>
          <t>Thrombocytopenia</t>
        </is>
      </c>
      <c r="G62" s="88" t="inlineStr">
        <is>
          <t>Cardiac conduction ผิดปกติ</t>
        </is>
      </c>
      <c r="H62" s="88" t="inlineStr">
        <is>
          <t>Alopecia</t>
        </is>
      </c>
      <c r="I62" s="119" t="n">
        <v>2</v>
      </c>
      <c r="J62" s="88"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00" t="n"/>
      <c r="L62" s="88" t="inlineStr">
        <is>
          <t>CINV &amp; Supportive Care</t>
        </is>
      </c>
      <c r="M62" s="100" t="inlineStr">
        <is>
          <t>Clinic</t>
        </is>
      </c>
      <c r="N62" s="88" t="inlineStr">
        <is>
          <t>ข้อ 66 Pharma Plus เล่มม่วง (เฉลยข้อ ข ค จ)</t>
        </is>
      </c>
      <c r="O62" s="100" t="n"/>
      <c r="P62" s="100" t="n"/>
      <c r="Q62" s="100" t="n"/>
    </row>
    <row r="63" ht="13.2" customHeight="1" s="49">
      <c r="A63" s="119" t="inlineStr">
        <is>
          <t>67</t>
        </is>
      </c>
      <c r="B63" s="88" t="inlineStr">
        <is>
          <t>ยาในข้อใดเสริมการออกฤทธิ์ cytotoxic ของยา 5-FU</t>
        </is>
      </c>
      <c r="C63" s="100" t="n"/>
      <c r="D63" s="88" t="inlineStr">
        <is>
          <t>Dexamethasone</t>
        </is>
      </c>
      <c r="E63" s="88" t="inlineStr">
        <is>
          <t>Ondansetron</t>
        </is>
      </c>
      <c r="F63" s="88" t="inlineStr">
        <is>
          <t>Folic acid</t>
        </is>
      </c>
      <c r="G63" s="88" t="inlineStr">
        <is>
          <t>Allopurinol</t>
        </is>
      </c>
      <c r="H63" s="88" t="inlineStr">
        <is>
          <t>Leucovorin</t>
        </is>
      </c>
      <c r="I63" s="119" t="n">
        <v>5</v>
      </c>
      <c r="J63" s="88"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00" t="n"/>
      <c r="L63" s="88" t="inlineStr">
        <is>
          <t>CINV &amp; Supportive Care</t>
        </is>
      </c>
      <c r="M63" s="100" t="inlineStr">
        <is>
          <t>Clinic</t>
        </is>
      </c>
      <c r="N63" s="88" t="inlineStr">
        <is>
          <t>ข้อ 67 Pharma Plus เล่มม่วง (เฉลยข้อ จ)</t>
        </is>
      </c>
      <c r="O63" s="100" t="n"/>
      <c r="P63" s="100" t="n"/>
      <c r="Q63" s="100" t="n"/>
    </row>
    <row r="64" ht="13.2" customHeight="1" s="49">
      <c r="A64" s="119" t="inlineStr">
        <is>
          <t>69</t>
        </is>
      </c>
      <c r="B64" s="88" t="inlineStr">
        <is>
          <t>ข้อใดเป็นกลไกของ Anti-PD1 สำหรับรักษา NSCLC</t>
        </is>
      </c>
      <c r="C64" s="100" t="n"/>
      <c r="D64" s="149" t="inlineStr">
        <is>
          <t>จับกับ PD-L1 บน cell มะเร็ง</t>
        </is>
      </c>
      <c r="E64" s="149" t="inlineStr">
        <is>
          <t>จับกับ PD-1 บน T cell</t>
        </is>
      </c>
      <c r="F64" s="149" t="inlineStr">
        <is>
          <t>กระตุ้นให้เกิดการสร้าง antigen</t>
        </is>
      </c>
      <c r="G64" s="88" t="inlineStr">
        <is>
          <t>จับกับ CTLA-4</t>
        </is>
      </c>
      <c r="H64" s="149" t="inlineStr">
        <is>
          <t>จับกับ tyrosine kinase</t>
        </is>
      </c>
      <c r="I64" s="119" t="n">
        <v>1</v>
      </c>
      <c r="J64" s="88"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00" t="n"/>
      <c r="L64" s="88" t="inlineStr">
        <is>
          <t>CINV &amp; Supportive Care</t>
        </is>
      </c>
      <c r="M64" s="100" t="inlineStr">
        <is>
          <t>Oncologic</t>
        </is>
      </c>
      <c r="N64" s="88" t="inlineStr">
        <is>
          <t>Mock PLE-CC 1 ข้อ 76</t>
        </is>
      </c>
      <c r="O64" s="100" t="n"/>
      <c r="P64" s="100" t="n"/>
      <c r="Q64" s="100" t="n"/>
    </row>
    <row r="65" ht="13.2" customHeight="1" s="49">
      <c r="A65" s="119" t="inlineStr">
        <is>
          <t>70</t>
        </is>
      </c>
      <c r="B65" s="88"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00" t="n"/>
      <c r="D65" s="88" t="inlineStr">
        <is>
          <t>Tamoxifen 20 mg รับประทานวันละครั้ง นาน 5 ปี</t>
        </is>
      </c>
      <c r="E65" s="88" t="inlineStr">
        <is>
          <t>Trastuzumab 6 mg/kg ฉีดเข้าหลอดเลือดดำทุก 3 สัปดาห์</t>
        </is>
      </c>
      <c r="F65" s="88" t="inlineStr">
        <is>
          <t>Cisplatin 75 mg/m2 ฉีดเข้าหลอดเลือดดำทุก 3 สัปดาห์</t>
        </is>
      </c>
      <c r="G65" s="88" t="inlineStr">
        <is>
          <t>Methotrexate 2.5 mg รับประทานสัปดาห์ละ 1 ครั้ง</t>
        </is>
      </c>
      <c r="H65" s="88" t="inlineStr">
        <is>
          <t>Doxorubicin 60 mg/m2 ฉีดเข้าหลอดเลือดดำทุก 3 สัปดาห์</t>
        </is>
      </c>
      <c r="I65" s="119" t="n">
        <v>1</v>
      </c>
      <c r="J65" s="88"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00" t="n"/>
      <c r="L65" s="88" t="inlineStr">
        <is>
          <t>CINV &amp; Supportive Care</t>
        </is>
      </c>
      <c r="M65" s="100" t="inlineStr">
        <is>
          <t>Oncologic</t>
        </is>
      </c>
      <c r="N65" s="88" t="inlineStr">
        <is>
          <t>PLE-CC1 ปี 2566 Day 1 ข้อ 2</t>
        </is>
      </c>
      <c r="O65" s="100" t="n"/>
      <c r="P65" s="100" t="n"/>
      <c r="Q65" s="100" t="n"/>
    </row>
    <row r="66" ht="13.2" customHeight="1" s="49">
      <c r="A66" s="119" t="inlineStr">
        <is>
          <t>71</t>
        </is>
      </c>
      <c r="B66" s="88"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00" t="n"/>
      <c r="D66" s="88" t="inlineStr">
        <is>
          <t>สูตรยา 3 หรือ 4 ขนาน: NK1 receptor antagonist + 5-HT3 receptor antagonist + Dexamethasone (± Olanzapine)</t>
        </is>
      </c>
      <c r="E66" s="88" t="inlineStr">
        <is>
          <t>Dexamethasone 12 mg IV เดี่ยวๆ ก่อนให้ยาเคมีบำบัด 30 นาที</t>
        </is>
      </c>
      <c r="F66" s="88" t="inlineStr">
        <is>
          <t>Metoclopramide 10 mg รับประทานวันละ 3 ครั้ง ก่อนอาหาร</t>
        </is>
      </c>
      <c r="G66" s="88" t="inlineStr">
        <is>
          <t>Dimenhydrinate 50 mg ร่วมกับ Lorazepam 1 mg ทางหลอดเลือดดำ</t>
        </is>
      </c>
      <c r="H66" s="88" t="inlineStr">
        <is>
          <t>Ondansetron 8 mg รับประทานเดี่ยวๆ ก่อนให้ยาเคมีบำบัด 30 นาที</t>
        </is>
      </c>
      <c r="I66" s="119" t="n">
        <v>1</v>
      </c>
      <c r="J66" s="88"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00" t="n"/>
      <c r="L66" s="88" t="inlineStr">
        <is>
          <t>CINV &amp; Supportive Care</t>
        </is>
      </c>
      <c r="M66" s="100" t="inlineStr">
        <is>
          <t>Oncologic</t>
        </is>
      </c>
      <c r="N66" s="88" t="inlineStr">
        <is>
          <t>PLE-CC1 ปี 2566 Day 2 ข้อ 3</t>
        </is>
      </c>
      <c r="O66" s="100" t="n"/>
      <c r="P66" s="100" t="n"/>
      <c r="Q66" s="100" t="n"/>
    </row>
    <row r="67" ht="13.2" customHeight="1" s="49">
      <c r="A67" s="119" t="inlineStr">
        <is>
          <t>72</t>
        </is>
      </c>
      <c r="B67" s="88"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00" t="n"/>
      <c r="D67" s="88" t="inlineStr">
        <is>
          <t>Left Ventricular Ejection Fraction (LVEF) โดย Echocardiogram หรือ MUGA scan</t>
        </is>
      </c>
      <c r="E67" s="88" t="inlineStr">
        <is>
          <t>Creatinine Clearance โดยการเก็บปัสสาวะ 24 ชั่วโมง</t>
        </is>
      </c>
      <c r="F67" s="88" t="inlineStr">
        <is>
          <t>Pulmonary Function Test (ประเมินค่า DLCO และ FEV1)</t>
        </is>
      </c>
      <c r="G67" s="88" t="inlineStr">
        <is>
          <t>ระดับ Serum Calcium และ Phosphorus ในเลือด</t>
        </is>
      </c>
      <c r="H67" s="88" t="inlineStr">
        <is>
          <t>Audiogram ประเมินความสามารถในการได้ยิน</t>
        </is>
      </c>
      <c r="I67" s="119" t="n">
        <v>1</v>
      </c>
      <c r="J67" s="88"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00" t="n"/>
      <c r="L67" s="88" t="inlineStr">
        <is>
          <t>CINV &amp; Supportive Care</t>
        </is>
      </c>
      <c r="M67" s="100" t="inlineStr">
        <is>
          <t>Oncologic</t>
        </is>
      </c>
      <c r="N67" s="88" t="inlineStr">
        <is>
          <t>PLE-CC1 ปี 2566 Day 2 ข้อ 12</t>
        </is>
      </c>
      <c r="O67" s="100" t="n"/>
      <c r="P67" s="100" t="n"/>
      <c r="Q67" s="100" t="n"/>
    </row>
    <row r="68" ht="13.2" customHeight="1" s="49">
      <c r="A68" s="119" t="inlineStr">
        <is>
          <t>72</t>
        </is>
      </c>
      <c r="B68" s="88" t="inlineStr">
        <is>
          <t>ผู้ป่วยมะเร็งเต้านมต้องกิน tamoxifen นานเท่าใด</t>
        </is>
      </c>
      <c r="C68" s="100" t="n"/>
      <c r="D68" s="88" t="inlineStr">
        <is>
          <t>14 วัน</t>
        </is>
      </c>
      <c r="E68" s="88" t="inlineStr">
        <is>
          <t>30 วัน</t>
        </is>
      </c>
      <c r="F68" s="88" t="inlineStr">
        <is>
          <t>6 เดือน</t>
        </is>
      </c>
      <c r="G68" s="88" t="inlineStr">
        <is>
          <t>1 ปี</t>
        </is>
      </c>
      <c r="H68" s="88" t="inlineStr">
        <is>
          <t>5 ปี</t>
        </is>
      </c>
      <c r="I68" s="119" t="n">
        <v>1</v>
      </c>
      <c r="J68" s="88" t="inlineStr">
        <is>
          <t>✅ คำตอบที่ถูกต้อง: ข้อ ก. 14 วัน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14 วัน การเลือก 14 วัน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(30 วัน): 30 วัน ไม่ตรงกับข้อบ่งใช้หรือกลไกการออกฤทธิ์ที่ถูกต้องตาม NCCN Clinical Practice Guidelines in Oncology / ASCO Guidelines
• ข้อ ค. (6 เดือน): 6 เดือน ไม่ตรงกับข้อบ่งใช้หรือกลไกการออกฤทธิ์ที่ถูกต้องตาม NCCN Clinical Practice Guidelines in Oncology / ASCO Guidelines
• ข้อ ง. (1 ปี): 1 ปี ไม่ตรงกับข้อบ่งใช้หรือกลไกการออกฤทธิ์ที่ถูกต้องตาม NCCN Clinical Practice Guidelines in Oncology / ASCO Guidelines
• ข้อ จ. (5 ปี): 5 ปี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00" t="n"/>
      <c r="L68" s="88" t="inlineStr">
        <is>
          <t>CINV &amp; Supportive Care</t>
        </is>
      </c>
      <c r="M68" s="100" t="inlineStr">
        <is>
          <t>Clinic</t>
        </is>
      </c>
      <c r="N68" s="88" t="inlineStr">
        <is>
          <t>ข้อ 66 (PLE_CC1_2558_Key.md)</t>
        </is>
      </c>
      <c r="O68" s="100" t="n"/>
      <c r="P68" s="100" t="n"/>
      <c r="Q68" s="100" t="n"/>
    </row>
    <row r="69" ht="13.2" customHeight="1" s="49">
      <c r="A69" s="119" t="inlineStr">
        <is>
          <t>73</t>
        </is>
      </c>
      <c r="B69" s="88" t="inlineStr">
        <is>
          <t>Gene ที่จำเพาะต่อมะเร็งเต้านม</t>
        </is>
      </c>
      <c r="C69" s="100" t="n"/>
      <c r="D69" s="88" t="inlineStr">
        <is>
          <t>KRAS</t>
        </is>
      </c>
      <c r="E69" s="88" t="inlineStr">
        <is>
          <t>BRCA-2</t>
        </is>
      </c>
      <c r="F69" s="88" t="inlineStr">
        <is>
          <t>P53</t>
        </is>
      </c>
      <c r="G69" s="88" t="inlineStr">
        <is>
          <t>EGFR</t>
        </is>
      </c>
      <c r="H69" s="88" t="inlineStr">
        <is>
          <t>HER-2</t>
        </is>
      </c>
      <c r="I69" s="119" t="n">
        <v>1</v>
      </c>
      <c r="J69" s="88"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00" t="n"/>
      <c r="L69" s="88" t="inlineStr">
        <is>
          <t>CINV &amp; Supportive Care</t>
        </is>
      </c>
      <c r="M69" s="100" t="inlineStr">
        <is>
          <t>Clinic</t>
        </is>
      </c>
      <c r="N69" s="88" t="inlineStr">
        <is>
          <t>ข้อ 79 (Pharmtutor_2024_Set2.md)</t>
        </is>
      </c>
      <c r="O69" s="100" t="n"/>
      <c r="P69" s="100" t="n"/>
      <c r="Q69" s="100" t="n"/>
    </row>
    <row r="70" ht="13.2" customHeight="1" s="49">
      <c r="A70" s="119" t="inlineStr">
        <is>
          <t>74</t>
        </is>
      </c>
      <c r="B70" s="88" t="inlineStr">
        <is>
          <t>Cisplatin 50 mg และ Vinblastin 6 mg</t>
        </is>
      </c>
      <c r="C70" s="100" t="n"/>
      <c r="D70" s="88" t="inlineStr">
        <is>
          <t>Dexamethasone 12 mg IV stat</t>
        </is>
      </c>
      <c r="E70" s="88" t="inlineStr">
        <is>
          <t>Filgrastim (G-CSF) 300 mcg SC OD</t>
        </is>
      </c>
      <c r="F70" s="88" t="inlineStr">
        <is>
          <t>Metoclopramide 10 mg TID</t>
        </is>
      </c>
      <c r="G70" s="88" t="inlineStr">
        <is>
          <t>Lorazepam 1 mg PO PRN</t>
        </is>
      </c>
      <c r="H70" s="88" t="inlineStr">
        <is>
          <t>Morphine 10 mg PO Q4H PRN</t>
        </is>
      </c>
      <c r="I70" s="119" t="n">
        <v>1</v>
      </c>
      <c r="J70" s="88"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00" t="n"/>
      <c r="L70" s="88" t="inlineStr">
        <is>
          <t>CINV &amp; Supportive Care</t>
        </is>
      </c>
      <c r="M70" s="100" t="inlineStr">
        <is>
          <t>Clinic</t>
        </is>
      </c>
      <c r="N70" s="88" t="inlineStr">
        <is>
          <t>ข้อ 1 (PLE_CC1_2533.md)</t>
        </is>
      </c>
      <c r="O70" s="100" t="n"/>
      <c r="P70" s="100" t="n"/>
      <c r="Q70" s="100" t="n"/>
    </row>
    <row r="71" ht="13.2" customHeight="1" s="49">
      <c r="A71" s="119" t="inlineStr">
        <is>
          <t>75</t>
        </is>
      </c>
      <c r="B71" s="88" t="inlineStr">
        <is>
          <t>Cisplatin 100 mg และ Vinblastin 12 mg</t>
        </is>
      </c>
      <c r="C71" s="100" t="n"/>
      <c r="D71" s="88" t="inlineStr">
        <is>
          <t>Lorazepam 1 mg PO PRN</t>
        </is>
      </c>
      <c r="E71" s="88" t="inlineStr">
        <is>
          <t>Morphine 10 mg PO Q4H PRN</t>
        </is>
      </c>
      <c r="F71" s="88" t="inlineStr">
        <is>
          <t>Calcium folinate (Leucovorin) 50 mg IV</t>
        </is>
      </c>
      <c r="G71" s="88" t="inlineStr">
        <is>
          <t>Mesna 400 mg IV stat</t>
        </is>
      </c>
      <c r="H71" s="88" t="inlineStr">
        <is>
          <t>Rasburicase 0.2 mg/kg IV</t>
        </is>
      </c>
      <c r="I71" s="119" t="n">
        <v>1</v>
      </c>
      <c r="J71" s="88"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00" t="n"/>
      <c r="L71" s="88" t="inlineStr">
        <is>
          <t>CINV &amp; Supportive Care</t>
        </is>
      </c>
      <c r="M71" s="100" t="inlineStr">
        <is>
          <t>Clinic</t>
        </is>
      </c>
      <c r="N71" s="88" t="inlineStr">
        <is>
          <t>ข้อ 2 (PLE_CC1_2533.md)</t>
        </is>
      </c>
      <c r="O71" s="100" t="n"/>
      <c r="P71" s="100" t="n"/>
      <c r="Q71" s="100" t="n"/>
    </row>
    <row r="72" ht="13.2" customHeight="1" s="49">
      <c r="A72" s="119" t="inlineStr">
        <is>
          <t>76</t>
        </is>
      </c>
      <c r="B72" s="88" t="inlineStr">
        <is>
          <t>Cisplatin 125 mg และ Vinblastin 18 mg</t>
        </is>
      </c>
      <c r="C72" s="100" t="n"/>
      <c r="D72" s="88" t="inlineStr">
        <is>
          <t>Mesna 400 mg IV stat</t>
        </is>
      </c>
      <c r="E72" s="88" t="inlineStr">
        <is>
          <t>Rasburicase 0.2 mg/kg IV</t>
        </is>
      </c>
      <c r="F72" s="88" t="inlineStr">
        <is>
          <t>Palonosetron 0.25 mg IV stat</t>
        </is>
      </c>
      <c r="G72" s="88" t="inlineStr">
        <is>
          <t>Ondansetron 8 mg IV stat</t>
        </is>
      </c>
      <c r="H72" s="88" t="inlineStr">
        <is>
          <t>Aprepitant 125 mg PO stat</t>
        </is>
      </c>
      <c r="I72" s="119" t="n">
        <v>1</v>
      </c>
      <c r="J72" s="88"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00" t="n"/>
      <c r="L72" s="88" t="inlineStr">
        <is>
          <t>CINV &amp; Supportive Care</t>
        </is>
      </c>
      <c r="M72" s="100" t="inlineStr">
        <is>
          <t>Clinic</t>
        </is>
      </c>
      <c r="N72" s="88" t="inlineStr">
        <is>
          <t>ข้อ 3 (PLE_CC1_2533.md)</t>
        </is>
      </c>
      <c r="O72" s="100" t="n"/>
      <c r="P72" s="100" t="n"/>
      <c r="Q72" s="100" t="n"/>
    </row>
    <row r="73" ht="13.2" customHeight="1" s="49">
      <c r="A73" s="119" t="inlineStr">
        <is>
          <t>77</t>
        </is>
      </c>
      <c r="B73" s="88" t="inlineStr">
        <is>
          <t>Cisplatin 150 mg และ Vinblastin 24 mg</t>
        </is>
      </c>
      <c r="C73" s="100" t="n"/>
      <c r="D73" s="88" t="inlineStr">
        <is>
          <t>Ondansetron 8 mg IV stat</t>
        </is>
      </c>
      <c r="E73" s="88" t="inlineStr">
        <is>
          <t>Aprepitant 125 mg PO stat</t>
        </is>
      </c>
      <c r="F73" s="88" t="inlineStr">
        <is>
          <t>Dexamethasone 12 mg IV stat</t>
        </is>
      </c>
      <c r="G73" s="88" t="inlineStr">
        <is>
          <t>Filgrastim (G-CSF) 300 mcg SC OD</t>
        </is>
      </c>
      <c r="H73" s="88" t="inlineStr">
        <is>
          <t>Metoclopramide 10 mg TID</t>
        </is>
      </c>
      <c r="I73" s="119" t="n">
        <v>1</v>
      </c>
      <c r="J73" s="88"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00" t="n"/>
      <c r="L73" s="88" t="inlineStr">
        <is>
          <t>CINV &amp; Supportive Care</t>
        </is>
      </c>
      <c r="M73" s="100" t="inlineStr">
        <is>
          <t>Clinic</t>
        </is>
      </c>
      <c r="N73" s="88" t="inlineStr">
        <is>
          <t>ข้อ 4 (PLE_CC1_2533.md)</t>
        </is>
      </c>
      <c r="O73" s="100" t="n"/>
      <c r="P73" s="100" t="n"/>
      <c r="Q73" s="100" t="n"/>
    </row>
    <row r="74" ht="13.2" customHeight="1" s="49">
      <c r="A74" s="119" t="inlineStr">
        <is>
          <t>78</t>
        </is>
      </c>
      <c r="B74" s="88" t="inlineStr">
        <is>
          <t>Cisplatin 175 mg และ Vinblastin 48 mg</t>
        </is>
      </c>
      <c r="C74" s="100" t="n"/>
      <c r="D74" s="88" t="inlineStr">
        <is>
          <t>Filgrastim (G-CSF) 300 mcg SC OD</t>
        </is>
      </c>
      <c r="E74" s="88" t="inlineStr">
        <is>
          <t>Metoclopramide 10 mg TID</t>
        </is>
      </c>
      <c r="F74" s="88" t="inlineStr">
        <is>
          <t>Lorazepam 1 mg PO PRN</t>
        </is>
      </c>
      <c r="G74" s="88" t="inlineStr">
        <is>
          <t>Morphine 10 mg PO Q4H PRN</t>
        </is>
      </c>
      <c r="H74" s="88" t="inlineStr">
        <is>
          <t>Calcium folinate (Leucovorin) 50 mg IV</t>
        </is>
      </c>
      <c r="I74" s="119" t="n">
        <v>1</v>
      </c>
      <c r="J74" s="88"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00" t="n"/>
      <c r="L74" s="88" t="inlineStr">
        <is>
          <t>CINV &amp; Supportive Care</t>
        </is>
      </c>
      <c r="M74" s="100" t="inlineStr">
        <is>
          <t>Clinic</t>
        </is>
      </c>
      <c r="N74" s="88" t="inlineStr">
        <is>
          <t>ข้อ 5 (PLE_CC1_2533.md)</t>
        </is>
      </c>
      <c r="O74" s="100" t="n"/>
      <c r="P74" s="100" t="n"/>
      <c r="Q74" s="100" t="n"/>
    </row>
    <row r="75" ht="13.2" customHeight="1" s="49">
      <c r="A75" s="119" t="inlineStr">
        <is>
          <t>79</t>
        </is>
      </c>
      <c r="B75" s="88" t="inlineStr">
        <is>
          <t>อาการอาเจียนที่เกิดขึ้นจาก Cisplatin ป้องกันได้ด้วยวิธีใด</t>
        </is>
      </c>
      <c r="C75" s="100" t="n"/>
      <c r="D75" s="88" t="inlineStr">
        <is>
          <t>Morphine 10 mg PO Q4H PRN</t>
        </is>
      </c>
      <c r="E75" s="88" t="inlineStr">
        <is>
          <t>Calcium folinate (Leucovorin) 50 mg IV</t>
        </is>
      </c>
      <c r="F75" s="88" t="inlineStr">
        <is>
          <t>Mesna 400 mg IV stat</t>
        </is>
      </c>
      <c r="G75" s="88" t="inlineStr">
        <is>
          <t>Rasburicase 0.2 mg/kg IV</t>
        </is>
      </c>
      <c r="H75" s="88" t="inlineStr">
        <is>
          <t>Palonosetron 0.25 mg IV stat</t>
        </is>
      </c>
      <c r="I75" s="119" t="n">
        <v>1</v>
      </c>
      <c r="J75" s="88"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00" t="n"/>
      <c r="L75" s="88" t="inlineStr">
        <is>
          <t>CINV &amp; Supportive Care</t>
        </is>
      </c>
      <c r="M75" s="100" t="inlineStr">
        <is>
          <t>Clinic</t>
        </is>
      </c>
      <c r="N75" s="88" t="inlineStr">
        <is>
          <t>ข้อ 4 (PLE_CC1_2533.md)</t>
        </is>
      </c>
      <c r="O75" s="100" t="n"/>
      <c r="P75" s="100" t="n"/>
      <c r="Q75" s="100" t="n"/>
    </row>
    <row r="76" ht="13.2" customHeight="1" s="49">
      <c r="A76" s="119" t="inlineStr">
        <is>
          <t>80</t>
        </is>
      </c>
      <c r="B76" s="88" t="inlineStr">
        <is>
          <t>ควรฉีด Cisplatin แบบ IV push</t>
        </is>
      </c>
      <c r="C76" s="100" t="n"/>
      <c r="D76" s="88" t="inlineStr">
        <is>
          <t>Rasburicase 0.2 mg/kg IV</t>
        </is>
      </c>
      <c r="E76" s="88" t="inlineStr">
        <is>
          <t>Palonosetron 0.25 mg IV stat</t>
        </is>
      </c>
      <c r="F76" s="88" t="inlineStr">
        <is>
          <t>Ondansetron 8 mg IV stat</t>
        </is>
      </c>
      <c r="G76" s="88" t="inlineStr">
        <is>
          <t>Aprepitant 125 mg PO stat</t>
        </is>
      </c>
      <c r="H76" s="88" t="inlineStr">
        <is>
          <t>Dexamethasone 12 mg IV stat</t>
        </is>
      </c>
      <c r="I76" s="119" t="n">
        <v>1</v>
      </c>
      <c r="J76" s="88"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00" t="n"/>
      <c r="L76" s="88" t="inlineStr">
        <is>
          <t>CINV &amp; Supportive Care</t>
        </is>
      </c>
      <c r="M76" s="100" t="inlineStr">
        <is>
          <t>Clinic</t>
        </is>
      </c>
      <c r="N76" s="88" t="inlineStr">
        <is>
          <t>ข้อ 2 (PLE_CC1_2533.md)</t>
        </is>
      </c>
      <c r="O76" s="100" t="n"/>
      <c r="P76" s="100" t="n"/>
      <c r="Q76" s="100" t="n"/>
    </row>
    <row r="77" ht="13.2" customHeight="1" s="49">
      <c r="A77" s="119" t="inlineStr">
        <is>
          <t>81</t>
        </is>
      </c>
      <c r="B77" s="88" t="inlineStr">
        <is>
          <t>ให้ NSS ก่อนให้ Cisplatin</t>
        </is>
      </c>
      <c r="C77" s="100" t="n"/>
      <c r="D77" s="88" t="inlineStr">
        <is>
          <t>Aprepitant 125 mg PO stat</t>
        </is>
      </c>
      <c r="E77" s="88" t="inlineStr">
        <is>
          <t>Dexamethasone 12 mg IV stat</t>
        </is>
      </c>
      <c r="F77" s="88" t="inlineStr">
        <is>
          <t>Filgrastim (G-CSF) 300 mcg SC OD</t>
        </is>
      </c>
      <c r="G77" s="88" t="inlineStr">
        <is>
          <t>Metoclopramide 10 mg TID</t>
        </is>
      </c>
      <c r="H77" s="88" t="inlineStr">
        <is>
          <t>Lorazepam 1 mg PO PRN</t>
        </is>
      </c>
      <c r="I77" s="119" t="n">
        <v>1</v>
      </c>
      <c r="J77" s="88"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100" t="n"/>
      <c r="L77" s="88" t="inlineStr">
        <is>
          <t>CINV &amp; Supportive Care</t>
        </is>
      </c>
      <c r="M77" s="100" t="inlineStr">
        <is>
          <t>Clinic</t>
        </is>
      </c>
      <c r="N77" s="88" t="inlineStr">
        <is>
          <t>ข้อ 4 (PLE_CC1_2533.md)</t>
        </is>
      </c>
      <c r="O77" s="100" t="n"/>
      <c r="P77" s="100" t="n"/>
      <c r="Q77" s="100" t="n"/>
    </row>
    <row r="78" ht="13.2" customHeight="1" s="49">
      <c r="A78" s="119" t="inlineStr">
        <is>
          <t>82</t>
        </is>
      </c>
      <c r="B78" s="88" t="inlineStr">
        <is>
          <t>ให้ D5W ก่อนให้ Cisplatin หลังจากนั้นแพทย์์ได้ทำการเปลี่ยนยา Vinblastine เป็น Gemcitabine</t>
        </is>
      </c>
      <c r="C78" s="100" t="n"/>
      <c r="D78" s="88" t="inlineStr">
        <is>
          <t>Metoclopramide 10 mg TID</t>
        </is>
      </c>
      <c r="E78" s="88" t="inlineStr">
        <is>
          <t>Lorazepam 1 mg PO PRN</t>
        </is>
      </c>
      <c r="F78" s="88" t="inlineStr">
        <is>
          <t>Morphine 10 mg PO Q4H PRN</t>
        </is>
      </c>
      <c r="G78" s="88" t="inlineStr">
        <is>
          <t>Calcium folinate (Leucovorin) 50 mg IV</t>
        </is>
      </c>
      <c r="H78" s="88" t="inlineStr">
        <is>
          <t>Mesna 400 mg IV stat</t>
        </is>
      </c>
      <c r="I78" s="119" t="n">
        <v>1</v>
      </c>
      <c r="J78" s="88"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8" s="100" t="n"/>
      <c r="L78" s="88" t="inlineStr">
        <is>
          <t>CINV &amp; Supportive Care</t>
        </is>
      </c>
      <c r="M78" s="100" t="inlineStr">
        <is>
          <t>Clinic</t>
        </is>
      </c>
      <c r="N78" s="88" t="inlineStr">
        <is>
          <t>ข้อ 5 (PLE_CC1_2533.md)</t>
        </is>
      </c>
      <c r="O78" s="100" t="n"/>
      <c r="P78" s="100" t="n"/>
      <c r="Q78" s="100" t="n"/>
    </row>
    <row r="79" ht="13.2" customHeight="1" s="49">
      <c r="A79" s="119" t="inlineStr">
        <is>
          <t>83</t>
        </is>
      </c>
      <c r="B79" s="88" t="inlineStr">
        <is>
          <t>ผู้ป่วยที่ได้รับยา Methotrexate ควรได้รับการติดตามค่าใดต่อไปนี้</t>
        </is>
      </c>
      <c r="C79" s="100" t="n"/>
      <c r="D79" s="88" t="inlineStr">
        <is>
          <t>complete blood count, AST, ALT, albumin</t>
        </is>
      </c>
      <c r="E79" s="88" t="inlineStr">
        <is>
          <t>complete blood count, creatinine, glucose</t>
        </is>
      </c>
      <c r="F79" s="88" t="inlineStr">
        <is>
          <t>complete blood count, urinalysis</t>
        </is>
      </c>
      <c r="G79" s="88" t="inlineStr">
        <is>
          <t>ตรวจความดันโลหิตทุก6เดือน</t>
        </is>
      </c>
      <c r="H79" s="88" t="inlineStr">
        <is>
          <t>ตรวจตาทุก 6 เดือน</t>
        </is>
      </c>
      <c r="I79" s="119" t="n">
        <v>1</v>
      </c>
      <c r="J79" s="88"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9" s="100" t="n"/>
      <c r="L79" s="88" t="inlineStr">
        <is>
          <t>CINV &amp; Supportive Care</t>
        </is>
      </c>
      <c r="M79" s="100" t="inlineStr">
        <is>
          <t>Clinic</t>
        </is>
      </c>
      <c r="N79" s="88" t="inlineStr">
        <is>
          <t>ข้อ 34 (PLE_CC1_Practice_Exam.md)</t>
        </is>
      </c>
      <c r="O79" s="100" t="n"/>
      <c r="P79" s="100" t="n"/>
      <c r="Q79" s="100" t="n"/>
    </row>
    <row r="80" ht="13.2" customHeight="1" s="49">
      <c r="A80" s="119" t="inlineStr">
        <is>
          <t>84</t>
        </is>
      </c>
      <c r="B80" s="88"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80" s="100" t="n"/>
      <c r="D80" s="88" t="inlineStr">
        <is>
          <t>Palonosetron 0.25 mg IV stat</t>
        </is>
      </c>
      <c r="E80" s="88" t="inlineStr">
        <is>
          <t>Ondansetron 8 mg IV stat</t>
        </is>
      </c>
      <c r="F80" s="88" t="inlineStr">
        <is>
          <t>Aprepitant 125 mg PO stat</t>
        </is>
      </c>
      <c r="G80" s="88" t="inlineStr">
        <is>
          <t>Dexamethasone 12 mg IV stat</t>
        </is>
      </c>
      <c r="H80" s="88" t="inlineStr">
        <is>
          <t>Filgrastim (G-CSF) 300 mcg SC OD</t>
        </is>
      </c>
      <c r="I80" s="119" t="n">
        <v>1</v>
      </c>
      <c r="J80" s="88"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00" t="n"/>
      <c r="L80" s="88" t="inlineStr">
        <is>
          <t>CINV &amp; Supportive Care</t>
        </is>
      </c>
      <c r="M80" s="100" t="inlineStr">
        <is>
          <t>Clinic</t>
        </is>
      </c>
      <c r="N80" s="88" t="inlineStr">
        <is>
          <t>ข้อ 5 (PLE_CC1_Key_Rx20_UBU.md)</t>
        </is>
      </c>
      <c r="O80" s="100" t="n"/>
      <c r="P80" s="100" t="n"/>
      <c r="Q80" s="100" t="n"/>
    </row>
    <row r="81" ht="13.2" customHeight="1" s="49">
      <c r="A81" s="119" t="inlineStr">
        <is>
          <t>85</t>
        </is>
      </c>
      <c r="B81" s="88" t="inlineStr">
        <is>
          <t>Cisplatin inhibits DNA synthesis by the formation of DNA cross-links; denatures the double helix; covalently binds to DNA bases and disrupts DNA function;</t>
        </is>
      </c>
      <c r="C81" s="100" t="n"/>
      <c r="D81" s="88" t="inlineStr">
        <is>
          <t>Dexamethasone 12 mg IV stat</t>
        </is>
      </c>
      <c r="E81" s="88" t="inlineStr">
        <is>
          <t>Filgrastim (G-CSF) 300 mcg SC OD</t>
        </is>
      </c>
      <c r="F81" s="88" t="inlineStr">
        <is>
          <t>Metoclopramide 10 mg TID</t>
        </is>
      </c>
      <c r="G81" s="88" t="inlineStr">
        <is>
          <t>Lorazepam 1 mg PO PRN</t>
        </is>
      </c>
      <c r="H81" s="88" t="inlineStr">
        <is>
          <t>Morphine 10 mg PO Q4H PRN</t>
        </is>
      </c>
      <c r="I81" s="119" t="n">
        <v>1</v>
      </c>
      <c r="J81" s="88"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00" t="n"/>
      <c r="L81" s="88" t="inlineStr">
        <is>
          <t>CINV &amp; Supportive Care</t>
        </is>
      </c>
      <c r="M81" s="100" t="inlineStr">
        <is>
          <t>Clinic</t>
        </is>
      </c>
      <c r="N81" s="88" t="inlineStr">
        <is>
          <t>ข้อ 5 (PLE_CC1_Key_Rx20_UBU.md)</t>
        </is>
      </c>
      <c r="O81" s="100" t="n"/>
      <c r="P81" s="100" t="n"/>
      <c r="Q81" s="100" t="n"/>
    </row>
    <row r="82" ht="13.2" customHeight="1" s="49">
      <c r="A82" s="119" t="inlineStr">
        <is>
          <t>86</t>
        </is>
      </c>
      <c r="B82" s="88" t="inlineStr">
        <is>
          <t>Cisplatin จะจับกับ Nitrogen ในสำยเบสที่ตำแหน่งใด</t>
        </is>
      </c>
      <c r="C82" s="100" t="n"/>
      <c r="D82" s="88" t="inlineStr">
        <is>
          <t>Lorazepam 1 mg PO PRN</t>
        </is>
      </c>
      <c r="E82" s="88" t="inlineStr">
        <is>
          <t>Morphine 10 mg PO Q4H PRN</t>
        </is>
      </c>
      <c r="F82" s="88" t="inlineStr">
        <is>
          <t>Calcium folinate (Leucovorin) 50 mg IV</t>
        </is>
      </c>
      <c r="G82" s="88" t="inlineStr">
        <is>
          <t>Mesna 400 mg IV stat</t>
        </is>
      </c>
      <c r="H82" s="88" t="inlineStr">
        <is>
          <t>Rasburicase 0.2 mg/kg IV</t>
        </is>
      </c>
      <c r="I82" s="119" t="n">
        <v>1</v>
      </c>
      <c r="J82" s="88"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00" t="n"/>
      <c r="L82" s="88" t="inlineStr">
        <is>
          <t>CINV &amp; Supportive Care</t>
        </is>
      </c>
      <c r="M82" s="100" t="inlineStr">
        <is>
          <t>Clinic</t>
        </is>
      </c>
      <c r="N82" s="88" t="inlineStr">
        <is>
          <t>ข้อ 104 (PLE_CC1_Key_Rx20_UBU.md)</t>
        </is>
      </c>
      <c r="O82" s="100" t="n"/>
      <c r="P82" s="100" t="n"/>
      <c r="Q82" s="100" t="n"/>
    </row>
    <row r="83" ht="13.2" customHeight="1" s="49">
      <c r="A83" s="119" t="inlineStr">
        <is>
          <t>87</t>
        </is>
      </c>
      <c r="B83" s="88" t="inlineStr">
        <is>
          <t>Doxorubicin ออกฤทธิ์โดยทำลาย DNA ของเชื้อ</t>
        </is>
      </c>
      <c r="C83" s="100" t="n"/>
      <c r="D83" s="88" t="inlineStr">
        <is>
          <t>Mesna 400 mg IV stat</t>
        </is>
      </c>
      <c r="E83" s="88" t="inlineStr">
        <is>
          <t>Rasburicase 0.2 mg/kg IV</t>
        </is>
      </c>
      <c r="F83" s="88" t="inlineStr">
        <is>
          <t>Palonosetron 0.25 mg IV stat</t>
        </is>
      </c>
      <c r="G83" s="88" t="inlineStr">
        <is>
          <t>Ondansetron 8 mg IV stat</t>
        </is>
      </c>
      <c r="H83" s="88" t="inlineStr">
        <is>
          <t>Aprepitant 125 mg PO stat</t>
        </is>
      </c>
      <c r="I83" s="119" t="n">
        <v>1</v>
      </c>
      <c r="J83" s="88"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00" t="n"/>
      <c r="L83" s="88" t="inlineStr">
        <is>
          <t>CINV &amp; Supportive Care</t>
        </is>
      </c>
      <c r="M83" s="100" t="inlineStr">
        <is>
          <t>Clinic</t>
        </is>
      </c>
      <c r="N83" s="88" t="inlineStr">
        <is>
          <t>ข้อ 1 (PLE_CC1_Key_Rx20_UBU.md)</t>
        </is>
      </c>
      <c r="O83" s="100" t="n"/>
      <c r="P83" s="100" t="n"/>
      <c r="Q83" s="100" t="n"/>
    </row>
    <row r="84" ht="13.2" customHeight="1" s="49">
      <c r="A84" s="119" t="inlineStr">
        <is>
          <t>88</t>
        </is>
      </c>
      <c r="B84" s="88" t="inlineStr">
        <is>
          <t>Doxorubicin ออกฤทธิ์เป็น intercalating ต่อสาย DNA</t>
        </is>
      </c>
      <c r="C84" s="100" t="n"/>
      <c r="D84" s="88" t="inlineStr">
        <is>
          <t>Ondansetron 8 mg IV stat</t>
        </is>
      </c>
      <c r="E84" s="88" t="inlineStr">
        <is>
          <t>Aprepitant 125 mg PO stat</t>
        </is>
      </c>
      <c r="F84" s="88" t="inlineStr">
        <is>
          <t>Dexamethasone 12 mg IV stat</t>
        </is>
      </c>
      <c r="G84" s="88" t="inlineStr">
        <is>
          <t>Filgrastim (G-CSF) 300 mcg SC OD</t>
        </is>
      </c>
      <c r="H84" s="88" t="inlineStr">
        <is>
          <t>Metoclopramide 10 mg TID</t>
        </is>
      </c>
      <c r="I84" s="119" t="n">
        <v>1</v>
      </c>
      <c r="J84" s="88"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00" t="n"/>
      <c r="L84" s="88" t="inlineStr">
        <is>
          <t>CINV &amp; Supportive Care</t>
        </is>
      </c>
      <c r="M84" s="100" t="inlineStr">
        <is>
          <t>Clinic</t>
        </is>
      </c>
      <c r="N84" s="88" t="inlineStr">
        <is>
          <t>ข้อ 4 (PLE_CC1_Key_Rx20_UBU.md)</t>
        </is>
      </c>
      <c r="O84" s="100" t="n"/>
      <c r="P84" s="100" t="n"/>
      <c r="Q84" s="100" t="n"/>
    </row>
    <row r="85" ht="13.2" customHeight="1" s="49">
      <c r="A85" s="119" t="inlineStr">
        <is>
          <t>89</t>
        </is>
      </c>
      <c r="B85" s="88" t="inlineStr">
        <is>
          <t>ยามะเร็งเตรียมในห้องที่มีแรงดันเป็นแบบ positive pressure</t>
        </is>
      </c>
      <c r="C85" s="100" t="n"/>
      <c r="D85" s="88" t="inlineStr">
        <is>
          <t>Filgrastim (G-CSF) 300 mcg SC OD</t>
        </is>
      </c>
      <c r="E85" s="88" t="inlineStr">
        <is>
          <t>Metoclopramide 10 mg TID</t>
        </is>
      </c>
      <c r="F85" s="88" t="inlineStr">
        <is>
          <t>Lorazepam 1 mg PO PRN</t>
        </is>
      </c>
      <c r="G85" s="88" t="inlineStr">
        <is>
          <t>Morphine 10 mg PO Q4H PRN</t>
        </is>
      </c>
      <c r="H85" s="88" t="inlineStr">
        <is>
          <t>Calcium folinate (Leucovorin) 50 mg IV</t>
        </is>
      </c>
      <c r="I85" s="119" t="n">
        <v>1</v>
      </c>
      <c r="J85" s="88"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00" t="n"/>
      <c r="L85" s="88" t="inlineStr">
        <is>
          <t>CINV &amp; Supportive Care</t>
        </is>
      </c>
      <c r="M85" s="100" t="inlineStr">
        <is>
          <t>Clinic</t>
        </is>
      </c>
      <c r="N85" s="88" t="inlineStr">
        <is>
          <t>ข้อ 1 (PLE_CC1_Key_Rx20_UBU.md)</t>
        </is>
      </c>
      <c r="O85" s="100" t="n"/>
      <c r="P85" s="100" t="n"/>
      <c r="Q85" s="100" t="n"/>
    </row>
    <row r="86" ht="13.2" customHeight="1" s="49">
      <c r="A86" s="119" t="inlineStr">
        <is>
          <t>90</t>
        </is>
      </c>
      <c r="B86" s="88" t="inlineStr">
        <is>
          <t>เพราะ ยามะเร็งเตรียมในห้องที่มีแรงดันเป็นแบบneagatiive pressure</t>
        </is>
      </c>
      <c r="C86" s="100" t="n"/>
      <c r="D86" s="88" t="inlineStr">
        <is>
          <t>Morphine 10 mg PO Q4H PRN</t>
        </is>
      </c>
      <c r="E86" s="88" t="inlineStr">
        <is>
          <t>Calcium folinate (Leucovorin) 50 mg IV</t>
        </is>
      </c>
      <c r="F86" s="88" t="inlineStr">
        <is>
          <t>Mesna 400 mg IV stat</t>
        </is>
      </c>
      <c r="G86" s="88" t="inlineStr">
        <is>
          <t>Rasburicase 0.2 mg/kg IV</t>
        </is>
      </c>
      <c r="H86" s="88" t="inlineStr">
        <is>
          <t>Palonosetron 0.25 mg IV stat</t>
        </is>
      </c>
      <c r="I86" s="119" t="n">
        <v>4</v>
      </c>
      <c r="J86" s="88"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100" t="n"/>
      <c r="L86" s="88" t="inlineStr">
        <is>
          <t>CINV &amp; Supportive Care</t>
        </is>
      </c>
      <c r="M86" s="100" t="inlineStr">
        <is>
          <t>Clinic</t>
        </is>
      </c>
      <c r="N86" s="88" t="inlineStr">
        <is>
          <t>ข้อ 4 (PLE_CC1_Key_Rx20_UBU.md)</t>
        </is>
      </c>
      <c r="O86" s="100" t="n"/>
      <c r="P86" s="100" t="n"/>
      <c r="Q86" s="100" t="n"/>
    </row>
    <row r="87" ht="13.2" customHeight="1" s="49">
      <c r="A87" s="119" t="inlineStr">
        <is>
          <t>91</t>
        </is>
      </c>
      <c r="B87" s="88" t="inlineStr">
        <is>
          <t>Cumulative dose ของ Doxorubicin ในผู้ป่วยรายนี้ คือเท่าไร</t>
        </is>
      </c>
      <c r="C87" s="100" t="n"/>
      <c r="D87" s="88" t="inlineStr">
        <is>
          <t>60 mg/m 2</t>
        </is>
      </c>
      <c r="E87" s="88" t="inlineStr">
        <is>
          <t>180 mg/m 2</t>
        </is>
      </c>
      <c r="F87" s="88" t="inlineStr">
        <is>
          <t>240 mg/m 2</t>
        </is>
      </c>
      <c r="G87" s="88" t="inlineStr">
        <is>
          <t>300 mg/m 2</t>
        </is>
      </c>
      <c r="H87" s="88" t="inlineStr">
        <is>
          <t>480 mg/m 2 cycle 4 x 60 = 240 mg/m 2</t>
        </is>
      </c>
      <c r="I87" s="119" t="n">
        <v>3</v>
      </c>
      <c r="J87" s="88"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7" s="100" t="n"/>
      <c r="L87" s="88" t="inlineStr">
        <is>
          <t>CINV &amp; Supportive Care</t>
        </is>
      </c>
      <c r="M87" s="100" t="inlineStr">
        <is>
          <t>Clinic</t>
        </is>
      </c>
      <c r="N87" s="88" t="inlineStr">
        <is>
          <t>ข้อ 10 (PLE_CC1_Key_Rx20_UBU.md)</t>
        </is>
      </c>
      <c r="O87" s="100" t="n"/>
      <c r="P87" s="100" t="n"/>
      <c r="Q87" s="100" t="n"/>
    </row>
    <row r="88" ht="13.2" customHeight="1" s="49">
      <c r="A88" s="119" t="inlineStr">
        <is>
          <t>92</t>
        </is>
      </c>
      <c r="B88" s="88" t="inlineStr">
        <is>
          <t>กลไกการเกิด cardiotoxicity ของยา doxorubicin คือข้อใด</t>
        </is>
      </c>
      <c r="C88" s="100" t="n"/>
      <c r="D88" s="88" t="inlineStr">
        <is>
          <t>Free radical generation</t>
        </is>
      </c>
      <c r="E88" s="88" t="inlineStr">
        <is>
          <t>Topoisomerase inhibitors</t>
        </is>
      </c>
      <c r="F88" s="88" t="inlineStr">
        <is>
          <t>Intercalated DNA</t>
        </is>
      </c>
      <c r="G88" s="88" t="inlineStr">
        <is>
          <t>Inhibit microtubule assembly</t>
        </is>
      </c>
      <c r="H88" s="88" t="inlineStr">
        <is>
          <t>Inhibit microtubule dis-asembly</t>
        </is>
      </c>
      <c r="I88" s="119" t="n">
        <v>1</v>
      </c>
      <c r="J88" s="88"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8" s="100" t="n"/>
      <c r="L88" s="88" t="inlineStr">
        <is>
          <t>CINV &amp; Supportive Care</t>
        </is>
      </c>
      <c r="M88" s="100" t="inlineStr">
        <is>
          <t>Clinic</t>
        </is>
      </c>
      <c r="N88" s="88" t="inlineStr">
        <is>
          <t>ข้อ 11 (PLE_CC1_Key_Rx20_UBU.md)</t>
        </is>
      </c>
      <c r="O88" s="100" t="n"/>
      <c r="P88" s="100" t="n"/>
      <c r="Q88" s="100" t="n"/>
    </row>
    <row r="89" ht="13.2" customHeight="1" s="49">
      <c r="A89" s="100" t="n">
        <v>93</v>
      </c>
      <c r="B89" s="88" t="inlineStr">
        <is>
          <t>ข้อใดคือกลไกการออกฤทธิ์ของยา cyclophosphamide</t>
        </is>
      </c>
      <c r="C89" s="100" t="n"/>
      <c r="D89" s="88" t="inlineStr">
        <is>
          <t>Alkylating agent</t>
        </is>
      </c>
      <c r="E89" s="88" t="inlineStr">
        <is>
          <t>Antimetabolite</t>
        </is>
      </c>
      <c r="F89" s="88" t="inlineStr">
        <is>
          <t>Antimitotic</t>
        </is>
      </c>
      <c r="G89" s="88" t="inlineStr">
        <is>
          <t>Inhibit topoisomerase</t>
        </is>
      </c>
      <c r="H89" s="88" t="inlineStr">
        <is>
          <t>Inhibit DNA polymerase</t>
        </is>
      </c>
      <c r="I89" s="100" t="inlineStr">
        <is>
          <t>1</t>
        </is>
      </c>
      <c r="J89" s="88"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00" t="n"/>
      <c r="L89" s="88" t="inlineStr">
        <is>
          <t>Hypertension</t>
        </is>
      </c>
      <c r="M89" s="100" t="inlineStr">
        <is>
          <t>Clinic</t>
        </is>
      </c>
      <c r="N89" s="88" t="inlineStr">
        <is>
          <t>ข้อ 107 (PLE_CC1_2562_Key.md)</t>
        </is>
      </c>
      <c r="O89" s="100" t="n"/>
      <c r="P89" s="100" t="n"/>
      <c r="Q89" s="100" t="n"/>
    </row>
    <row r="90" ht="13.2" customHeight="1" s="49">
      <c r="A90" s="100" t="n">
        <v>94</v>
      </c>
      <c r="B90" s="88" t="inlineStr">
        <is>
          <t>ข้อใดคือยากลุ่ม anti-microtubule</t>
        </is>
      </c>
      <c r="C90" s="100" t="n"/>
      <c r="D90" s="88" t="inlineStr">
        <is>
          <t>Paclitaxel</t>
        </is>
      </c>
      <c r="E90" s="88" t="inlineStr">
        <is>
          <t>Doxorubicin</t>
        </is>
      </c>
      <c r="F90" s="88" t="inlineStr">
        <is>
          <t>Cisplatin</t>
        </is>
      </c>
      <c r="G90" s="88" t="inlineStr">
        <is>
          <t>Cyclophosphamide</t>
        </is>
      </c>
      <c r="H90" s="88" t="inlineStr">
        <is>
          <t>Methotrexate</t>
        </is>
      </c>
      <c r="I90" s="100" t="inlineStr">
        <is>
          <t>1</t>
        </is>
      </c>
      <c r="J90" s="88"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00" t="n"/>
      <c r="L90" s="88" t="inlineStr">
        <is>
          <t>Hypertension</t>
        </is>
      </c>
      <c r="M90" s="100" t="inlineStr">
        <is>
          <t>Clinic</t>
        </is>
      </c>
      <c r="N90" s="88" t="inlineStr">
        <is>
          <t>ข้อ 54 (PLE_CC1_2559.md)</t>
        </is>
      </c>
      <c r="O90" s="100" t="n"/>
      <c r="P90" s="100" t="n"/>
      <c r="Q90" s="100" t="n"/>
    </row>
    <row r="91" ht="13.2" customHeight="1" s="49">
      <c r="A91" s="100" t="n">
        <v>95</v>
      </c>
      <c r="B91" s="88" t="inlineStr">
        <is>
          <t>ข้อใดคืออาการไม่พึงประสงค์ที่พบบ่อยจาก cyclophosphamide</t>
        </is>
      </c>
      <c r="C91" s="100" t="n"/>
      <c r="D91" s="88" t="inlineStr">
        <is>
          <t>Mucositis</t>
        </is>
      </c>
      <c r="E91" s="88" t="inlineStr">
        <is>
          <t>Neuropathy</t>
        </is>
      </c>
      <c r="F91" s="88" t="inlineStr">
        <is>
          <t>Hemorrhagic cystitis</t>
        </is>
      </c>
      <c r="G91" s="88" t="inlineStr">
        <is>
          <t>Hand foot syndrome</t>
        </is>
      </c>
      <c r="H91" s="88" t="inlineStr">
        <is>
          <t>Anemia</t>
        </is>
      </c>
      <c r="I91" s="100" t="inlineStr">
        <is>
          <t>1</t>
        </is>
      </c>
      <c r="J91" s="88" t="inlineStr">
        <is>
          <t>✅ คำตอบที่ถูกต้อง: ข้อ ก. Mucositis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Mucositis การเลือก Mucositis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(Neuropathy): Peripheral neuropathy มักสัมพันธ์กับยากลุ่ม Vinca alkaloids (เช่น Vincristine) หรือ Platinum-based (เช่น Oxaliplatin) ไม่ใช่ Cyclophosphamide
• ข้อ ค. (Hemorrhagic cystitis): Hemorrhagic cystitis เป็นอาการข้างเคียงเฉพาะของ Cyclophosphamide และ Ifosfamide เกิดจากสาร Acrolein ทำลายเยื่อบุท่อปัสสาวะ
• ข้อ ง. (Hand foot syndrome): Hand-foot syndrome เป็นอาการข้างเคียงที่เด่นชัดของยา Capecitabine และ 5-FU ไม่ใช่เกิดจาก Cyclophosphamide
• ข้อ จ. (Anemia): แม้ Cyclophosphamide จะมีฤทธิ์กดไขกระดูก (Myelosuppression) ทำให้เกิด anemia ได้ แต่อาการแทรกซ้อนเฉพาะตัวที่ต้องระวังเป็นพิเศษคือ Hemorrhagic cystitis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00" t="n"/>
      <c r="L91" s="88" t="inlineStr">
        <is>
          <t>Hypertension</t>
        </is>
      </c>
      <c r="M91" s="100" t="inlineStr">
        <is>
          <t>Clinic</t>
        </is>
      </c>
      <c r="N91" s="88" t="inlineStr">
        <is>
          <t>ข้อ 63 (PLE_CC1_2558_Key.md)</t>
        </is>
      </c>
      <c r="O91" s="100" t="n"/>
      <c r="P91" s="100" t="n"/>
      <c r="Q91" s="100" t="n"/>
    </row>
    <row r="92" ht="13.2" customHeight="1" s="49">
      <c r="A92" s="100" t="n">
        <v>96</v>
      </c>
      <c r="B92" s="88" t="inlineStr">
        <is>
          <t>Cyclophosphamide ออกฤทธิ์อย่างไร</t>
        </is>
      </c>
      <c r="C92" s="100" t="n"/>
      <c r="D92" s="88" t="inlineStr">
        <is>
          <t>Inhibit depolymerization of mitotic spindle</t>
        </is>
      </c>
      <c r="E92" s="88" t="inlineStr">
        <is>
          <t>Intercalation</t>
        </is>
      </c>
      <c r="F92" s="88" t="inlineStr">
        <is>
          <t>Alkylated DNA</t>
        </is>
      </c>
      <c r="G92" s="88" t="inlineStr">
        <is>
          <t>Inhibit polymerization of microtubule</t>
        </is>
      </c>
      <c r="H92" s="88" t="inlineStr">
        <is>
          <t>Inhibit topoisomerase IV</t>
        </is>
      </c>
      <c r="I92" s="100" t="inlineStr">
        <is>
          <t>1</t>
        </is>
      </c>
      <c r="J92" s="88" t="inlineStr">
        <is>
          <t>✅ คำตอบที่ถูกต้อง: ข้อ ก. Inhibit depolymerization of mitotic spindle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Inhibit depolymerization of mitotic spindle การเลือก Inhibit depolymerization of mitotic spindle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(Intercalation): กระบวนการ Intercalation คือการแทรกตัวเข้าไปใน DNA ซึ่งเป็นกลไกหลักของยากลุ่ม Anthracyclines (เช่น Doxorubicin)
• ข้อ ค. (Alkylated DNA): Cyclophosphamide ออกฤทธิ์เป็น Alkylating agent ทำให้เกิดการ cross-link บนสาย DNA ทำให้เซลล์แบ่งตัวไม่ได้
• ข้อ ง. (Inhibit polymerization of microtubule): ยาที่ Inhibit polymerization of microtubule คือกลุ่ม Vinca alkaloids (เช่น Vincristine) ไม่ใช่กลไกของ Cyclophosphamide
• ข้อ จ. (Inhibit topoisomerase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00" t="n"/>
      <c r="L92" s="88" t="inlineStr">
        <is>
          <t>Hypertension</t>
        </is>
      </c>
      <c r="M92" s="100" t="inlineStr">
        <is>
          <t>Clinic</t>
        </is>
      </c>
      <c r="N92" s="88" t="inlineStr">
        <is>
          <t>ข้อ 65 (PLE_CC1_2558_Key.md)</t>
        </is>
      </c>
      <c r="O92" s="100" t="n"/>
      <c r="P92" s="100" t="n"/>
      <c r="Q92" s="100" t="n"/>
    </row>
    <row r="93" ht="13.2" customHeight="1" s="49">
      <c r="A93" s="100" t="n">
        <v>97</v>
      </c>
      <c r="B93" s="88"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93" s="100" t="n"/>
      <c r="D93" s="88" t="inlineStr">
        <is>
          <t>Visual change</t>
        </is>
      </c>
      <c r="E93" s="88" t="inlineStr">
        <is>
          <t>LFT</t>
        </is>
      </c>
      <c r="F93" s="88" t="inlineStr">
        <is>
          <t>eGFR</t>
        </is>
      </c>
      <c r="G93" s="88" t="inlineStr">
        <is>
          <t>CBC</t>
        </is>
      </c>
      <c r="H93" s="88" t="inlineStr">
        <is>
          <t>LVEF</t>
        </is>
      </c>
      <c r="I93" s="100" t="inlineStr">
        <is>
          <t>1</t>
        </is>
      </c>
      <c r="J93" s="88"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00" t="n"/>
      <c r="L93" s="88" t="inlineStr">
        <is>
          <t>Hypertension</t>
        </is>
      </c>
      <c r="M93" s="100" t="inlineStr">
        <is>
          <t>Clinic</t>
        </is>
      </c>
      <c r="N93" s="88" t="inlineStr">
        <is>
          <t>ข้อ 80 (Pharmtutor_2024_Set1.md)</t>
        </is>
      </c>
      <c r="O93" s="100" t="n"/>
      <c r="P93" s="100" t="n"/>
      <c r="Q93" s="100" t="n"/>
    </row>
    <row r="94" ht="13.2" customHeight="1" s="49">
      <c r="A94" s="100" t="n">
        <v>98</v>
      </c>
      <c r="B94" s="88" t="inlineStr">
        <is>
          <t>ยาในข้อใดต่อไปนี้สามารถช่วยลดอาการข้างเคียงที่เป็นพิษต่อหัวใจ จากยา Doxorubicin</t>
        </is>
      </c>
      <c r="C94" s="100" t="n"/>
      <c r="D94" s="88" t="inlineStr">
        <is>
          <t>DMSO</t>
        </is>
      </c>
      <c r="E94" s="88" t="inlineStr">
        <is>
          <t>Dexrazoxane</t>
        </is>
      </c>
      <c r="F94" s="88" t="inlineStr">
        <is>
          <t>Dextromethorphan</t>
        </is>
      </c>
      <c r="G94" s="88" t="inlineStr">
        <is>
          <t>Dexamethasone</t>
        </is>
      </c>
      <c r="H94" s="88" t="inlineStr">
        <is>
          <t>Drospirenone</t>
        </is>
      </c>
      <c r="I94" s="100" t="inlineStr">
        <is>
          <t>1</t>
        </is>
      </c>
      <c r="J94" s="88"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00" t="n"/>
      <c r="L94" s="88" t="inlineStr">
        <is>
          <t>Hypertension</t>
        </is>
      </c>
      <c r="M94" s="100" t="inlineStr">
        <is>
          <t>Clinic</t>
        </is>
      </c>
      <c r="N94" s="88" t="inlineStr">
        <is>
          <t>ข้อ 81 (Pharmtutor_2024_Set1.md)</t>
        </is>
      </c>
      <c r="O94" s="100" t="n"/>
      <c r="P94" s="100" t="n"/>
      <c r="Q94" s="100" t="n"/>
    </row>
    <row r="95" ht="13.2" customHeight="1" s="49">
      <c r="A95" s="100" t="n">
        <v>99</v>
      </c>
      <c r="B95" s="88" t="inlineStr">
        <is>
          <t>กลไกใดของยา Doxorubicin ทำให้เกิดอาการข้างเคียงที่เป็นพิษต่อหัวใจ</t>
        </is>
      </c>
      <c r="C95" s="100" t="n"/>
      <c r="D95" s="88" t="inlineStr">
        <is>
          <t>Alkylating agent</t>
        </is>
      </c>
      <c r="E95" s="88" t="inlineStr">
        <is>
          <t>Intercalation</t>
        </is>
      </c>
      <c r="F95" s="88" t="inlineStr">
        <is>
          <t>Free radical formation</t>
        </is>
      </c>
      <c r="G95" s="88" t="inlineStr">
        <is>
          <t>Topoisomerase inhibitors</t>
        </is>
      </c>
      <c r="H95" s="88" t="inlineStr">
        <is>
          <t>Inhibit tubulin assembly</t>
        </is>
      </c>
      <c r="I95" s="100" t="inlineStr">
        <is>
          <t>1</t>
        </is>
      </c>
      <c r="J95" s="88"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100" t="n"/>
      <c r="L95" s="88" t="inlineStr">
        <is>
          <t>Hypertension</t>
        </is>
      </c>
      <c r="M95" s="100" t="inlineStr">
        <is>
          <t>Clinic</t>
        </is>
      </c>
      <c r="N95" s="88" t="inlineStr">
        <is>
          <t>ข้อ 82 (Pharmtutor_2024_Set1.md)</t>
        </is>
      </c>
      <c r="O95" s="100" t="n"/>
      <c r="P95" s="100" t="n"/>
      <c r="Q95" s="100" t="n"/>
    </row>
    <row r="96" ht="13.2" customHeight="1" s="49">
      <c r="A96" s="100" t="n">
        <v>100</v>
      </c>
      <c r="B96" s="88" t="inlineStr">
        <is>
          <t>ยาเคมีบำบัตรสูตร AC (Doxorubicin,Cyclophosphamide) ควรmonitorสิ่งใด</t>
        </is>
      </c>
      <c r="C96" s="100" t="n"/>
      <c r="D96" s="88" t="inlineStr">
        <is>
          <t>SCr</t>
        </is>
      </c>
      <c r="E96" s="88" t="inlineStr">
        <is>
          <t>AST</t>
        </is>
      </c>
      <c r="F96" s="88" t="inlineStr">
        <is>
          <t>Lipo-A</t>
        </is>
      </c>
      <c r="G96" s="88" t="inlineStr">
        <is>
          <t>Hct</t>
        </is>
      </c>
      <c r="H96" s="88" t="inlineStr">
        <is>
          <t>LVEF</t>
        </is>
      </c>
      <c r="I96" s="100" t="inlineStr">
        <is>
          <t>1</t>
        </is>
      </c>
      <c r="J96" s="88"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00" t="n"/>
      <c r="L96" s="88" t="inlineStr">
        <is>
          <t>Hypertension</t>
        </is>
      </c>
      <c r="M96" s="100" t="inlineStr">
        <is>
          <t>Clinic</t>
        </is>
      </c>
      <c r="N96" s="88" t="inlineStr">
        <is>
          <t>ข้อ 78 (Pharmtutor_2024_Set2.md)</t>
        </is>
      </c>
      <c r="O96" s="100" t="n"/>
      <c r="P96" s="100" t="n"/>
      <c r="Q96" s="100" t="n"/>
    </row>
    <row r="97" ht="13.2" customHeight="1" s="49">
      <c r="A97" s="100" t="n">
        <v>101</v>
      </c>
      <c r="B97" s="88" t="inlineStr">
        <is>
          <t>เมื่อผู้ป่วยได้รับยาสูตรAC (Doxorubicin/Cyclophosphamide) ควรได้รับยาใดในการเเก้อาการคลื่นไว้อาเจียน</t>
        </is>
      </c>
      <c r="C97" s="100" t="n"/>
      <c r="D97" s="88" t="inlineStr">
        <is>
          <t>Olanzapine + Dexamethasone</t>
        </is>
      </c>
      <c r="E97" s="88" t="inlineStr">
        <is>
          <t>Olanzapine + Metoclopramide</t>
        </is>
      </c>
      <c r="F97" s="88" t="inlineStr">
        <is>
          <t>Aprepitant + Ondansetron</t>
        </is>
      </c>
      <c r="G97" s="88" t="inlineStr">
        <is>
          <t>Aprepitant + Metoclopramide + Lorazepam</t>
        </is>
      </c>
      <c r="H97" s="88" t="inlineStr">
        <is>
          <t>Aprepitant + Ondansetron + Dexamethasone + Olanzapine</t>
        </is>
      </c>
      <c r="I97" s="100" t="inlineStr">
        <is>
          <t>1</t>
        </is>
      </c>
      <c r="J97" s="88"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00" t="n"/>
      <c r="L97" s="88" t="inlineStr">
        <is>
          <t>Hypertension</t>
        </is>
      </c>
      <c r="M97" s="100" t="inlineStr">
        <is>
          <t>Clinic</t>
        </is>
      </c>
      <c r="N97" s="88" t="inlineStr">
        <is>
          <t>ข้อ 80 (Pharmtutor_2024_Set2.md)</t>
        </is>
      </c>
      <c r="O97" s="100" t="n"/>
      <c r="P97" s="100" t="n"/>
      <c r="Q97" s="100" t="n"/>
    </row>
    <row r="98" ht="13.2" customHeight="1" s="49">
      <c r="A98" s="100" t="n">
        <v>102</v>
      </c>
      <c r="B98" s="88"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98" s="100" t="n"/>
      <c r="D98" s="88" t="inlineStr">
        <is>
          <t>ยาใดต้องให้กินน ้ามากๆ ตอบ Cyclophosphamide</t>
        </is>
      </c>
      <c r="E98" s="88" t="inlineStr">
        <is>
          <t>ยาใดทำให้เจ็บปาก เป็นแผลในปาก แต่ไม่มีการติดเชื้อ</t>
        </is>
      </c>
      <c r="F98" s="88" t="inlineStr">
        <is>
          <t>Doxorubicin</t>
        </is>
      </c>
      <c r="G98" s="88" t="inlineStr">
        <is>
          <t>Vincristine</t>
        </is>
      </c>
      <c r="H98" s="88" t="inlineStr">
        <is>
          <t>Cyclophosphamide</t>
        </is>
      </c>
      <c r="I98" s="100" t="inlineStr">
        <is>
          <t>1</t>
        </is>
      </c>
      <c r="J98" s="88"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8" s="100" t="n"/>
      <c r="L98" s="88" t="inlineStr">
        <is>
          <t>Hypertension</t>
        </is>
      </c>
      <c r="M98" s="100" t="inlineStr">
        <is>
          <t>Clinic</t>
        </is>
      </c>
      <c r="N98" s="88" t="inlineStr">
        <is>
          <t>ข้อ 3 (PLE_CC1_2556.md)</t>
        </is>
      </c>
      <c r="O98" s="100" t="n"/>
      <c r="P98" s="100" t="n"/>
      <c r="Q98" s="100" t="n"/>
    </row>
    <row r="99" ht="13.2" customHeight="1" s="49">
      <c r="A99" s="100" t="n">
        <v>103</v>
      </c>
      <c r="B99" s="88" t="inlineStr">
        <is>
          <t>ต้องใช้ยา Cyclophosphamide กับผู้ป่วยวันละเท่าไหร่ เมื่อคิดพื้นที่ผิวตามสูตร</t>
        </is>
      </c>
      <c r="C99" s="100" t="n"/>
      <c r="D99" s="88" t="inlineStr">
        <is>
          <t>728 mg/day</t>
        </is>
      </c>
      <c r="E99" s="88" t="inlineStr">
        <is>
          <t>748 mg/day</t>
        </is>
      </c>
      <c r="F99" s="88" t="inlineStr">
        <is>
          <t>768 mg/day</t>
        </is>
      </c>
      <c r="G99" s="88" t="inlineStr">
        <is>
          <t>788 mg/day</t>
        </is>
      </c>
      <c r="H99" s="88" t="inlineStr">
        <is>
          <t>798 mg/day สูตร body surface area (BSA) = ℎ𝑒𝑖𝑔ℎ𝑡(𝑐𝑚)ข𝑤𝑒𝑖𝑔ℎ𝑡(𝑘𝑔) = 160ข40 3600 =</t>
        </is>
      </c>
      <c r="I99" s="100" t="inlineStr">
        <is>
          <t>5</t>
        </is>
      </c>
      <c r="J99" s="88"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100" t="n"/>
      <c r="L99" s="88" t="inlineStr">
        <is>
          <t>Hypertension</t>
        </is>
      </c>
      <c r="M99" s="100" t="inlineStr">
        <is>
          <t>Clinic</t>
        </is>
      </c>
      <c r="N99" s="88" t="inlineStr">
        <is>
          <t>ข้อ 1 (PLE_CC1_2554 SET2.md)</t>
        </is>
      </c>
      <c r="O99" s="100" t="n"/>
      <c r="P99" s="100" t="n"/>
      <c r="Q99" s="100" t="n"/>
    </row>
    <row r="100" ht="13.2" customHeight="1" s="49">
      <c r="A100" s="100" t="n">
        <v>104</v>
      </c>
      <c r="B100" s="88" t="inlineStr">
        <is>
          <t>ข้อใดออกฤทธิ์เหมือน Cyclophosphamide</t>
        </is>
      </c>
      <c r="C100" s="100" t="n"/>
      <c r="D100" s="88" t="inlineStr">
        <is>
          <t>Docetaxel</t>
        </is>
      </c>
      <c r="E100" s="88" t="inlineStr">
        <is>
          <t>Cytarabine</t>
        </is>
      </c>
      <c r="F100" s="88" t="inlineStr">
        <is>
          <t>Cisplatin</t>
        </is>
      </c>
      <c r="G100" s="88" t="inlineStr">
        <is>
          <t>Ifosfamide</t>
        </is>
      </c>
      <c r="H100" s="88" t="inlineStr">
        <is>
          <t>Navelbine mustard, cyclophosphamide, ifosfamide, cisplatin และ dacarbazine</t>
        </is>
      </c>
      <c r="I100" s="100" t="inlineStr">
        <is>
          <t>4</t>
        </is>
      </c>
      <c r="J100" s="88"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00" t="n"/>
      <c r="L100" s="88" t="inlineStr">
        <is>
          <t>Hypertension</t>
        </is>
      </c>
      <c r="M100" s="100" t="inlineStr">
        <is>
          <t>Clinic</t>
        </is>
      </c>
      <c r="N100" s="88" t="inlineStr">
        <is>
          <t>ข้อ 4 (PLE_CC1_2554 SET2.md)</t>
        </is>
      </c>
      <c r="O100" s="100" t="n"/>
      <c r="P100" s="100" t="n"/>
      <c r="Q100" s="100" t="n"/>
    </row>
    <row r="101" ht="13.2" customHeight="1" s="49">
      <c r="A101" s="100" t="n">
        <v>105</v>
      </c>
      <c r="B101" s="88"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101" s="100" t="n"/>
      <c r="D101" s="88" t="inlineStr">
        <is>
          <t>400 ml.</t>
        </is>
      </c>
      <c r="E101" s="88" t="inlineStr">
        <is>
          <t>420 ml.</t>
        </is>
      </c>
      <c r="F101" s="88" t="inlineStr">
        <is>
          <t>440 ml.</t>
        </is>
      </c>
      <c r="G101" s="88" t="inlineStr">
        <is>
          <t>460 ml.</t>
        </is>
      </c>
      <c r="H101" s="88" t="inlineStr">
        <is>
          <t>480 ml.</t>
        </is>
      </c>
      <c r="I101" s="100" t="inlineStr">
        <is>
          <t>2</t>
        </is>
      </c>
      <c r="J101" s="88"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101" s="100" t="n"/>
      <c r="L101" s="88" t="inlineStr">
        <is>
          <t>Hypertension</t>
        </is>
      </c>
      <c r="M101" s="100" t="inlineStr">
        <is>
          <t>Clinic</t>
        </is>
      </c>
      <c r="N101" s="88" t="inlineStr">
        <is>
          <t>ข้อ 5 (PLE_CC1_2554 SET2.md)</t>
        </is>
      </c>
      <c r="O101" s="100" t="n"/>
      <c r="P101" s="100" t="n"/>
      <c r="Q101" s="100" t="n"/>
    </row>
    <row r="102" ht="13.2" customHeight="1" s="49">
      <c r="A102" s="100" t="n">
        <v>106</v>
      </c>
      <c r="B102" s="88" t="inlineStr">
        <is>
          <t>เกี่ยวกับอาการไมGพึงประสงค_จากยา cyclophosphamide ข้อใดไมGถูกต$อง</t>
        </is>
      </c>
      <c r="C102" s="100" t="n"/>
      <c r="D102" s="88" t="inlineStr">
        <is>
          <t>ทำให$เกิดภาวะ cystitis</t>
        </is>
      </c>
      <c r="E102" s="88" t="inlineStr">
        <is>
          <t>เปญน dose-related toxicity</t>
        </is>
      </c>
      <c r="F102" s="88" t="inlineStr">
        <is>
          <t>สารที่ออกฤทธิ์ทำให$เกิดพิษคือ acrolein</t>
        </is>
      </c>
      <c r="G102" s="88" t="inlineStr">
        <is>
          <t>เมื่อเกิด extravasation ควรได$รับ hyaluronidase เปญน antidote</t>
        </is>
      </c>
      <c r="H102" s="88" t="inlineStr">
        <is>
          <t>ใช$ mesna เปญน uroprotective</t>
        </is>
      </c>
      <c r="I102" s="100" t="inlineStr">
        <is>
          <t>4</t>
        </is>
      </c>
      <c r="J102" s="88"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2" s="100" t="n"/>
      <c r="L102" s="88" t="inlineStr">
        <is>
          <t>Hypertension</t>
        </is>
      </c>
      <c r="M102" s="100" t="inlineStr">
        <is>
          <t>Clinic</t>
        </is>
      </c>
      <c r="N102" s="88" t="inlineStr">
        <is>
          <t>ข้อ 22 (PLE_CC1_Key_Rx20_UBU.md)</t>
        </is>
      </c>
      <c r="O102" s="100" t="n"/>
      <c r="P102" s="100" t="n"/>
      <c r="Q102" s="100" t="n"/>
    </row>
    <row r="103" ht="13.2" customHeight="1" s="49">
      <c r="A103" s="100" t="n">
        <v>107</v>
      </c>
      <c r="B103" s="88" t="inlineStr">
        <is>
          <t>ยาในข้อใดมีประโยชน_สำหรับ anticipatory nausea and vomiting</t>
        </is>
      </c>
      <c r="C103" s="100" t="n"/>
      <c r="D103" s="88" t="inlineStr">
        <is>
          <t>Dexamethasone</t>
        </is>
      </c>
      <c r="E103" s="88" t="inlineStr">
        <is>
          <t>Ondansetron</t>
        </is>
      </c>
      <c r="F103" s="88" t="inlineStr">
        <is>
          <t>Aprepitant</t>
        </is>
      </c>
      <c r="G103" s="88" t="inlineStr">
        <is>
          <t>Lorazepam</t>
        </is>
      </c>
      <c r="H103" s="88" t="inlineStr">
        <is>
          <t>Metoclopramide</t>
        </is>
      </c>
      <c r="I103" s="100" t="inlineStr">
        <is>
          <t>4</t>
        </is>
      </c>
      <c r="J103" s="88"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3" s="100" t="n"/>
      <c r="L103" s="88" t="inlineStr">
        <is>
          <t>Hypertension</t>
        </is>
      </c>
      <c r="M103" s="100" t="inlineStr">
        <is>
          <t>Clinic</t>
        </is>
      </c>
      <c r="N103" s="88" t="inlineStr">
        <is>
          <t>ข้อ 23 (PLE_CC1_Key_Rx20_UBU.md)</t>
        </is>
      </c>
      <c r="O103" s="100" t="n"/>
      <c r="P103" s="100" t="n"/>
      <c r="Q103" s="100" t="n"/>
    </row>
    <row r="104" ht="13.2" customHeight="1" s="49">
      <c r="A104" s="100" t="n">
        <v>108</v>
      </c>
      <c r="B104" s="88" t="inlineStr">
        <is>
          <t>เภสัชกรจะแนะนำผลิตภัณฑ์ใดเพื่อรักษา Mild acne</t>
        </is>
      </c>
      <c r="C104" s="100" t="n"/>
      <c r="D104" s="88" t="inlineStr">
        <is>
          <t>สบู่มังคุด</t>
        </is>
      </c>
      <c r="E104" s="88" t="inlineStr">
        <is>
          <t>เจลพญายอ</t>
        </is>
      </c>
      <c r="F104" s="88" t="inlineStr">
        <is>
          <t>ครีมว่านหางจระเข้</t>
        </is>
      </c>
      <c r="G104" s="88" t="inlineStr">
        <is>
          <t>มาสก์ดึงผิวใบบัวบก</t>
        </is>
      </c>
      <c r="H104" s="88" t="inlineStr">
        <is>
          <t>ผงขมิ้นชันขัดหน้า</t>
        </is>
      </c>
      <c r="I104" s="100" t="inlineStr">
        <is>
          <t>1</t>
        </is>
      </c>
      <c r="J104" s="88"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104" s="100" t="n"/>
      <c r="L104" s="88" t="inlineStr">
        <is>
          <t>Hypertension</t>
        </is>
      </c>
      <c r="M104" s="100" t="inlineStr">
        <is>
          <t>Clinic</t>
        </is>
      </c>
      <c r="N104" s="88" t="inlineStr">
        <is>
          <t>ข้อ 9 (PLE_CC1_Key_Rx20_UBU.md)</t>
        </is>
      </c>
      <c r="O104" s="100" t="n"/>
      <c r="P104" s="100" t="n"/>
      <c r="Q104" s="100" t="n"/>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Q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18" t="inlineStr">
        <is>
          <t>ข้อที่</t>
        </is>
      </c>
      <c r="B2" s="148" t="inlineStr">
        <is>
          <t>คำถาม</t>
        </is>
      </c>
      <c r="C2" s="118" t="inlineStr">
        <is>
          <t>รูปถาม</t>
        </is>
      </c>
      <c r="D2" s="148" t="inlineStr">
        <is>
          <t>ตัวเลือก 1</t>
        </is>
      </c>
      <c r="E2" s="148" t="inlineStr">
        <is>
          <t>ตัวเลือก 2</t>
        </is>
      </c>
      <c r="F2" s="148" t="inlineStr">
        <is>
          <t>ตัวเลือก 3</t>
        </is>
      </c>
      <c r="G2" s="148" t="inlineStr">
        <is>
          <t>ตัวเลือก 4</t>
        </is>
      </c>
      <c r="H2" s="148" t="inlineStr">
        <is>
          <t>ตัวเลือก 5</t>
        </is>
      </c>
      <c r="I2" s="118" t="inlineStr">
        <is>
          <t>เฉลย (ตัวเลข 1-5)</t>
        </is>
      </c>
      <c r="J2" s="148" t="inlineStr">
        <is>
          <t>คำอธิบายเฉลย</t>
        </is>
      </c>
      <c r="K2" s="118" t="inlineStr">
        <is>
          <t>รูปเฉลย</t>
        </is>
      </c>
      <c r="L2" s="148" t="inlineStr">
        <is>
          <t>Filter หมวด/Subtopic</t>
        </is>
      </c>
      <c r="M2" s="118" t="inlineStr">
        <is>
          <t>Product / Clinic</t>
        </is>
      </c>
      <c r="N2" s="148"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00" t="n"/>
      <c r="D3" s="88" t="inlineStr">
        <is>
          <t>Acute kidney injury</t>
        </is>
      </c>
      <c r="E3" s="88" t="inlineStr">
        <is>
          <t>Renal insufficiency</t>
        </is>
      </c>
      <c r="F3" s="88" t="inlineStr">
        <is>
          <t>Chronic kidney disease</t>
        </is>
      </c>
      <c r="G3" s="88" t="inlineStr">
        <is>
          <t>Uremia</t>
        </is>
      </c>
      <c r="H3" s="88" t="inlineStr">
        <is>
          <t>End-stage renal failure</t>
        </is>
      </c>
      <c r="I3" s="119" t="n">
        <v>3</v>
      </c>
      <c r="J3" s="88"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00" t="n"/>
      <c r="L3" s="88" t="inlineStr">
        <is>
          <t>Chronic kidney diseases</t>
        </is>
      </c>
      <c r="M3" s="100" t="inlineStr">
        <is>
          <t>Clinic</t>
        </is>
      </c>
      <c r="N3" s="88" t="inlineStr">
        <is>
          <t>ข้อ 1 Pharma Plus เล่มม่วง (เฉลยข้อ ค)</t>
        </is>
      </c>
      <c r="O3" s="100" t="n"/>
      <c r="P3" s="100" t="n"/>
      <c r="Q3" s="100" t="n"/>
    </row>
    <row r="4" ht="13.2" customHeight="1" s="49">
      <c r="A4" s="119" t="inlineStr">
        <is>
          <t>2</t>
        </is>
      </c>
      <c r="B4"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00" t="n"/>
      <c r="D4" s="88" t="inlineStr">
        <is>
          <t>Potassium chloride</t>
        </is>
      </c>
      <c r="E4" s="88" t="inlineStr">
        <is>
          <t>Sodium chloride</t>
        </is>
      </c>
      <c r="F4" s="88" t="inlineStr">
        <is>
          <t>Sodium polystyrene sulfonate</t>
        </is>
      </c>
      <c r="G4" s="88" t="inlineStr">
        <is>
          <t>Calcium chloride</t>
        </is>
      </c>
      <c r="H4" s="88" t="inlineStr">
        <is>
          <t>Calcium phosphate</t>
        </is>
      </c>
      <c r="I4" s="119" t="n">
        <v>3</v>
      </c>
      <c r="J4" s="88"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00" t="n"/>
      <c r="L4" s="88" t="inlineStr">
        <is>
          <t>Chronic kidney diseases</t>
        </is>
      </c>
      <c r="M4" s="100" t="inlineStr">
        <is>
          <t>Clinic</t>
        </is>
      </c>
      <c r="N4" s="88" t="inlineStr">
        <is>
          <t>ข้อ 2 Pharma Plus เล่มม่วง (เฉลยข้อ ค)</t>
        </is>
      </c>
      <c r="O4" s="100" t="n"/>
      <c r="P4" s="100" t="n"/>
      <c r="Q4" s="100" t="n"/>
    </row>
    <row r="5" ht="13.2" customHeight="1" s="49">
      <c r="A5" s="119" t="inlineStr">
        <is>
          <t>3</t>
        </is>
      </c>
      <c r="B5"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00" t="n"/>
      <c r="D5" s="88" t="inlineStr">
        <is>
          <t>Hydrochlorothiazide</t>
        </is>
      </c>
      <c r="E5" s="88" t="inlineStr">
        <is>
          <t>Spironolactone</t>
        </is>
      </c>
      <c r="F5" s="88" t="inlineStr">
        <is>
          <t>Furosemide</t>
        </is>
      </c>
      <c r="G5" s="88" t="inlineStr">
        <is>
          <t>Amiloride</t>
        </is>
      </c>
      <c r="H5" s="88" t="inlineStr">
        <is>
          <t>Indapamide</t>
        </is>
      </c>
      <c r="I5" s="119" t="n">
        <v>3</v>
      </c>
      <c r="J5" s="88"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00" t="n"/>
      <c r="L5" s="88" t="inlineStr">
        <is>
          <t>Chronic kidney diseases</t>
        </is>
      </c>
      <c r="M5" s="100" t="inlineStr">
        <is>
          <t>Clinic</t>
        </is>
      </c>
      <c r="N5" s="88" t="inlineStr">
        <is>
          <t>ข้อ 3 Pharma Plus เล่มม่วง (เฉลยข้อ ค)</t>
        </is>
      </c>
      <c r="O5" s="100" t="n"/>
      <c r="P5" s="100" t="n"/>
      <c r="Q5" s="100" t="n"/>
    </row>
    <row r="6" ht="13.2" customHeight="1" s="49">
      <c r="A6" s="119" t="inlineStr">
        <is>
          <t>4</t>
        </is>
      </c>
      <c r="B6" s="88"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00" t="n"/>
      <c r="D6" s="88" t="inlineStr">
        <is>
          <t>ลดอาการบวมคั่งน้ำ</t>
        </is>
      </c>
      <c r="E6" s="88" t="inlineStr">
        <is>
          <t>ป้องกัน renal shut down</t>
        </is>
      </c>
      <c r="F6" s="88" t="inlineStr">
        <is>
          <t>ออกฤทธิ์ได้แม้ผู้ป่วยที่ไตบกพร่องในการทำงานอย่างรุนแรง</t>
        </is>
      </c>
      <c r="G6" s="88" t="inlineStr">
        <is>
          <t>ไม่มีผลรบกวนสมดุลกรด-ด่างในร่างกาย</t>
        </is>
      </c>
      <c r="H6" s="88" t="inlineStr">
        <is>
          <t>ออกฤทธิ์เร็วและแรง</t>
        </is>
      </c>
      <c r="I6" s="119" t="n">
        <v>2</v>
      </c>
      <c r="J6" s="88"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00" t="n"/>
      <c r="L6" s="88" t="inlineStr">
        <is>
          <t>Chronic kidney diseases</t>
        </is>
      </c>
      <c r="M6" s="100" t="inlineStr">
        <is>
          <t>Clinic</t>
        </is>
      </c>
      <c r="N6" s="88" t="inlineStr">
        <is>
          <t>ข้อ 4 Pharma Plus เล่มม่วง (เฉลยข้อ ข)</t>
        </is>
      </c>
      <c r="O6" s="100" t="n"/>
      <c r="P6" s="100" t="n"/>
      <c r="Q6" s="100" t="n"/>
    </row>
    <row r="7" ht="13.2" customHeight="1" s="49">
      <c r="A7" s="119" t="inlineStr">
        <is>
          <t>5</t>
        </is>
      </c>
      <c r="B7" s="88" t="inlineStr">
        <is>
          <t>จงบอกข้อบ่งใช้ของ sodamint® (sodium bicarbonate) ในผู้ป่วยรายนี้</t>
        </is>
      </c>
      <c r="C7" s="100" t="n"/>
      <c r="D7" s="88" t="inlineStr">
        <is>
          <t>Antacid</t>
        </is>
      </c>
      <c r="E7" s="88" t="inlineStr">
        <is>
          <t>Metabolic acidosis</t>
        </is>
      </c>
      <c r="F7" s="88" t="inlineStr">
        <is>
          <t>Alkalinize urine</t>
        </is>
      </c>
      <c r="G7" s="88" t="inlineStr">
        <is>
          <t>Phosphate binder</t>
        </is>
      </c>
      <c r="H7" s="88" t="inlineStr">
        <is>
          <t>Increase absorption of folic acid</t>
        </is>
      </c>
      <c r="I7" s="119" t="n">
        <v>2</v>
      </c>
      <c r="J7" s="88"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00" t="n"/>
      <c r="L7" s="88" t="inlineStr">
        <is>
          <t>Fluid &amp; Electrolyte</t>
        </is>
      </c>
      <c r="M7" s="100" t="inlineStr">
        <is>
          <t>Clinic</t>
        </is>
      </c>
      <c r="N7" s="88" t="inlineStr">
        <is>
          <t>ข้อ 5 Pharma Plus เล่มม่วง (เฉลยข้อ ข)</t>
        </is>
      </c>
      <c r="O7" s="100" t="n"/>
      <c r="P7" s="100" t="n"/>
      <c r="Q7" s="100" t="n"/>
    </row>
    <row r="8" ht="13.2" customHeight="1" s="49">
      <c r="A8" s="119" t="inlineStr">
        <is>
          <t>6</t>
        </is>
      </c>
      <c r="B8" s="88" t="inlineStr">
        <is>
          <t>ในกรณีที่ห้องยาไม่มี CaCO₃ ยาใดต่อไปนี้ที่ไม่สามารถใช้ทดแทน CaCO₃ ในผู้ป่วยรายนี้ได้</t>
        </is>
      </c>
      <c r="C8" s="100" t="n"/>
      <c r="D8" s="88" t="inlineStr">
        <is>
          <t>Lanthanum carbonate</t>
        </is>
      </c>
      <c r="E8" s="88" t="inlineStr">
        <is>
          <t>Al(OH)₃</t>
        </is>
      </c>
      <c r="F8" s="88" t="inlineStr">
        <is>
          <t>Mg(OH)₂</t>
        </is>
      </c>
      <c r="G8" s="88" t="inlineStr">
        <is>
          <t>Calcium gluconate</t>
        </is>
      </c>
      <c r="H8" s="88" t="inlineStr">
        <is>
          <t>Calcium lactate</t>
        </is>
      </c>
      <c r="I8" s="119" t="n">
        <v>3</v>
      </c>
      <c r="J8" s="88"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00" t="n"/>
      <c r="L8" s="88" t="inlineStr">
        <is>
          <t>Chronic kidney diseases</t>
        </is>
      </c>
      <c r="M8" s="100" t="inlineStr">
        <is>
          <t>Clinic</t>
        </is>
      </c>
      <c r="N8" s="88" t="inlineStr">
        <is>
          <t>ข้อ 6 Pharma Plus เล่มม่วง (เฉลยข้อ ค)</t>
        </is>
      </c>
      <c r="O8" s="100" t="n"/>
      <c r="P8" s="100" t="n"/>
      <c r="Q8" s="100" t="n"/>
    </row>
    <row r="9" ht="13.2" customHeight="1" s="49">
      <c r="A9" s="119" t="inlineStr">
        <is>
          <t>7</t>
        </is>
      </c>
      <c r="B9" s="88"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00" t="n"/>
      <c r="D9" s="88" t="inlineStr">
        <is>
          <t>Eprex ใช้กระตุ้นสร้าง RBC</t>
        </is>
      </c>
      <c r="E9" s="88" t="inlineStr">
        <is>
          <t>Eprex ผลิตด้วยเทคนิค recombination technology</t>
        </is>
      </c>
      <c r="F9" s="88" t="inlineStr">
        <is>
          <t>Eprex ต้องเก็บไว้ที่อุณหภูมิ 2-8°C</t>
        </is>
      </c>
      <c r="G9" s="88" t="inlineStr">
        <is>
          <t>Eprex ใช้ฉีดโดยวิธี IV push เท่านั้น</t>
        </is>
      </c>
      <c r="H9" s="88" t="inlineStr">
        <is>
          <t>Eprex สามารถทำให้เกิดความดันโลหิตสูงได้</t>
        </is>
      </c>
      <c r="I9" s="119" t="n">
        <v>4</v>
      </c>
      <c r="J9" s="88"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00" t="n"/>
      <c r="L9" s="88" t="inlineStr">
        <is>
          <t>Chronic kidney diseases</t>
        </is>
      </c>
      <c r="M9" s="100" t="inlineStr">
        <is>
          <t>Clinic</t>
        </is>
      </c>
      <c r="N9" s="88" t="inlineStr">
        <is>
          <t>ข้อ 7 Pharma Plus เล่มม่วง (เฉลยข้อ ง)</t>
        </is>
      </c>
      <c r="O9" s="100" t="n"/>
      <c r="P9" s="100" t="n"/>
      <c r="Q9" s="100" t="n"/>
    </row>
    <row r="10" ht="13.2" customHeight="1" s="49">
      <c r="A10" s="119" t="inlineStr">
        <is>
          <t>8</t>
        </is>
      </c>
      <c r="B10" s="88" t="inlineStr">
        <is>
          <t>คำแนะนำใดที่ไม่เหมาะสมสำหรับผู้ป่วยไตเรื้อรัง</t>
        </is>
      </c>
      <c r="C10" s="100" t="n"/>
      <c r="D10" s="88" t="inlineStr">
        <is>
          <t>ควรรับประทานกล้วย, ส้ม, แตงโม</t>
        </is>
      </c>
      <c r="E10" s="88" t="inlineStr">
        <is>
          <t>ควรจำกัดการดื่มแอลกอฮอล์, น้ำอัดลม</t>
        </is>
      </c>
      <c r="F10" s="88" t="inlineStr">
        <is>
          <t>ควรจำกัดการรับประทานเนื้อสัตว์, เกลือ</t>
        </is>
      </c>
      <c r="G10" s="88" t="inlineStr">
        <is>
          <t>ควรจำกัดอาหารที่มีไขมันสูง</t>
        </is>
      </c>
      <c r="H10" s="88" t="inlineStr">
        <is>
          <t>ควรรับประทานอาหารที่มีเส้นใยสูง</t>
        </is>
      </c>
      <c r="I10" s="119" t="n">
        <v>1</v>
      </c>
      <c r="J10" s="88"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00" t="n"/>
      <c r="L10" s="88" t="inlineStr">
        <is>
          <t>Chronic kidney diseases</t>
        </is>
      </c>
      <c r="M10" s="100" t="inlineStr">
        <is>
          <t>Clinic</t>
        </is>
      </c>
      <c r="N10" s="88" t="inlineStr">
        <is>
          <t>ข้อ 8 Pharma Plus เล่มม่วง (เฉลยข้อ ก)</t>
        </is>
      </c>
      <c r="O10" s="100" t="n"/>
      <c r="P10" s="100" t="n"/>
      <c r="Q10" s="100" t="n"/>
    </row>
    <row r="11" ht="13.2" customHeight="1" s="49">
      <c r="A11" s="119" t="inlineStr">
        <is>
          <t>9</t>
        </is>
      </c>
      <c r="B11" s="88" t="inlineStr">
        <is>
          <t>ผู้ป่วยมีอาการท้องผูก หลังจากรับประทานยาที่แพทย์์สั่ง ท่านจะแนะนำให้ผู้ป่วยใช้ยาใด ยกเว้น</t>
        </is>
      </c>
      <c r="C11" s="100" t="n"/>
      <c r="D11" s="88" t="inlineStr">
        <is>
          <t>Bisacodyl</t>
        </is>
      </c>
      <c r="E11" s="88" t="inlineStr">
        <is>
          <t>MOM (milk of magnesia)</t>
        </is>
      </c>
      <c r="F11" s="88" t="inlineStr">
        <is>
          <t>Metamucil® (psyllium seed)</t>
        </is>
      </c>
      <c r="G11" s="88" t="inlineStr">
        <is>
          <t>Senokot® (senosides)</t>
        </is>
      </c>
      <c r="H11" s="88" t="inlineStr">
        <is>
          <t>ELPco® (emulsion liquid paraffin compound)</t>
        </is>
      </c>
      <c r="I11" s="119" t="n">
        <v>2</v>
      </c>
      <c r="J11" s="88"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Chronic kidney diseases</t>
        </is>
      </c>
      <c r="M11" s="100" t="inlineStr">
        <is>
          <t>Clinic</t>
        </is>
      </c>
      <c r="N11" s="88" t="inlineStr">
        <is>
          <t>ข้อ 9 Pharma Plus เล่มม่วง (เฉลยข้อ ข)</t>
        </is>
      </c>
      <c r="O11" s="100" t="n"/>
      <c r="P11" s="100" t="n"/>
      <c r="Q11" s="100" t="n"/>
    </row>
    <row r="12" ht="13.2" customHeight="1" s="49">
      <c r="A12" s="119" t="inlineStr">
        <is>
          <t>10</t>
        </is>
      </c>
      <c r="B12" s="88"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00" t="n"/>
      <c r="D12" s="88" t="inlineStr">
        <is>
          <t>24 mL</t>
        </is>
      </c>
      <c r="E12" s="88" t="inlineStr">
        <is>
          <t>34 mL</t>
        </is>
      </c>
      <c r="F12" s="88" t="inlineStr">
        <is>
          <t>54 mL</t>
        </is>
      </c>
      <c r="G12" s="88" t="inlineStr">
        <is>
          <t>68 mL</t>
        </is>
      </c>
      <c r="H12" s="88" t="inlineStr">
        <is>
          <t>86 mL</t>
        </is>
      </c>
      <c r="I12" s="119" t="n">
        <v>2</v>
      </c>
      <c r="J12" s="88"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Fluid &amp; Electrolyte</t>
        </is>
      </c>
      <c r="M12" s="100" t="inlineStr">
        <is>
          <t>Clinic</t>
        </is>
      </c>
      <c r="N12" s="88" t="inlineStr">
        <is>
          <t>ข้อ 10 Pharma Plus เล่มม่วง (เฉลยข้อ ข)</t>
        </is>
      </c>
      <c r="O12" s="100" t="n"/>
      <c r="P12" s="100" t="n"/>
      <c r="Q12" s="100" t="n"/>
    </row>
    <row r="13" ht="13.2" customHeight="1" s="49">
      <c r="A13" s="119" t="inlineStr">
        <is>
          <t>11</t>
        </is>
      </c>
      <c r="B13" s="88" t="inlineStr">
        <is>
          <t>ผู้ป่วยต้องการดื่มน้ำผลไม้ น้ำผลไม้ชนิดใดต่อไปนี้สามารถแนะนำให้ผู้ป่วยรับประทานได้</t>
        </is>
      </c>
      <c r="C13" s="100" t="n"/>
      <c r="D13" s="88" t="inlineStr">
        <is>
          <t>น้ำลูกยอ</t>
        </is>
      </c>
      <c r="E13" s="88" t="inlineStr">
        <is>
          <t>น้ำส้ม</t>
        </is>
      </c>
      <c r="F13" s="88" t="inlineStr">
        <is>
          <t>น้ำแตงโม</t>
        </is>
      </c>
      <c r="G13" s="88" t="inlineStr">
        <is>
          <t>น้ำกระเจี๊ยบ</t>
        </is>
      </c>
      <c r="H13" s="88" t="inlineStr">
        <is>
          <t>น้ำกล้วยหอมปั่น</t>
        </is>
      </c>
      <c r="I13" s="119" t="n">
        <v>3</v>
      </c>
      <c r="J13" s="88"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00" t="n"/>
      <c r="L13" s="88" t="inlineStr">
        <is>
          <t>Chronic kidney diseases</t>
        </is>
      </c>
      <c r="M13" s="100" t="inlineStr">
        <is>
          <t>Clinic</t>
        </is>
      </c>
      <c r="N13" s="88" t="inlineStr">
        <is>
          <t>ข้อ 11 Pharma Plus เล่มม่วง (เฉลยข้อ ค)</t>
        </is>
      </c>
      <c r="O13" s="100" t="n"/>
      <c r="P13" s="100" t="n"/>
      <c r="Q13" s="100" t="n"/>
    </row>
    <row r="14" ht="13.2" customHeight="1" s="49">
      <c r="A14" s="119" t="inlineStr">
        <is>
          <t>12</t>
        </is>
      </c>
      <c r="B14" s="88" t="inlineStr">
        <is>
          <t>ผู้ป่วยมาพบแพทย์์ด้วยอาการไอแห้ง ไม่มีน้ำมูก ไม่มีไข้ ท่านคิดว่าน่าจะเกิดจากยาตัวใด</t>
        </is>
      </c>
      <c r="C14" s="100" t="n"/>
      <c r="D14" s="88" t="inlineStr">
        <is>
          <t>Sodamint</t>
        </is>
      </c>
      <c r="E14" s="88" t="inlineStr">
        <is>
          <t>Enalapril</t>
        </is>
      </c>
      <c r="F14" s="88" t="inlineStr">
        <is>
          <t>CaCO3</t>
        </is>
      </c>
      <c r="G14" s="88" t="inlineStr">
        <is>
          <t>Folic acid</t>
        </is>
      </c>
      <c r="H14" s="88" t="inlineStr">
        <is>
          <t>1alpha-VitD3</t>
        </is>
      </c>
      <c r="I14" s="119" t="n">
        <v>2</v>
      </c>
      <c r="J14" s="88"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00" t="n"/>
      <c r="L14" s="88" t="inlineStr">
        <is>
          <t>Chronic kidney diseases</t>
        </is>
      </c>
      <c r="M14" s="100" t="inlineStr">
        <is>
          <t>Clinic</t>
        </is>
      </c>
      <c r="N14" s="88" t="inlineStr">
        <is>
          <t>ข้อ 12 Pharma Plus เล่มม่วง (เฉลยข้อ ข)</t>
        </is>
      </c>
      <c r="O14" s="100" t="n"/>
      <c r="P14" s="100" t="n"/>
      <c r="Q14" s="100" t="n"/>
    </row>
    <row r="15" ht="13.2" customHeight="1" s="49">
      <c r="A15" s="119" t="inlineStr">
        <is>
          <t>13</t>
        </is>
      </c>
      <c r="B15" s="88"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00" t="n"/>
      <c r="D15" s="88" t="inlineStr">
        <is>
          <t>Prednisolone</t>
        </is>
      </c>
      <c r="E15" s="88" t="inlineStr">
        <is>
          <t>Cyclosporine</t>
        </is>
      </c>
      <c r="F15" s="88" t="inlineStr">
        <is>
          <t>Tacrolimus</t>
        </is>
      </c>
      <c r="G15" s="88" t="inlineStr">
        <is>
          <t>Leucovorin</t>
        </is>
      </c>
      <c r="H15" s="88" t="inlineStr">
        <is>
          <t>Mycophenolate mofetil</t>
        </is>
      </c>
      <c r="I15" s="119" t="n">
        <v>4</v>
      </c>
      <c r="J15" s="88"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00" t="n"/>
      <c r="L15" s="88" t="inlineStr">
        <is>
          <t>Chronic kidney diseases</t>
        </is>
      </c>
      <c r="M15" s="100" t="inlineStr">
        <is>
          <t>Clinic</t>
        </is>
      </c>
      <c r="N15" s="88" t="inlineStr">
        <is>
          <t>ข้อ 13 Pharma Plus เล่มม่วง (เฉลยข้อ ง)</t>
        </is>
      </c>
      <c r="O15" s="100" t="n"/>
      <c r="P15" s="100" t="n"/>
      <c r="Q15" s="100" t="n"/>
    </row>
    <row r="16" ht="13.2" customHeight="1" s="49">
      <c r="A16" s="119" t="inlineStr">
        <is>
          <t>14</t>
        </is>
      </c>
      <c r="B16" s="88"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00" t="n"/>
      <c r="D16" s="88" t="inlineStr">
        <is>
          <t>10 mL/min</t>
        </is>
      </c>
      <c r="E16" s="88" t="inlineStr">
        <is>
          <t>15 mL/min</t>
        </is>
      </c>
      <c r="F16" s="88" t="inlineStr">
        <is>
          <t>20 mL/min</t>
        </is>
      </c>
      <c r="G16" s="88" t="inlineStr">
        <is>
          <t>25 mL/min</t>
        </is>
      </c>
      <c r="H16" s="88" t="inlineStr">
        <is>
          <t>30 mL/min</t>
        </is>
      </c>
      <c r="I16" s="119" t="n">
        <v>4</v>
      </c>
      <c r="J16" s="88"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00" t="n"/>
      <c r="L16" s="88" t="inlineStr">
        <is>
          <t>Chronic kidney diseases</t>
        </is>
      </c>
      <c r="M16" s="100" t="inlineStr">
        <is>
          <t>Clinic</t>
        </is>
      </c>
      <c r="N16" s="88" t="inlineStr">
        <is>
          <t>ข้อ 14 Pharma Plus เล่มม่วง (เฉลยข้อ ง)</t>
        </is>
      </c>
      <c r="O16" s="100" t="n"/>
      <c r="P16" s="100" t="n"/>
      <c r="Q16" s="100" t="n"/>
    </row>
    <row r="17" ht="13.2" customHeight="1" s="49">
      <c r="A17" s="119" t="inlineStr">
        <is>
          <t>15</t>
        </is>
      </c>
      <c r="B17" s="88"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00" t="n"/>
      <c r="D17" s="88" t="inlineStr">
        <is>
          <t>Hypovolemia</t>
        </is>
      </c>
      <c r="E17" s="88" t="inlineStr">
        <is>
          <t>Bleeding</t>
        </is>
      </c>
      <c r="F17" s="88" t="inlineStr">
        <is>
          <t>Rhabdomyolysis</t>
        </is>
      </c>
      <c r="G17" s="88" t="inlineStr">
        <is>
          <t>ได้รับยา nephrotoxic</t>
        </is>
      </c>
      <c r="H17" s="88" t="inlineStr">
        <is>
          <t>นิ่ว</t>
        </is>
      </c>
      <c r="I17" s="119" t="n">
        <v>3</v>
      </c>
      <c r="J17" s="88"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00" t="n"/>
      <c r="L17" s="88" t="inlineStr">
        <is>
          <t>Chronic kidney diseases</t>
        </is>
      </c>
      <c r="M17" s="100" t="inlineStr">
        <is>
          <t>Clinic</t>
        </is>
      </c>
      <c r="N17" s="88" t="inlineStr">
        <is>
          <t>ข้อ 15 Pharma Plus เล่มม่วง (เฉลยข้อ ค)</t>
        </is>
      </c>
      <c r="O17" s="100" t="n"/>
      <c r="P17" s="100" t="n"/>
      <c r="Q17" s="100" t="n"/>
    </row>
    <row r="18" ht="13.2" customHeight="1" s="49">
      <c r="A18" s="119" t="inlineStr">
        <is>
          <t>16</t>
        </is>
      </c>
      <c r="B18" s="88" t="inlineStr">
        <is>
          <t>ภาวะ oliguria คือข้อใด</t>
        </is>
      </c>
      <c r="C18" s="100" t="n"/>
      <c r="D18" s="88" t="inlineStr">
        <is>
          <t>ภาวะปัสสาวะมากกว่าปกติ</t>
        </is>
      </c>
      <c r="E18" s="88" t="inlineStr">
        <is>
          <t>ภาวะปัสสาวะน้อยกว่าปกติ</t>
        </is>
      </c>
      <c r="F18" s="88" t="inlineStr">
        <is>
          <t>ภาวะปัสสาวะใกล้เคียงกับปกติ</t>
        </is>
      </c>
      <c r="G18" s="88" t="inlineStr">
        <is>
          <t>ภาวะเม็ดเลือดในปัสสาวะ</t>
        </is>
      </c>
      <c r="H18" s="88" t="inlineStr">
        <is>
          <t>ภาวะโปรตีนในปัสสาวะ</t>
        </is>
      </c>
      <c r="I18" s="119" t="n">
        <v>2</v>
      </c>
      <c r="J18" s="88"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00" t="n"/>
      <c r="L18" s="88" t="inlineStr">
        <is>
          <t>Chronic kidney diseases</t>
        </is>
      </c>
      <c r="M18" s="100" t="inlineStr">
        <is>
          <t>Clinic</t>
        </is>
      </c>
      <c r="N18" s="88" t="inlineStr">
        <is>
          <t>ข้อ 16 Pharma Plus เล่มม่วง (เฉลยข้อ ข)</t>
        </is>
      </c>
      <c r="O18" s="100" t="n"/>
      <c r="P18" s="100" t="n"/>
      <c r="Q18" s="100" t="n"/>
    </row>
    <row r="19" ht="13.2" customHeight="1" s="49">
      <c r="A19" s="119" t="inlineStr">
        <is>
          <t>17</t>
        </is>
      </c>
      <c r="B19" s="88" t="inlineStr">
        <is>
          <t>อาการข้างต้น อาจเกิดได้จากยาในข้อใด</t>
        </is>
      </c>
      <c r="C19" s="100" t="n"/>
      <c r="D19" s="88" t="inlineStr">
        <is>
          <t>Atenolol</t>
        </is>
      </c>
      <c r="E19" s="88" t="inlineStr">
        <is>
          <t>Simvastatin</t>
        </is>
      </c>
      <c r="F19" s="88" t="inlineStr">
        <is>
          <t>Aspirin</t>
        </is>
      </c>
      <c r="G19" s="88" t="inlineStr">
        <is>
          <t>Hydralazine</t>
        </is>
      </c>
      <c r="H19" s="88" t="inlineStr">
        <is>
          <t>Felodipine</t>
        </is>
      </c>
      <c r="I19" s="119" t="n">
        <v>2</v>
      </c>
      <c r="J19" s="88"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00" t="n"/>
      <c r="L19" s="88" t="inlineStr">
        <is>
          <t>Chronic kidney diseases</t>
        </is>
      </c>
      <c r="M19" s="100" t="inlineStr">
        <is>
          <t>Clinic</t>
        </is>
      </c>
      <c r="N19" s="88" t="inlineStr">
        <is>
          <t>ข้อ 17 Pharma Plus เล่มม่วง (เฉลยข้อ ข)</t>
        </is>
      </c>
      <c r="O19" s="100" t="n"/>
      <c r="P19" s="100" t="n"/>
      <c r="Q19" s="100" t="n"/>
    </row>
    <row r="20" ht="13.2" customHeight="1" s="49">
      <c r="A20" s="119" t="inlineStr">
        <is>
          <t>18</t>
        </is>
      </c>
      <c r="B20" s="88" t="inlineStr">
        <is>
          <t>ในภาวะข้างต้น ผู้ป่วยควรได้รับการรักษาในข้อมากที่สุด ในการปรับสมดุลอิเล็กโทรไลต์</t>
        </is>
      </c>
      <c r="C20" s="100" t="n"/>
      <c r="D20" s="88" t="inlineStr">
        <is>
          <t>Dextrose + insulin</t>
        </is>
      </c>
      <c r="E20" s="88" t="inlineStr">
        <is>
          <t>Erythropoietin</t>
        </is>
      </c>
      <c r="F20" s="88" t="inlineStr">
        <is>
          <t>Sodium bicarbonate</t>
        </is>
      </c>
      <c r="G20" s="88" t="inlineStr">
        <is>
          <t>Calcitriol</t>
        </is>
      </c>
      <c r="H20" s="88" t="inlineStr">
        <is>
          <t>Calcium carbonate</t>
        </is>
      </c>
      <c r="I20" s="119" t="n">
        <v>1</v>
      </c>
      <c r="J20" s="88"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00" t="n"/>
      <c r="L20" s="88" t="inlineStr">
        <is>
          <t>Chronic kidney diseases</t>
        </is>
      </c>
      <c r="M20" s="100" t="inlineStr">
        <is>
          <t>Clinic</t>
        </is>
      </c>
      <c r="N20" s="88" t="inlineStr">
        <is>
          <t>ข้อ 18 Pharma Plus เล่มม่วง (เฉลยข้อ ก)</t>
        </is>
      </c>
      <c r="O20" s="100" t="n"/>
      <c r="P20" s="100" t="n"/>
      <c r="Q20" s="100" t="n"/>
    </row>
    <row r="21" ht="13.2" customHeight="1" s="49">
      <c r="A21" s="119" t="inlineStr">
        <is>
          <t>19</t>
        </is>
      </c>
      <c r="B21" s="88" t="inlineStr">
        <is>
          <t>ข้อใดเป็นผลกระทบเกี่ยวกับสมดุลอิเล็กโทรไลต์จากการใช้ยา oral corticosteroids</t>
        </is>
      </c>
      <c r="C21" s="100" t="n"/>
      <c r="D21" s="88" t="inlineStr">
        <is>
          <t>Hyperkalemia</t>
        </is>
      </c>
      <c r="E21" s="88" t="inlineStr">
        <is>
          <t>Hyponatremia</t>
        </is>
      </c>
      <c r="F21" s="88" t="inlineStr">
        <is>
          <t>Hypocalcemia</t>
        </is>
      </c>
      <c r="G21" s="88" t="inlineStr">
        <is>
          <t>Hypokalemia</t>
        </is>
      </c>
      <c r="H21" s="88" t="inlineStr">
        <is>
          <t>Hyperchloremic</t>
        </is>
      </c>
      <c r="I21" s="119" t="n">
        <v>4</v>
      </c>
      <c r="J21" s="88"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00" t="n"/>
      <c r="L21" s="88" t="inlineStr">
        <is>
          <t>Fluid &amp; Electrolyte</t>
        </is>
      </c>
      <c r="M21" s="100" t="inlineStr">
        <is>
          <t>Clinic</t>
        </is>
      </c>
      <c r="N21" s="88" t="inlineStr">
        <is>
          <t>ข้อ 19 Pharma Plus เล่มม่วง (เฉลยข้อ ง)</t>
        </is>
      </c>
      <c r="O21" s="100" t="n"/>
      <c r="P21" s="100" t="n"/>
      <c r="Q21" s="100" t="n"/>
    </row>
    <row r="22" ht="13.2" customHeight="1" s="49">
      <c r="A22" s="119" t="inlineStr">
        <is>
          <t>20</t>
        </is>
      </c>
      <c r="B22" s="88"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00" t="n"/>
      <c r="D22" s="88" t="inlineStr">
        <is>
          <t>ผู้ป่วยเป็นโรคความดันโลหิตสูงและเบาหวาน</t>
        </is>
      </c>
      <c r="E22" s="88" t="inlineStr">
        <is>
          <t>ผู้ป่วยเป็นโรคเกาต์</t>
        </is>
      </c>
      <c r="F22" s="88" t="inlineStr">
        <is>
          <t>สูบบุหรี่วันละ 1 ซอง</t>
        </is>
      </c>
      <c r="G22" s="88" t="inlineStr">
        <is>
          <t>ไม่ค่อยออกกำลังกาย</t>
        </is>
      </c>
      <c r="H22" s="88" t="inlineStr">
        <is>
          <t>มีอาชีพเป็นทนาย</t>
        </is>
      </c>
      <c r="I22" s="119" t="n">
        <v>1</v>
      </c>
      <c r="J22" s="88"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00" t="n"/>
      <c r="L22" s="88" t="inlineStr">
        <is>
          <t>Chronic kidney diseases</t>
        </is>
      </c>
      <c r="M22" s="100" t="inlineStr">
        <is>
          <t>Clinic</t>
        </is>
      </c>
      <c r="N22" s="88" t="inlineStr">
        <is>
          <t>ข้อ 20 Pharma Plus เล่มม่วง (เฉลยข้อ ก)</t>
        </is>
      </c>
      <c r="O22" s="100" t="n"/>
      <c r="P22" s="100" t="n"/>
      <c r="Q22" s="100" t="n"/>
    </row>
    <row r="23" ht="13.2" customHeight="1" s="49">
      <c r="A23" s="119" t="inlineStr">
        <is>
          <t>21</t>
        </is>
      </c>
      <c r="B23" s="88" t="inlineStr">
        <is>
          <t>ผู้ป่วยมีภาวะ fluid retention ควรได้รับยาใด</t>
        </is>
      </c>
      <c r="C23" s="100" t="n"/>
      <c r="D23" s="88" t="inlineStr">
        <is>
          <t>HCTZ</t>
        </is>
      </c>
      <c r="E23" s="88" t="inlineStr">
        <is>
          <t>Amirolide</t>
        </is>
      </c>
      <c r="F23" s="88" t="inlineStr">
        <is>
          <t>Furosemide</t>
        </is>
      </c>
      <c r="G23" s="88" t="inlineStr">
        <is>
          <t>Acetazolamide</t>
        </is>
      </c>
      <c r="H23" s="88" t="inlineStr">
        <is>
          <t>HCTZ+Amirolide</t>
        </is>
      </c>
      <c r="I23" s="119" t="n">
        <v>3</v>
      </c>
      <c r="J23" s="88"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00" t="n"/>
      <c r="L23" s="88" t="inlineStr">
        <is>
          <t>Chronic kidney diseases</t>
        </is>
      </c>
      <c r="M23" s="100" t="inlineStr">
        <is>
          <t>Clinic</t>
        </is>
      </c>
      <c r="N23" s="88" t="inlineStr">
        <is>
          <t>ข้อ 21 Pharma Plus เล่มม่วง (เฉลยข้อ ค)</t>
        </is>
      </c>
      <c r="O23" s="100" t="n"/>
      <c r="P23" s="100" t="n"/>
      <c r="Q23" s="100" t="n"/>
    </row>
    <row r="24" ht="13.2" customHeight="1" s="49">
      <c r="A24" s="119" t="inlineStr">
        <is>
          <t>22</t>
        </is>
      </c>
      <c r="B24" s="88"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00" t="n"/>
      <c r="D24" s="88" t="inlineStr">
        <is>
          <t>ไตวายเฉียบพลัน จากยา enalapril</t>
        </is>
      </c>
      <c r="E24" s="88" t="inlineStr">
        <is>
          <t>ไตวายเฉียบพลัน จากยา hydrochlorothiazide</t>
        </is>
      </c>
      <c r="F24" s="88" t="inlineStr">
        <is>
          <t>ไตวายเฉียบพลัน จากภาวะ dehydration</t>
        </is>
      </c>
      <c r="G24" s="88" t="inlineStr">
        <is>
          <t>ไตวายเรื้อรัง จากโรคความดันโลหิตสูง</t>
        </is>
      </c>
      <c r="H24" s="88" t="inlineStr">
        <is>
          <t>ไตวายเรื้อรัง จากการมีนิ่วอุดตันในท่อไต</t>
        </is>
      </c>
      <c r="I24" s="119" t="n">
        <v>4</v>
      </c>
      <c r="J24" s="88"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00" t="n"/>
      <c r="L24" s="88" t="inlineStr">
        <is>
          <t>Chronic kidney diseases</t>
        </is>
      </c>
      <c r="M24" s="100" t="inlineStr">
        <is>
          <t>Clinic</t>
        </is>
      </c>
      <c r="N24" s="88" t="inlineStr">
        <is>
          <t>ข้อ 22 Pharma Plus เล่มม่วง (เฉลยข้อ ง)</t>
        </is>
      </c>
      <c r="O24" s="100" t="n"/>
      <c r="P24" s="100" t="n"/>
      <c r="Q24" s="100" t="n"/>
    </row>
    <row r="25" ht="13.2" customHeight="1" s="49">
      <c r="A25" s="119" t="inlineStr">
        <is>
          <t>23</t>
        </is>
      </c>
      <c r="B25" s="88" t="inlineStr">
        <is>
          <t>Hydrochlorothiazide (HCTZ) ออกฤทธิ์ยับยั้งกระบวนการในข้อใด</t>
        </is>
      </c>
      <c r="C25" s="100" t="n"/>
      <c r="D25" s="88" t="inlineStr">
        <is>
          <t>Vasopressin's action</t>
        </is>
      </c>
      <c r="E25" s="88" t="inlineStr">
        <is>
          <t>Reabsorption of Na⁺</t>
        </is>
      </c>
      <c r="F25" s="88" t="inlineStr">
        <is>
          <t>Na⁺/K⁺/2Cl⁻ symporter</t>
        </is>
      </c>
      <c r="G25" s="88" t="inlineStr">
        <is>
          <t>Na⁺/K⁺ exchanger</t>
        </is>
      </c>
      <c r="H25" s="88" t="inlineStr">
        <is>
          <t>Reabsorption by Na⁺/Cl⁻ symporter</t>
        </is>
      </c>
      <c r="I25" s="119" t="n">
        <v>5</v>
      </c>
      <c r="J25" s="88"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00" t="n"/>
      <c r="L25" s="88" t="inlineStr">
        <is>
          <t>Chronic kidney diseases</t>
        </is>
      </c>
      <c r="M25" s="100" t="inlineStr">
        <is>
          <t>Clinic</t>
        </is>
      </c>
      <c r="N25" s="88" t="inlineStr">
        <is>
          <t>ข้อ 23 Pharma Plus เล่มม่วง (เฉลยข้อ จ)</t>
        </is>
      </c>
      <c r="O25" s="100" t="n"/>
      <c r="P25" s="100" t="n"/>
      <c r="Q25" s="100" t="n"/>
    </row>
    <row r="26" ht="13.2" customHeight="1" s="49">
      <c r="A26" s="119" t="inlineStr">
        <is>
          <t>24</t>
        </is>
      </c>
      <c r="B26" s="88" t="inlineStr">
        <is>
          <t>ผู้ป่วยมีภาวะ fluid retention การรักษาใดที่ไม่เหมาะสม</t>
        </is>
      </c>
      <c r="C26" s="100" t="n"/>
      <c r="D26" s="88" t="inlineStr">
        <is>
          <t>จำกัดน้ำ</t>
        </is>
      </c>
      <c r="E26" s="88" t="inlineStr">
        <is>
          <t>ให้ยาขับปัสสาวะ</t>
        </is>
      </c>
      <c r="F26" s="88" t="inlineStr">
        <is>
          <t>ควบคุมความดันด้วยยา enalapril ต่อ</t>
        </is>
      </c>
      <c r="G26" s="88" t="inlineStr">
        <is>
          <t>รักษา CHF ด้วยยา digoxin</t>
        </is>
      </c>
      <c r="H26" s="88" t="inlineStr">
        <is>
          <t>ทำ hemodialysis</t>
        </is>
      </c>
      <c r="I26" s="119" t="n">
        <v>5</v>
      </c>
      <c r="J26" s="88"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00" t="n"/>
      <c r="L26" s="88" t="inlineStr">
        <is>
          <t>Chronic kidney diseases</t>
        </is>
      </c>
      <c r="M26" s="100" t="inlineStr">
        <is>
          <t>Clinic</t>
        </is>
      </c>
      <c r="N26" s="88" t="inlineStr">
        <is>
          <t>ข้อ 24 Pharma Plus เล่มม่วง (เฉลยข้อ จ)</t>
        </is>
      </c>
      <c r="O26" s="100" t="n"/>
      <c r="P26" s="100" t="n"/>
      <c r="Q26" s="100" t="n"/>
    </row>
    <row r="27" ht="13.2" customHeight="1" s="49">
      <c r="A27" s="119" t="inlineStr">
        <is>
          <t>25</t>
        </is>
      </c>
      <c r="B27" s="88" t="inlineStr">
        <is>
          <t>แพทย์์พิจารณาจ่ายยาขับปัสสาวะ ยาใดเหมาะสมที่สุดในผู้ป่วยรายนี้</t>
        </is>
      </c>
      <c r="C27" s="100" t="n"/>
      <c r="D27" s="88" t="inlineStr">
        <is>
          <t>HCTZ</t>
        </is>
      </c>
      <c r="E27" s="88" t="inlineStr">
        <is>
          <t>Spironolactone</t>
        </is>
      </c>
      <c r="F27" s="88" t="inlineStr">
        <is>
          <t>Ethacrynic acid</t>
        </is>
      </c>
      <c r="G27" s="88" t="inlineStr">
        <is>
          <t>Furosemide</t>
        </is>
      </c>
      <c r="H27" s="88" t="inlineStr">
        <is>
          <t>Amiloride</t>
        </is>
      </c>
      <c r="I27" s="119" t="n">
        <v>4</v>
      </c>
      <c r="J27" s="88"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00" t="n"/>
      <c r="L27" s="88" t="inlineStr">
        <is>
          <t>Chronic kidney diseases</t>
        </is>
      </c>
      <c r="M27" s="100" t="inlineStr">
        <is>
          <t>Clinic</t>
        </is>
      </c>
      <c r="N27" s="88" t="inlineStr">
        <is>
          <t>ข้อ 25 Pharma Plus เล่มม่วง (เฉลยข้อ ง)</t>
        </is>
      </c>
      <c r="O27" s="100" t="n"/>
      <c r="P27" s="100" t="n"/>
      <c r="Q27" s="100" t="n"/>
    </row>
    <row r="28" ht="13.2" customHeight="1" s="49">
      <c r="A28" s="119" t="inlineStr">
        <is>
          <t>26</t>
        </is>
      </c>
      <c r="B28" s="88" t="inlineStr">
        <is>
          <t>อาการข้างเคียงจากการใช้ยาขับปัสสาวะดังกล่าวข้างต้นคือข้อใด</t>
        </is>
      </c>
      <c r="C28" s="100" t="n"/>
      <c r="D28" s="88" t="inlineStr">
        <is>
          <t>Hypocalcemia</t>
        </is>
      </c>
      <c r="E28" s="88" t="inlineStr">
        <is>
          <t>Hyponatremia</t>
        </is>
      </c>
      <c r="F28" s="88" t="inlineStr">
        <is>
          <t>Hypokalemia</t>
        </is>
      </c>
      <c r="G28" s="88" t="inlineStr">
        <is>
          <t>Hypercalcemia</t>
        </is>
      </c>
      <c r="H28" s="88" t="inlineStr">
        <is>
          <t>Acidosis</t>
        </is>
      </c>
      <c r="I28" s="119" t="n">
        <v>1</v>
      </c>
      <c r="J28" s="88"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00" t="n"/>
      <c r="L28" s="88" t="inlineStr">
        <is>
          <t>Chronic kidney diseases</t>
        </is>
      </c>
      <c r="M28" s="100" t="inlineStr">
        <is>
          <t>Clinic</t>
        </is>
      </c>
      <c r="N28" s="88" t="inlineStr">
        <is>
          <t>ข้อ 26 Pharma Plus เล่มม่วง (เฉลยข้อ ก ค)</t>
        </is>
      </c>
      <c r="O28" s="100" t="n"/>
      <c r="P28" s="100" t="n"/>
      <c r="Q28" s="100" t="n"/>
    </row>
    <row r="29" ht="13.2" customHeight="1" s="49">
      <c r="A29" s="119" t="inlineStr">
        <is>
          <t>28</t>
        </is>
      </c>
      <c r="B29" s="88" t="inlineStr">
        <is>
          <t>of oxidation is increased by the addition of alkali or by exposure to light. (ใช้ตอบข้อ 57-58)
ควรให้ยาใด</t>
        </is>
      </c>
      <c r="C29" s="100" t="n"/>
      <c r="D29" s="88" t="inlineStr">
        <is>
          <t>Atezolizumab + Bevacizumab</t>
        </is>
      </c>
      <c r="E29" s="88" t="inlineStr">
        <is>
          <t>Amivantamab + Lazertinib</t>
        </is>
      </c>
      <c r="F29" s="88" t="inlineStr">
        <is>
          <t>Carboplatin + Paclitaxel</t>
        </is>
      </c>
      <c r="G29" s="88" t="inlineStr">
        <is>
          <t>Osimertinib + Pemetrexed</t>
        </is>
      </c>
      <c r="H29" s="88" t="inlineStr">
        <is>
          <t>จับ EGFR หยุดสัญญาณกระตุ้นเซลล์</t>
        </is>
      </c>
      <c r="I29" s="119" t="n">
        <v>3</v>
      </c>
      <c r="J29" s="88"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00" t="n"/>
      <c r="L29" s="88" t="inlineStr">
        <is>
          <t>Chronic kidney diseases</t>
        </is>
      </c>
      <c r="M29" s="100" t="inlineStr">
        <is>
          <t>CKD/AKI</t>
        </is>
      </c>
      <c r="N29" s="88" t="inlineStr">
        <is>
          <t>Mock PLE-CC 1 ข้อ 66</t>
        </is>
      </c>
      <c r="O29" s="100" t="n"/>
      <c r="P29" s="100" t="n"/>
      <c r="Q29" s="100" t="n"/>
    </row>
    <row r="30" ht="13.2" customHeight="1" s="49">
      <c r="A30" s="119" t="inlineStr">
        <is>
          <t>29</t>
        </is>
      </c>
      <c r="B30" s="88" t="inlineStr">
        <is>
          <t>ยาที่เลือกข้อก่อนหน้า เกี่ยวกับ biomaker ใด</t>
        </is>
      </c>
      <c r="C30" s="100" t="n"/>
      <c r="D30" s="88" t="inlineStr">
        <is>
          <t>จับกับ MHC class 1 เพิ่ม antigen presentation</t>
        </is>
      </c>
      <c r="E30" s="88" t="inlineStr">
        <is>
          <t>จับ CTLA-4 บน T cell เพิ่มการทำงานของ Treg</t>
        </is>
      </c>
      <c r="F30" s="88" t="inlineStr">
        <is>
          <t>จับ PD-L1 บน tumor cell เพิ่ม clt</t>
        </is>
      </c>
      <c r="G30" s="88" t="inlineStr">
        <is>
          <t>จับ PD-1 บน T cell ลดการจับกันของ PD-1/PD-L1 ส่งผลให้ฟื้นการทำงานของ T cell</t>
        </is>
      </c>
      <c r="H30" s="88" t="inlineStr">
        <is>
          <t>จับ EGFR หยุดสัญญาณกระตุ้นเซลล์</t>
        </is>
      </c>
      <c r="I30" s="119" t="n">
        <v>2</v>
      </c>
      <c r="J30" s="88"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00" t="n"/>
      <c r="L30" s="88" t="inlineStr">
        <is>
          <t>Chronic kidney diseases</t>
        </is>
      </c>
      <c r="M30" s="100" t="inlineStr">
        <is>
          <t>CKD/AKI</t>
        </is>
      </c>
      <c r="N30" s="88" t="inlineStr">
        <is>
          <t>Mock PLE-CC 1 ข้อ 69</t>
        </is>
      </c>
      <c r="O30" s="100" t="n"/>
      <c r="P30" s="100" t="n"/>
      <c r="Q30" s="100" t="n"/>
    </row>
    <row r="31" ht="13.2" customHeight="1" s="49">
      <c r="A31" s="119" t="inlineStr">
        <is>
          <t>30</t>
        </is>
      </c>
      <c r="B31" s="88" t="inlineStr">
        <is>
          <t>ถัา EGFR exon 19 deletion positive ต้องเปลี่ยนการรักษาเป็นอะไร</t>
        </is>
      </c>
      <c r="C31" s="100" t="n"/>
      <c r="D31" s="88" t="inlineStr">
        <is>
          <t>รักษาแบบเดิม</t>
        </is>
      </c>
      <c r="E31" s="88" t="inlineStr">
        <is>
          <t>Pembrolizumab</t>
        </is>
      </c>
      <c r="F31" s="88" t="inlineStr">
        <is>
          <t>Ceftuximab</t>
        </is>
      </c>
      <c r="G31" s="88" t="inlineStr">
        <is>
          <t>Bevacizumab + carboplatin + paciltaxel</t>
        </is>
      </c>
      <c r="H31" s="88" t="inlineStr">
        <is>
          <t>EGFR TKI target therapy</t>
        </is>
      </c>
      <c r="I31" s="119" t="n">
        <v>1</v>
      </c>
      <c r="J31" s="88"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00" t="n"/>
      <c r="L31" s="88" t="inlineStr">
        <is>
          <t>Chronic kidney diseases</t>
        </is>
      </c>
      <c r="M31" s="100" t="inlineStr">
        <is>
          <t>CKD/AKI</t>
        </is>
      </c>
      <c r="N31" s="88" t="inlineStr">
        <is>
          <t>Mock PLE-CC 1 ข้อ 70</t>
        </is>
      </c>
      <c r="O31" s="100" t="n"/>
      <c r="P31" s="100" t="n"/>
      <c r="Q31" s="100" t="n"/>
    </row>
    <row r="32" ht="13.2" customHeight="1" s="49">
      <c r="A32" s="119" t="inlineStr">
        <is>
          <t>31</t>
        </is>
      </c>
      <c r="B32" s="88" t="inlineStr">
        <is>
          <t>Immune checkpoint inhibitor (ICI) ใน NSCLC (non-small cell lung cancer) อะไรบ่งบอกว่าการรักษาดีขึ้น</t>
        </is>
      </c>
      <c r="C32" s="100" t="n"/>
      <c r="D32" s="88" t="inlineStr">
        <is>
          <t>CEA (Carcinoembryonic antigen)</t>
        </is>
      </c>
      <c r="E32" s="88" t="inlineStr">
        <is>
          <t>TPS ของ PD-L1 (Tumor Proportion Score of PD-L1)</t>
        </is>
      </c>
      <c r="F32" s="88" t="inlineStr">
        <is>
          <t>TMB ต ่า (Tumor Mutational Burden ต ่า)</t>
        </is>
      </c>
      <c r="G32" s="88" t="inlineStr">
        <is>
          <t>LDH ในเลือด (Lactate dehydrogenase)</t>
        </is>
      </c>
      <c r="H32" s="88" t="inlineStr">
        <is>
          <t>EGFR exon 19 deletion express</t>
        </is>
      </c>
      <c r="I32" s="119" t="n">
        <v>1</v>
      </c>
      <c r="J32" s="88"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00" t="n"/>
      <c r="L32" s="88" t="inlineStr">
        <is>
          <t>Chronic kidney diseases</t>
        </is>
      </c>
      <c r="M32" s="100" t="inlineStr">
        <is>
          <t>CKD/AKI</t>
        </is>
      </c>
      <c r="N32" s="88" t="inlineStr">
        <is>
          <t>Mock PLE-CC 1 ข้อ 77</t>
        </is>
      </c>
      <c r="O32" s="100" t="n"/>
      <c r="P32" s="100" t="n"/>
      <c r="Q32" s="100" t="n"/>
    </row>
    <row r="33" ht="13.2" customHeight="1" s="49">
      <c r="A33" s="119" t="inlineStr">
        <is>
          <t>32</t>
        </is>
      </c>
      <c r="B33" s="88" t="inlineStr">
        <is>
          <t>กลไกที่ทำให้เกิด exon 19 deletion บน EGFR ส่งผลต่อกลไกการทำงานของ EGFR tyrosine kinase inhibitor
ยังไง</t>
        </is>
      </c>
      <c r="C33" s="100" t="n"/>
      <c r="D33" s="88" t="inlineStr">
        <is>
          <t>CKD/AKI</t>
        </is>
      </c>
      <c r="E33" s="88" t="inlineStr">
        <is>
          <t>ส่งผลต่อการจับ ligand</t>
        </is>
      </c>
      <c r="F33" s="88" t="inlineStr">
        <is>
          <t>ยับยั้งการแสดงออกของ BCL</t>
        </is>
      </c>
      <c r="G33" s="88" t="inlineStr">
        <is>
          <t>Furosemide 40 mg IV/PO OD</t>
        </is>
      </c>
      <c r="H33" s="88" t="inlineStr">
        <is>
          <t>Erythropoietin (EPO) 4000 units SC weekly</t>
        </is>
      </c>
      <c r="I33" s="119" t="n">
        <v>1</v>
      </c>
      <c r="J33" s="88"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00" t="n"/>
      <c r="L33" s="88" t="inlineStr">
        <is>
          <t>Chronic kidney diseases</t>
        </is>
      </c>
      <c r="M33" s="100" t="inlineStr">
        <is>
          <t>CKD/AKI</t>
        </is>
      </c>
      <c r="N33" s="88" t="inlineStr">
        <is>
          <t>Mock PLE-CC 1 ข้อ 80</t>
        </is>
      </c>
      <c r="O33" s="100" t="n"/>
      <c r="P33" s="100" t="n"/>
      <c r="Q33" s="100" t="n"/>
    </row>
    <row r="34" ht="13.2" customHeight="1" s="49">
      <c r="A34" s="119" t="inlineStr">
        <is>
          <t>33</t>
        </is>
      </c>
      <c r="B34" s="88" t="inlineStr">
        <is>
          <t>การกลายพันธุ์ของ T790M ของ EGFR ใน NSCLC ทำให้ผู้ป่วยดื้อต่อยา Gifitinib กับ Erlotinib กลไกคืออะไร</t>
        </is>
      </c>
      <c r="C34" s="100" t="n"/>
      <c r="D34" s="88" t="inlineStr">
        <is>
          <t>เพิ่มการจับ ATP ที่ kinase domain</t>
        </is>
      </c>
      <c r="E34" s="88" t="inlineStr">
        <is>
          <t>เพิ่ม Stearic hindrance ทำให้ไม่จับ ATP ที่ binding pocket</t>
        </is>
      </c>
      <c r="F34" s="88" t="inlineStr">
        <is>
          <t>เพิ่มการแสดงออก EGFR บนเยื่อหุ้ม Cellผิวเซลล์</t>
        </is>
      </c>
      <c r="G34" s="88" t="inlineStr">
        <is>
          <t>Internalization และ degradation ลดลง</t>
        </is>
      </c>
      <c r="H34" s="88" t="inlineStr">
        <is>
          <t>HER2 dimerization</t>
        </is>
      </c>
      <c r="I34" s="119" t="n">
        <v>3</v>
      </c>
      <c r="J34" s="88"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00" t="n"/>
      <c r="L34" s="88" t="inlineStr">
        <is>
          <t>Chronic kidney diseases</t>
        </is>
      </c>
      <c r="M34" s="100" t="inlineStr">
        <is>
          <t>CKD/AKI</t>
        </is>
      </c>
      <c r="N34" s="88" t="inlineStr">
        <is>
          <t>Mock PLE-CC 1 ข้อ 81</t>
        </is>
      </c>
      <c r="O34" s="100" t="n"/>
      <c r="P34" s="100" t="n"/>
      <c r="Q34" s="100" t="n"/>
    </row>
    <row r="35" ht="13.2" customHeight="1" s="49">
      <c r="A35" s="119" t="inlineStr">
        <is>
          <t>34</t>
        </is>
      </c>
      <c r="B35" s="88" t="inlineStr">
        <is>
          <t>จากข้อมูลในสถานการณ์นี้ ข้อใดต่อไปนี้ไม่ใช่ปัจจัยเสี่ยงที่เกี่ยวข้องกับการเกิดโรคไตเรื้อรัง (CKD) ในผู้ป่วย รายนี้</t>
        </is>
      </c>
      <c r="C35" s="100" t="n"/>
      <c r="D35" s="88" t="inlineStr">
        <is>
          <t>แม่</t>
        </is>
      </c>
      <c r="E35" s="88" t="inlineStr">
        <is>
          <t>HbA1c</t>
        </is>
      </c>
      <c r="F35" s="88" t="inlineStr">
        <is>
          <t>FBS</t>
        </is>
      </c>
      <c r="G35" s="88" t="inlineStr">
        <is>
          <t>[NEED_REVIEW]</t>
        </is>
      </c>
      <c r="H35" s="88" t="inlineStr">
        <is>
          <t>[NEED_REVIEW]</t>
        </is>
      </c>
      <c r="I35" s="119" t="n">
        <v>1</v>
      </c>
      <c r="J35"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100" t="n"/>
      <c r="L35" s="88" t="inlineStr">
        <is>
          <t>Chronic kidney diseases</t>
        </is>
      </c>
      <c r="M35" s="100" t="inlineStr">
        <is>
          <t>CKD/AKI</t>
        </is>
      </c>
      <c r="N35" s="88" t="inlineStr">
        <is>
          <t>PLE_CC1_2567_Key ข้อ 48</t>
        </is>
      </c>
      <c r="O35" s="100" t="n"/>
      <c r="P35" s="100" t="n"/>
      <c r="Q35" s="100" t="n"/>
    </row>
    <row r="36" ht="13.2" customHeight="1" s="49">
      <c r="A36" s="119" t="inlineStr">
        <is>
          <t>35</t>
        </is>
      </c>
      <c r="B36" s="88" t="inlineStr">
        <is>
          <t>ข้อใดเป็นเกณฑ์ในการวินิจฉัยว่าผู้ป่วยคนนี้เป็นโรคไตเรื้อรัง</t>
        </is>
      </c>
      <c r="C36" s="100" t="n"/>
      <c r="D36" s="88" t="inlineStr">
        <is>
          <t>serum HCO3 22 mg/dl</t>
        </is>
      </c>
      <c r="E36" s="88" t="inlineStr">
        <is>
          <t>AUACR 282</t>
        </is>
      </c>
      <c r="F36" s="88" t="inlineStr">
        <is>
          <t>คนในครอบครัวเป็นโรคไต</t>
        </is>
      </c>
      <c r="G36" s="88" t="inlineStr">
        <is>
          <t>[NEED_REVIEW]</t>
        </is>
      </c>
      <c r="H36" s="88" t="inlineStr">
        <is>
          <t>BUN</t>
        </is>
      </c>
      <c r="I36" s="119" t="n">
        <v>1</v>
      </c>
      <c r="J36" s="88"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Chronic kidney diseases</t>
        </is>
      </c>
      <c r="M36" s="100" t="inlineStr">
        <is>
          <t>CKD/AKI</t>
        </is>
      </c>
      <c r="N36" s="88" t="inlineStr">
        <is>
          <t>PLE_CC1_2567_Key ข้อ 50</t>
        </is>
      </c>
      <c r="O36" s="100" t="n"/>
      <c r="P36" s="100" t="n"/>
      <c r="Q36" s="100" t="n"/>
    </row>
    <row r="37" ht="13.2" customHeight="1" s="49">
      <c r="A37" s="119" t="inlineStr">
        <is>
          <t>36</t>
        </is>
      </c>
      <c r="B37" s="88" t="inlineStr">
        <is>
          <t>ค;าใดที่ไม่ไดใชติดตามผลการรักษา AKI</t>
        </is>
      </c>
      <c r="C37" s="100" t="n"/>
      <c r="D37" s="88" t="inlineStr">
        <is>
          <t>BP</t>
        </is>
      </c>
      <c r="E37" s="88" t="inlineStr">
        <is>
          <t>Urine specific gravity</t>
        </is>
      </c>
      <c r="F37" s="88" t="inlineStr">
        <is>
          <t>SCr</t>
        </is>
      </c>
      <c r="G37" s="88" t="inlineStr">
        <is>
          <t>Intake/Output</t>
        </is>
      </c>
      <c r="H37" s="88" t="inlineStr">
        <is>
          <t>BUN</t>
        </is>
      </c>
      <c r="I37" s="119" t="n">
        <v>1</v>
      </c>
      <c r="J37"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ค;าใดที่ไม่ไดใชติดตามผลการรักษา AKI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7" s="100" t="n"/>
      <c r="L37" s="88" t="inlineStr">
        <is>
          <t>Acute kidney injury</t>
        </is>
      </c>
      <c r="M37" s="100" t="inlineStr">
        <is>
          <t>CKD/AKI</t>
        </is>
      </c>
      <c r="N37" s="88" t="inlineStr">
        <is>
          <t>PLE_CC1_2565_Day1_Key ข้อ 74</t>
        </is>
      </c>
      <c r="O37" s="100" t="n"/>
      <c r="P37" s="100" t="n"/>
      <c r="Q37" s="100" t="n"/>
    </row>
    <row r="38" ht="13.2" customHeight="1" s="49">
      <c r="A38" s="119" t="inlineStr">
        <is>
          <t>37</t>
        </is>
      </c>
      <c r="B38" s="88" t="inlineStr">
        <is>
          <t>Acute kidney injury (AKI)</t>
        </is>
      </c>
      <c r="C38" s="100" t="n"/>
      <c r="D38" s="88" t="inlineStr">
        <is>
          <t>CKD/AKI</t>
        </is>
      </c>
      <c r="E38" s="88" t="inlineStr">
        <is>
          <t>Potassium chloride 500 mg BID</t>
        </is>
      </c>
      <c r="F38" s="88" t="inlineStr">
        <is>
          <t>Calcium carbonate 1000 mg TID with meals</t>
        </is>
      </c>
      <c r="G38" s="88" t="inlineStr">
        <is>
          <t>Calcium acetate 667 mg TID with meals</t>
        </is>
      </c>
      <c r="H38" s="88" t="inlineStr">
        <is>
          <t>Sevelamer carbonate 800 mg TID with meals</t>
        </is>
      </c>
      <c r="I38" s="119" t="n">
        <v>1</v>
      </c>
      <c r="J38"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Acute kidney injury (AKI)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8" s="100" t="n"/>
      <c r="L38" s="88" t="inlineStr">
        <is>
          <t>Acute kidney injury</t>
        </is>
      </c>
      <c r="M38" s="100" t="inlineStr">
        <is>
          <t>CKD/AKI</t>
        </is>
      </c>
      <c r="N38" s="88" t="inlineStr">
        <is>
          <t>PLE_CC1_2565_Day1_Key ข้อ 18</t>
        </is>
      </c>
      <c r="O38" s="100" t="n"/>
      <c r="P38" s="100" t="n"/>
      <c r="Q38" s="100" t="n"/>
    </row>
    <row r="39" ht="13.2" customHeight="1" s="49">
      <c r="A39" s="119" t="inlineStr">
        <is>
          <t>38</t>
        </is>
      </c>
      <c r="B39" s="88" t="inlineStr">
        <is>
          <t>ชีวสมมูลของยาที่ขับออกทางไต ไม-จำเป็นต$องดูอะไร lด 5 log k mnด การสลายRวoอยnด</t>
        </is>
      </c>
      <c r="C39" s="100" t="n"/>
      <c r="D39" s="88" t="inlineStr">
        <is>
          <t>tmax</t>
        </is>
      </c>
      <c r="E39" s="88" t="inlineStr">
        <is>
          <t>Cmax</t>
        </is>
      </c>
      <c r="F39" s="88" t="inlineStr">
        <is>
          <t>AUC</t>
        </is>
      </c>
      <c r="G39" s="88" t="inlineStr">
        <is>
          <t>half-life</t>
        </is>
      </c>
      <c r="H39" s="88" t="inlineStr">
        <is>
          <t>urinary excretion / ใ+,วม/บ Accumulative urinary recovery (Ae) เ1อ3วอ4างเป็น urine แทน AUC /บ Cmax</t>
        </is>
      </c>
      <c r="I39" s="119" t="n">
        <v>1</v>
      </c>
      <c r="J39"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ชีวสมมูลของยาที่ขับออกทางไต ไม-จำเป็นต$องดูอะไร lด 5 log k mnด การสลายRวoอยnด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9" s="100" t="n"/>
      <c r="L39" s="88" t="inlineStr">
        <is>
          <t>Chronic kidney diseases</t>
        </is>
      </c>
      <c r="M39" s="100" t="inlineStr">
        <is>
          <t>CKD/AKI</t>
        </is>
      </c>
      <c r="N39" s="88" t="inlineStr">
        <is>
          <t>PLE_CC1_2565_Day2_Key ข้อ 75</t>
        </is>
      </c>
      <c r="O39" s="100" t="n"/>
      <c r="P39" s="100" t="n"/>
      <c r="Q39" s="100" t="n"/>
    </row>
    <row r="40" ht="13.2" customHeight="1" s="49">
      <c r="A40" s="119" t="inlineStr">
        <is>
          <t>39</t>
        </is>
      </c>
      <c r="B40" s="88" t="inlineStr">
        <is>
          <t>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จาก: https://chsciowa.org/sites/chsciowa.org/files/resource/files/7_-_depression_dsm-5_checklist.pdf แบบเฉียบพลัน ดังนั้นยาที่ใช้จึงควรเลือกใช้เป็นกลุ่ม abortive drug ซึ่งจะได้แก่กลุ่ม NSAID, paracetamol, Ergotamine, Triptan, Opioid และ ยาเสริมแก้อาเจียน เช่น metoclopramide และ domperidone จาก: http://neurothai.org/images/journal/2016_vol32_no2/2016_vol32_no2.pdf ผื่นคันและผื่นที่ไม่มีอาการคัน ภาวะดีซ่าน ตับอักเสบที่เกิดพร้อมกับอาการสับสน การมองเห็นบกพร่อง ภาวะช็อค ผื่นผิวหนังชนิด purpura ไตวายเฉียบพลัน เฉลยข้อสอบ PLE-CC1 ครั้งที่12/2564 วันที่ 1-2 : MUPY 50</t>
        </is>
      </c>
      <c r="C40" s="100" t="n"/>
      <c r="D40" s="88" t="inlineStr">
        <is>
          <t>CKD/AKI</t>
        </is>
      </c>
      <c r="E40" s="88" t="inlineStr">
        <is>
          <t>Calcium gluconate 10% 10 mL IV over 5 min</t>
        </is>
      </c>
      <c r="F40" s="88" t="inlineStr">
        <is>
          <t>Furosemide 40 mg IV/PO OD</t>
        </is>
      </c>
      <c r="G40" s="88" t="inlineStr">
        <is>
          <t>Erythropoietin (EPO) 4000 units SC weekly</t>
        </is>
      </c>
      <c r="H40" s="88" t="inlineStr">
        <is>
          <t>Calcitriol 0.25 mcg OD</t>
        </is>
      </c>
      <c r="I40" s="119" t="n">
        <v>1</v>
      </c>
      <c r="J4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มีความคิดอยากฆ่าตัวตาย ดังนั้น จาก 5 ตัวเลือกจากโจทย์ คำตอบก็คือ d) ความต้องการทางเพศลดลง (เพิ่มเติม) นอกจากนี้ อาการที่เกิดขึ้นจะต้องเกิดตลอดวันหรือเกือบทั้งวัน ในช่วง 2 สัปดาห์ และมีผลต่อการใช้ชีวิต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0" s="100" t="n"/>
      <c r="L40" s="88" t="inlineStr">
        <is>
          <t>Acute kidney injury</t>
        </is>
      </c>
      <c r="M40" s="100" t="inlineStr">
        <is>
          <t>CKD/AKI</t>
        </is>
      </c>
      <c r="N40" s="88" t="inlineStr">
        <is>
          <t>PLE_CC1_2564_All_Key ข้อ 9</t>
        </is>
      </c>
      <c r="O40" s="100" t="n"/>
      <c r="P40" s="100" t="n"/>
      <c r="Q40" s="100" t="n"/>
    </row>
    <row r="41" ht="13.2" customHeight="1" s="49">
      <c r="A41" s="119" t="inlineStr">
        <is>
          <t>40</t>
        </is>
      </c>
      <c r="B41" s="88" t="inlineStr">
        <is>
          <t>ค่า eGFR เท่ากับ 28 คืออยู่ KDIGO stage อะไร อิงตาม KDIGO 2012</t>
        </is>
      </c>
      <c r="C41" s="100" t="n"/>
      <c r="D41" s="88" t="inlineStr">
        <is>
          <t>G1</t>
        </is>
      </c>
      <c r="E41" s="88" t="inlineStr">
        <is>
          <t>G2</t>
        </is>
      </c>
      <c r="F41" s="88" t="inlineStr">
        <is>
          <t>G3a</t>
        </is>
      </c>
      <c r="G41" s="88" t="inlineStr">
        <is>
          <t>G3b</t>
        </is>
      </c>
      <c r="H41" s="88" t="inlineStr">
        <is>
          <t>G4</t>
        </is>
      </c>
      <c r="I41" s="119" t="n">
        <v>1</v>
      </c>
      <c r="J41" s="88" t="inlineStr">
        <is>
          <t>✅ คำตอบที่ถูกต้อง: ข้อ ก. G1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(G1): G1 ไม่ตรงกับข้อบ่งใช้หรือกลไกการออกฤทธิ์ที่ถูกต้องตาม KDIGO 2022 CKD Guideline
• ข้อ ค. (G2): G2 ไม่ตรงกับข้อบ่งใช้หรือกลไกการออกฤทธิ์ที่ถูกต้องตาม KDIGO 2022 CKD Guideline
• ข้อ ง. (G3a): G3a ไม่ตรงกับข้อบ่งใช้หรือกลไกการออกฤทธิ์ที่ถูกต้องตาม KDIGO 2022 CKD Guideline
• ข้อ จ. (G3b): G3b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00" t="n"/>
      <c r="L41" s="88" t="inlineStr">
        <is>
          <t>Chronic kidney diseases</t>
        </is>
      </c>
      <c r="M41" s="100" t="inlineStr">
        <is>
          <t>CKD/AKI</t>
        </is>
      </c>
      <c r="N41" s="88" t="inlineStr">
        <is>
          <t>PLE_CC1_2564_All_Key ข้อ 111</t>
        </is>
      </c>
      <c r="O41" s="100" t="n"/>
      <c r="P41" s="100" t="n"/>
      <c r="Q41" s="100" t="n"/>
    </row>
    <row r="42" ht="13.2" customHeight="1" s="49">
      <c r="A42" s="119" t="inlineStr">
        <is>
          <t>41</t>
        </is>
      </c>
      <c r="B42" s="88" t="inlineStr">
        <is>
          <t>ประกาศสำนักงานคณะกรรมการอาหารและยา เรื่องหลักเกณฑ์ในการโฆษณาอาหาร 2564 [ http://www.ratchakitcha.soc.go.th/DATA/PDF/2564/E/073/T_0014.PDF ]</t>
        </is>
      </c>
      <c r="C42" s="100" t="n"/>
      <c r="D42" s="88" t="inlineStr">
        <is>
          <t>CKD/AKI</t>
        </is>
      </c>
      <c r="E42" s="88" t="inlineStr">
        <is>
          <t>Calcium acetate 667 mg TID with meals</t>
        </is>
      </c>
      <c r="F42" s="88" t="inlineStr">
        <is>
          <t>Sevelamer carbonate 800 mg TID with meals</t>
        </is>
      </c>
      <c r="G42" s="88" t="inlineStr">
        <is>
          <t>Sodium bicarbonate 650 mg TID</t>
        </is>
      </c>
      <c r="H42" s="88" t="inlineStr">
        <is>
          <t>Kayexalate (Sodium polystyrene sulfonate) 15 g TID</t>
        </is>
      </c>
      <c r="I42" s="119" t="n">
        <v>1</v>
      </c>
      <c r="J42" s="88" t="inlineStr">
        <is>
          <t>✅ คำตอบที่ถูกต้อง: ข้อ ก. CKD/AKI
💡 Background:
การบริบาลทางเภสัชกรรมในกลุ่มโรค Acute kidney injury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Acute kidney injury โดยมี clinical efficacy สูงสุดในการรักษาและมี safety profile ที่เหมาะสม
🔍 ข้ออื่นผิดเพราะอะไร:
• ข้อ ข. (Calcium acetate 667 mg TID with meals): Calcium acetate 667 mg TID with meals ไม่ตรงกับข้อบ่งใช้หรือกลไกการออกฤทธิ์ที่ถูกต้องตาม KDIGO 2022 CKD Guideline
• ข้อ ค. (Sevelamer carbonate 800 mg TID with meals): เป็น Non-calcium, non-aluminum phosphate binder เหมาะสำหรับ CKD patients ที่มี hypercalcemia หรือ vascular calcification
• ข้อ ง. (Sodium bicarbonate 650 mg TID): ARB ยับยั้ง AT1 receptor โดยตรง ไม่เพิ่ม bradykinin จึงไม่มีอาการไอ มีผล renoprotective ใน DKD คล้าย ACEi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Acute kidney injury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00" t="n"/>
      <c r="L42" s="88" t="inlineStr">
        <is>
          <t>Acute kidney injury</t>
        </is>
      </c>
      <c r="M42" s="100" t="inlineStr">
        <is>
          <t>CKD/AKI</t>
        </is>
      </c>
      <c r="N42" s="88" t="inlineStr">
        <is>
          <t>PLE_CC1_2564_All_Key ข้อ 2</t>
        </is>
      </c>
      <c r="O42" s="100" t="n"/>
      <c r="P42" s="100" t="n"/>
      <c r="Q42" s="100" t="n"/>
    </row>
    <row r="43" ht="13.2" customHeight="1" s="49">
      <c r="A43" s="119" t="inlineStr">
        <is>
          <t>41</t>
        </is>
      </c>
      <c r="B43" s="88" t="inlineStr">
        <is>
          <t>ผู้ป่วยจัดอยู่ CKD stage ใด = I ~ 45 - 59</t>
        </is>
      </c>
      <c r="C43" s="100" t="n"/>
      <c r="D43" s="88" t="inlineStr">
        <is>
          <t>Sodium bicarbonate 650 mg TID</t>
        </is>
      </c>
      <c r="E43" s="88" t="inlineStr">
        <is>
          <t>Kayexalate (Sodium polystyrene sulfonate) 15 g TID</t>
        </is>
      </c>
      <c r="F43" s="88" t="inlineStr">
        <is>
          <t>3a</t>
        </is>
      </c>
      <c r="G43" s="88" t="inlineStr">
        <is>
          <t>3b</t>
        </is>
      </c>
      <c r="H43" s="88" t="inlineStr">
        <is>
          <t>Erythropoietin (EPO) 4000 units SC weekly</t>
        </is>
      </c>
      <c r="I43" s="119" t="n">
        <v>1</v>
      </c>
      <c r="J43" s="88"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00" t="n"/>
      <c r="L43" s="88" t="inlineStr">
        <is>
          <t>Chronic kidney diseases</t>
        </is>
      </c>
      <c r="M43" s="100" t="inlineStr">
        <is>
          <t>Clinic</t>
        </is>
      </c>
      <c r="N43" s="88" t="inlineStr">
        <is>
          <t>ข้อ 73 (PLE_CC1_2562_Key.md)</t>
        </is>
      </c>
      <c r="O43" s="100" t="n"/>
      <c r="P43" s="100" t="n"/>
      <c r="Q43" s="100" t="n"/>
    </row>
    <row r="44" ht="13.2" customHeight="1" s="49">
      <c r="A44" s="119" t="inlineStr">
        <is>
          <t>42</t>
        </is>
      </c>
      <c r="B44" s="88" t="inlineStr">
        <is>
          <t>เกี่ยวกับ การไตเตรตดังกล!าวแบบใด ข้อใดต่อไปนี้กล่าวถูกต้องตามหลักวิชาชีพเภสัชกรรม</t>
        </is>
      </c>
      <c r="C44" s="100" t="n"/>
      <c r="D44" s="88" t="inlineStr">
        <is>
          <t>Redox titrate</t>
        </is>
      </c>
      <c r="E44" s="88" t="inlineStr">
        <is>
          <t>Aqueous titrate</t>
        </is>
      </c>
      <c r="F44" s="88" t="inlineStr">
        <is>
          <t>Precipitation titrate</t>
        </is>
      </c>
      <c r="G44" s="88" t="inlineStr">
        <is>
          <t>Non aqueous titrate</t>
        </is>
      </c>
      <c r="H44" s="88" t="inlineStr">
        <is>
          <t>Complexometric</t>
        </is>
      </c>
      <c r="I44" s="119" t="n">
        <v>1</v>
      </c>
      <c r="J44" s="88"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00" t="n"/>
      <c r="L44" s="88" t="inlineStr">
        <is>
          <t>Chronic kidney diseases</t>
        </is>
      </c>
      <c r="M44" s="100" t="inlineStr">
        <is>
          <t>Clinic</t>
        </is>
      </c>
      <c r="N44" s="88" t="inlineStr">
        <is>
          <t>ข้อ 17 (PLE_CC1_2561_Key.md)</t>
        </is>
      </c>
      <c r="O44" s="100" t="n"/>
      <c r="P44" s="100" t="n"/>
      <c r="Q44" s="100" t="n"/>
    </row>
    <row r="45" ht="13.2" customHeight="1" s="49">
      <c r="A45" s="119" t="inlineStr">
        <is>
          <t>43</t>
        </is>
      </c>
      <c r="B45" s="88" t="inlineStr">
        <is>
          <t>ยาใดไม่ควรใช้ในผู้ป่วยโรคไตเรื อรังรายนี</t>
        </is>
      </c>
      <c r="C45" s="100" t="n"/>
      <c r="D45" s="88" t="inlineStr">
        <is>
          <t>Aspirin</t>
        </is>
      </c>
      <c r="E45" s="88" t="inlineStr">
        <is>
          <t>Glipizide</t>
        </is>
      </c>
      <c r="F45" s="88" t="inlineStr">
        <is>
          <t>Amlodipine</t>
        </is>
      </c>
      <c r="G45" s="88" t="inlineStr">
        <is>
          <t>Alum milk</t>
        </is>
      </c>
      <c r="H45" s="88" t="inlineStr">
        <is>
          <t>Hydralazine</t>
        </is>
      </c>
      <c r="I45" s="119" t="n">
        <v>1</v>
      </c>
      <c r="J45" s="88"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00" t="n"/>
      <c r="L45" s="88" t="inlineStr">
        <is>
          <t>Chronic kidney diseases</t>
        </is>
      </c>
      <c r="M45" s="100" t="inlineStr">
        <is>
          <t>Clinic</t>
        </is>
      </c>
      <c r="N45" s="88" t="inlineStr">
        <is>
          <t>ข้อ 3 (PLE_CC1_2560 22 April Set 1.md)</t>
        </is>
      </c>
      <c r="O45" s="100" t="n"/>
      <c r="P45" s="100" t="n"/>
      <c r="Q45" s="100" t="n"/>
    </row>
    <row r="46" ht="13.2" customHeight="1" s="49">
      <c r="A46" s="119" t="inlineStr">
        <is>
          <t>44</t>
        </is>
      </c>
      <c r="B46" s="88" t="inlineStr">
        <is>
          <t>เกี่ยวกับ ยาใดห้ามใช้ในโรคไต ข้อใดต่อไปนี้กล่าวถูกต้องตามหลักวิชาชีพเภสัชกรรม</t>
        </is>
      </c>
      <c r="C46" s="100" t="n"/>
      <c r="D46" s="88" t="inlineStr">
        <is>
          <t>Aspirin</t>
        </is>
      </c>
      <c r="E46" s="88" t="inlineStr">
        <is>
          <t>Glipizide</t>
        </is>
      </c>
      <c r="F46" s="88" t="inlineStr">
        <is>
          <t>Amlodipine</t>
        </is>
      </c>
      <c r="G46" s="88" t="inlineStr">
        <is>
          <t>Alum milk</t>
        </is>
      </c>
      <c r="H46" s="88" t="inlineStr">
        <is>
          <t>Hydralazine</t>
        </is>
      </c>
      <c r="I46" s="119" t="n">
        <v>1</v>
      </c>
      <c r="J46" s="88"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00" t="n"/>
      <c r="L46" s="88" t="inlineStr">
        <is>
          <t>Chronic kidney diseases</t>
        </is>
      </c>
      <c r="M46" s="100" t="inlineStr">
        <is>
          <t>Clinic</t>
        </is>
      </c>
      <c r="N46" s="88" t="inlineStr">
        <is>
          <t>ข้อ 2 (PLE_CC1_2560 22 April Set 2.md)</t>
        </is>
      </c>
      <c r="O46" s="100" t="n"/>
      <c r="P46" s="100" t="n"/>
      <c r="Q46" s="100" t="n"/>
    </row>
    <row r="47" ht="13.2" customHeight="1" s="49">
      <c r="A47" s="119" t="inlineStr">
        <is>
          <t>45</t>
        </is>
      </c>
      <c r="B47" s="88" t="inlineStr">
        <is>
          <t>ยาใดเป็นพิษต่อไตมากที่สุด</t>
        </is>
      </c>
      <c r="C47" s="100" t="n"/>
      <c r="D47" s="88" t="inlineStr">
        <is>
          <t>Risedronate</t>
        </is>
      </c>
      <c r="E47" s="88" t="inlineStr">
        <is>
          <t>Diclofenac</t>
        </is>
      </c>
      <c r="F47" s="88" t="inlineStr">
        <is>
          <t>Glucosamine</t>
        </is>
      </c>
      <c r="G47" s="88" t="inlineStr">
        <is>
          <t>Vitamin B complex</t>
        </is>
      </c>
      <c r="H47" s="88" t="inlineStr">
        <is>
          <t>Calcium ห้ามนำไปทำซ้ำทุกกรณี เว้นแต่จะได้รับอนุญาต</t>
        </is>
      </c>
      <c r="I47" s="119" t="n">
        <v>1</v>
      </c>
      <c r="J47" s="88"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00" t="n"/>
      <c r="L47" s="88" t="inlineStr">
        <is>
          <t>Chronic kidney diseases</t>
        </is>
      </c>
      <c r="M47" s="100" t="inlineStr">
        <is>
          <t>Clinic</t>
        </is>
      </c>
      <c r="N47" s="88" t="inlineStr">
        <is>
          <t>ข้อ 85 (PLE_CC1_2559.md)</t>
        </is>
      </c>
      <c r="O47" s="100" t="n"/>
      <c r="P47" s="100" t="n"/>
      <c r="Q47" s="100" t="n"/>
    </row>
    <row r="48" ht="13.2" customHeight="1" s="49">
      <c r="A48" s="119" t="inlineStr">
        <is>
          <t>46</t>
        </is>
      </c>
      <c r="B48" s="88" t="inlineStr">
        <is>
          <t>เกี่ยวกับ จัดอยู่ใน CKD stageใด ข้อใดต่อไปนี้กล่าวถูกต้องตามหลักวิชาชีพเภสัชกรรม</t>
        </is>
      </c>
      <c r="C48" s="100" t="n"/>
      <c r="D48" s="88" t="inlineStr">
        <is>
          <t>Calcitriol 0.25 mcg OD</t>
        </is>
      </c>
      <c r="E48" s="88" t="inlineStr">
        <is>
          <t>II</t>
        </is>
      </c>
      <c r="F48" s="88" t="inlineStr">
        <is>
          <t>III</t>
        </is>
      </c>
      <c r="G48" s="88" t="inlineStr">
        <is>
          <t>IV</t>
        </is>
      </c>
      <c r="H48" s="88" t="inlineStr">
        <is>
          <t>Sevelamer carbonate 800 mg TID with meals</t>
        </is>
      </c>
      <c r="I48" s="119" t="n">
        <v>1</v>
      </c>
      <c r="J48" s="88" t="inlineStr">
        <is>
          <t>✅ คำตอบที่ถูกต้อง: ข้อ ก. Calcitriol 0.25 mcg OD
💡 Background:
ภาวะไตเสื่อม (CKD/AKI) ต้องระมัดระวังการปรับขนาดยาตาม renal function (eGFR/CrCl) และหลีกเลี่ยง nephrotoxic drugs
🎯 ทำไมข้อนี้ถึงถูก:
Calcitriol 0.25 mcg OD การเลือก Calcitriol 0.25 mcg OD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(II): II ไม่ตรงกับข้อบ่งใช้หรือกลไกการออกฤทธิ์ที่ถูกต้องตาม KDIGO 2022 CKD Guideline
• ข้อ ค. (III): III ไม่ตรงกับข้อบ่งใช้หรือกลไกการออกฤทธิ์ที่ถูกต้องตาม KDIGO 2022 CKD Guideline
• ข้อ ง. (IV): IV ไม่ตรงกับข้อบ่งใช้หรือกลไกการออกฤทธิ์ที่ถูกต้องตาม KDIGO 2022 CKD Guideline
• ข้อ จ. (Sevelamer carbonate 800 mg TID with meals): เป็น Non-calcium, non-aluminum phosphate binder เหมาะสำหรับ CKD patients ที่มี hypercalcemia หรือ vascular calcification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00" t="n"/>
      <c r="L48" s="88" t="inlineStr">
        <is>
          <t>Chronic kidney diseases</t>
        </is>
      </c>
      <c r="M48" s="100" t="inlineStr">
        <is>
          <t>Clinic</t>
        </is>
      </c>
      <c r="N48" s="88" t="inlineStr">
        <is>
          <t>ข้อ 47 (PLE_CC1_2558_Key.md)</t>
        </is>
      </c>
      <c r="O48" s="100" t="n"/>
      <c r="P48" s="100" t="n"/>
      <c r="Q48" s="100" t="n"/>
    </row>
    <row r="49" ht="13.2" customHeight="1" s="49">
      <c r="A49" s="119" t="inlineStr">
        <is>
          <t>47</t>
        </is>
      </c>
      <c r="B49" s="88" t="inlineStr">
        <is>
          <t>ข้อใด ไม่ใช่ เกณฑ์วินิจฉัยภาวะไตเรื้อรัง</t>
        </is>
      </c>
      <c r="C49" s="100" t="n"/>
      <c r="D49" s="88" t="inlineStr">
        <is>
          <t>GFR &lt; 45 ml/min/1.73 m2 ติดต่อกันเกิน 3 เดือน</t>
        </is>
      </c>
      <c r="E49" s="88" t="inlineStr">
        <is>
          <t>ตรวจพบอัลบูมินในปัสสาวะ ≥ 2 ใน 3 ครั้ง ในช่วง 3 เดือน</t>
        </is>
      </c>
      <c r="F49" s="88" t="inlineStr">
        <is>
          <t>ตรวจพบเม็ดเลือดแดงในปัสสาวะ ≥ 2 ใน 3 ครั้ง ในช่วง 3 เดือน</t>
        </is>
      </c>
      <c r="G49" s="88" t="inlineStr">
        <is>
          <t>พบความผิดปกติทางพยาธิสภาพ</t>
        </is>
      </c>
      <c r="H49" s="88" t="inlineStr">
        <is>
          <t>มีประวัติผ่าตัดปลูกถ่ายไต</t>
        </is>
      </c>
      <c r="I49" s="119" t="n">
        <v>1</v>
      </c>
      <c r="J49" s="88"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00" t="n"/>
      <c r="L49" s="88" t="inlineStr">
        <is>
          <t>Chronic kidney diseases</t>
        </is>
      </c>
      <c r="M49" s="100" t="inlineStr">
        <is>
          <t>Clinic</t>
        </is>
      </c>
      <c r="N49" s="88" t="inlineStr">
        <is>
          <t>ข้อ 84 (Pharmtutor_2024_Set2.md)</t>
        </is>
      </c>
      <c r="O49" s="100" t="n"/>
      <c r="P49" s="100" t="n"/>
      <c r="Q49" s="100" t="n"/>
    </row>
    <row r="50" ht="13.2" customHeight="1" s="49">
      <c r="A50" s="119" t="inlineStr">
        <is>
          <t>48</t>
        </is>
      </c>
      <c r="B50" s="88" t="inlineStr">
        <is>
          <t>ผู้ป่วยรายนี%มีภาวะโรคไตเรื%อรังอยู่ในระยะ (stage) ใด (1) Stage I (2) Stage II (3) Stage III (4) Stage IV (5) Stage V</t>
        </is>
      </c>
      <c r="C50" s="100" t="n"/>
      <c r="D50" s="88" t="inlineStr">
        <is>
          <t>Kayexalate (Sodium polystyrene sulfonate) 15 g TID</t>
        </is>
      </c>
      <c r="E50" s="88" t="inlineStr">
        <is>
          <t>Calcium gluconate 10% 10 mL IV over 5 min</t>
        </is>
      </c>
      <c r="F50" s="88" t="inlineStr">
        <is>
          <t>Furosemide 40 mg IV/PO OD</t>
        </is>
      </c>
      <c r="G50" s="88" t="inlineStr">
        <is>
          <t>Erythropoietin (EPO) 4000 units SC weekly</t>
        </is>
      </c>
      <c r="H50" s="88" t="inlineStr">
        <is>
          <t>Calcitriol 0.25 mcg OD</t>
        </is>
      </c>
      <c r="I50" s="119" t="n">
        <v>1</v>
      </c>
      <c r="J5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00" t="n"/>
      <c r="L50" s="88" t="inlineStr">
        <is>
          <t>Chronic kidney diseases</t>
        </is>
      </c>
      <c r="M50" s="100" t="inlineStr">
        <is>
          <t>Clinic</t>
        </is>
      </c>
      <c r="N50" s="88" t="inlineStr">
        <is>
          <t>ข้อ 64 (PLE_CC1_2557.md)</t>
        </is>
      </c>
      <c r="O50" s="100" t="n"/>
      <c r="P50" s="100" t="n"/>
      <c r="Q50" s="100" t="n"/>
    </row>
    <row r="51" ht="13.2" customHeight="1" s="49">
      <c r="A51" s="119" t="inlineStr">
        <is>
          <t>49</t>
        </is>
      </c>
      <c r="B51" s="88" t="inlineStr">
        <is>
          <t>เกี่ยวกับ serumcreatinine ข้อใดต่อไปนี้กล่าวถูกต้องตามหลักวิชาชีพเภสัชกรรม</t>
        </is>
      </c>
      <c r="C51" s="100" t="n"/>
      <c r="D51" s="88" t="inlineStr">
        <is>
          <t>Erythropoietin (EPO) 4000 units SC weekly</t>
        </is>
      </c>
      <c r="E51" s="88" t="inlineStr">
        <is>
          <t>Calcitriol 0.25 mcg OD</t>
        </is>
      </c>
      <c r="F51" s="88" t="inlineStr">
        <is>
          <t>Potassium chloride 500 mg BID</t>
        </is>
      </c>
      <c r="G51" s="88" t="inlineStr">
        <is>
          <t>Calcium carbonate 1000 mg TID with meals</t>
        </is>
      </c>
      <c r="H51" s="88" t="inlineStr">
        <is>
          <t>Calcium acetate 667 mg TID with meals</t>
        </is>
      </c>
      <c r="I51" s="119" t="n">
        <v>1</v>
      </c>
      <c r="J51"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00" t="n"/>
      <c r="L51" s="88" t="inlineStr">
        <is>
          <t>Chronic kidney diseases</t>
        </is>
      </c>
      <c r="M51" s="100" t="inlineStr">
        <is>
          <t>Clinic</t>
        </is>
      </c>
      <c r="N51" s="88" t="inlineStr">
        <is>
          <t>ข้อ 1 (PLE_CC1_2556.md)</t>
        </is>
      </c>
      <c r="O51" s="100" t="n"/>
      <c r="P51" s="100" t="n"/>
      <c r="Q51" s="100" t="n"/>
    </row>
    <row r="52" ht="13.2" customHeight="1" s="49">
      <c r="A52" s="119" t="inlineStr">
        <is>
          <t>50</t>
        </is>
      </c>
      <c r="B52" s="88" t="inlineStr">
        <is>
          <t>สาเหตุของการเกิดโรคไตในผู้ป่วยรายนี้</t>
        </is>
      </c>
      <c r="C52" s="100" t="n"/>
      <c r="D52" s="88" t="inlineStr">
        <is>
          <t>smoke-induced</t>
        </is>
      </c>
      <c r="E52" s="88" t="inlineStr">
        <is>
          <t>alcohol-induced</t>
        </is>
      </c>
      <c r="F52" s="88" t="inlineStr">
        <is>
          <t>hypovolemia</t>
        </is>
      </c>
      <c r="G52" s="88"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52" s="88" t="inlineStr">
        <is>
          <t>Kayexalate (Sodium polystyrene sulfonate) 15 g TID</t>
        </is>
      </c>
      <c r="I52" s="119" t="n">
        <v>2</v>
      </c>
      <c r="J52" s="88"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2" s="100" t="n"/>
      <c r="L52" s="88" t="inlineStr">
        <is>
          <t>Chronic kidney diseases</t>
        </is>
      </c>
      <c r="M52" s="100" t="inlineStr">
        <is>
          <t>Clinic</t>
        </is>
      </c>
      <c r="N52" s="88" t="inlineStr">
        <is>
          <t>ข้อ 4 (PLE_CC1_2554 SET2.md)</t>
        </is>
      </c>
      <c r="O52" s="100" t="n"/>
      <c r="P52" s="100" t="n"/>
      <c r="Q52" s="100" t="n"/>
    </row>
    <row r="53" ht="13.2" customHeight="1" s="49">
      <c r="A53" s="119" t="inlineStr">
        <is>
          <t>52</t>
        </is>
      </c>
      <c r="B53" s="88"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53" s="100" t="n"/>
      <c r="D53" s="88" t="inlineStr">
        <is>
          <t>Furosemide 40 mg IV/PO OD</t>
        </is>
      </c>
      <c r="E53" s="88" t="inlineStr">
        <is>
          <t>Erythropoietin (EPO) 4000 units SC weekly</t>
        </is>
      </c>
      <c r="F53" s="88" t="inlineStr">
        <is>
          <t>Calcitriol 0.25 mcg OD</t>
        </is>
      </c>
      <c r="G53" s="88" t="inlineStr">
        <is>
          <t>Potassium chloride 500 mg BID</t>
        </is>
      </c>
      <c r="H53" s="88" t="inlineStr">
        <is>
          <t>Calcium carbonate 1000 mg TID with meals</t>
        </is>
      </c>
      <c r="I53" s="119" t="n">
        <v>1</v>
      </c>
      <c r="J53"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00" t="n"/>
      <c r="L53" s="88" t="inlineStr">
        <is>
          <t>Chronic kidney diseases</t>
        </is>
      </c>
      <c r="M53" s="100" t="inlineStr">
        <is>
          <t>Clinic</t>
        </is>
      </c>
      <c r="N53" s="88" t="inlineStr">
        <is>
          <t>ข้อ 2 (PLE_CC1_Practice_Exam.md)</t>
        </is>
      </c>
      <c r="O53" s="100" t="n"/>
      <c r="P53" s="100" t="n"/>
      <c r="Q53" s="100" t="n"/>
    </row>
    <row r="54" ht="13.2" customHeight="1" s="49">
      <c r="A54" s="119" t="inlineStr">
        <is>
          <t>53</t>
        </is>
      </c>
      <c r="B54" s="88" t="inlineStr">
        <is>
          <t>มีการทำงานของไตบกพร่อง Anxiety</t>
        </is>
      </c>
      <c r="C54" s="100" t="n"/>
      <c r="D54" s="88" t="inlineStr">
        <is>
          <t>Potassium chloride 500 mg BID</t>
        </is>
      </c>
      <c r="E54" s="88" t="inlineStr">
        <is>
          <t>Calcium carbonate 1000 mg TID with meals</t>
        </is>
      </c>
      <c r="F54" s="88" t="inlineStr">
        <is>
          <t>Calcium acetate 667 mg TID with meals</t>
        </is>
      </c>
      <c r="G54" s="88" t="inlineStr">
        <is>
          <t>Sevelamer carbonate 800 mg TID with meals</t>
        </is>
      </c>
      <c r="H54" s="88" t="inlineStr">
        <is>
          <t>Sodium bicarbonate 650 mg TID</t>
        </is>
      </c>
      <c r="I54" s="119" t="n">
        <v>1</v>
      </c>
      <c r="J54"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100" t="n"/>
      <c r="L54" s="88" t="inlineStr">
        <is>
          <t>Chronic kidney diseases</t>
        </is>
      </c>
      <c r="M54" s="100" t="inlineStr">
        <is>
          <t>Clinic</t>
        </is>
      </c>
      <c r="N54" s="88" t="inlineStr">
        <is>
          <t>ข้อ 5 (PLE_CC1_Practice_Exam.md)</t>
        </is>
      </c>
      <c r="O54" s="100" t="n"/>
      <c r="P54" s="100" t="n"/>
      <c r="Q54" s="100" t="n"/>
    </row>
    <row r="55" ht="13.2" customHeight="1" s="49">
      <c r="A55" s="119" t="inlineStr">
        <is>
          <t>54</t>
        </is>
      </c>
      <c r="B55" s="88" t="inlineStr">
        <is>
          <t>ยา A 80% ขับออกทางไตและขับออกในรูป active metabolite ข้อใดเหมาะสมมากที่สุด</t>
        </is>
      </c>
      <c r="C55" s="100" t="n"/>
      <c r="D55" s="88" t="inlineStr">
        <is>
          <t>ควรพิจารณาปรับขนาดยาลดลง หากผู้ป่วยมีการทำงานของไตแย่ลง</t>
        </is>
      </c>
      <c r="E55" s="88" t="inlineStr">
        <is>
          <t>จำเป็นต้องพิจารณาการทำงานของตับร่วมด้วย</t>
        </is>
      </c>
      <c r="F55" s="88" t="inlineStr">
        <is>
          <t>ไม่มีความจำเป็นต้องปรับขนาดยาในผู้ป่วยโรคไต</t>
        </is>
      </c>
      <c r="G55" s="88" t="inlineStr">
        <is>
          <t>ผู้ป่วยควรดื่มน้ำหลังรับประทานยามากๆ เพื่อลดการเกิดพิษของยาต่อไต</t>
        </is>
      </c>
      <c r="H55" s="88" t="inlineStr">
        <is>
          <t>ผู้ป่วย CKD จะไม่สามารถใช้ยาตัวดังกล่าวได้</t>
        </is>
      </c>
      <c r="I55" s="119" t="n">
        <v>1</v>
      </c>
      <c r="J55" s="88"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55" s="100" t="n"/>
      <c r="L55" s="88" t="inlineStr">
        <is>
          <t>Chronic kidney diseases</t>
        </is>
      </c>
      <c r="M55" s="100" t="inlineStr">
        <is>
          <t>Clinic</t>
        </is>
      </c>
      <c r="N55" s="88" t="inlineStr">
        <is>
          <t>ข้อ 13 (PLE_CC1_Practice_Exam.md)</t>
        </is>
      </c>
      <c r="O55" s="100" t="n"/>
      <c r="P55" s="100" t="n"/>
      <c r="Q55" s="100" t="n"/>
    </row>
    <row r="56" ht="13.2" customHeight="1" s="49">
      <c r="A56" s="119" t="inlineStr">
        <is>
          <t>55</t>
        </is>
      </c>
      <c r="B56" s="88" t="inlineStr">
        <is>
          <t>เกี่ยวกับ ปรับขนาดยาตามไต ข้อใดต่อไปนี้กล่าวถูกต้องตามหลักวิชาชีพเภสัชกรรม</t>
        </is>
      </c>
      <c r="C56" s="100" t="n"/>
      <c r="D56" s="88" t="inlineStr">
        <is>
          <t>Calcium gluconate 10% 10 mL IV over 5 min</t>
        </is>
      </c>
      <c r="E56" s="88" t="inlineStr">
        <is>
          <t>Furosemide 40 mg IV/PO OD</t>
        </is>
      </c>
      <c r="F56" s="88" t="inlineStr">
        <is>
          <t>Erythropoietin (EPO) 4000 units SC weekly</t>
        </is>
      </c>
      <c r="G56" s="88" t="inlineStr">
        <is>
          <t>Calcitriol 0.25 mcg OD</t>
        </is>
      </c>
      <c r="H56" s="88" t="inlineStr">
        <is>
          <t>Potassium chloride 500 mg BID</t>
        </is>
      </c>
      <c r="I56" s="119" t="n">
        <v>1</v>
      </c>
      <c r="J56"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00" t="n"/>
      <c r="L56" s="88" t="inlineStr">
        <is>
          <t>Chronic kidney diseases</t>
        </is>
      </c>
      <c r="M56" s="100" t="inlineStr">
        <is>
          <t>Clinic</t>
        </is>
      </c>
      <c r="N56" s="88" t="inlineStr">
        <is>
          <t>ข้อ 3 (PLE_CC1_Key_Rx20_UBU.md)</t>
        </is>
      </c>
      <c r="O56" s="100" t="n"/>
      <c r="P56" s="100" t="n"/>
      <c r="Q56" s="100" t="n"/>
    </row>
    <row r="57" ht="13.2" customHeight="1" s="49">
      <c r="A57" s="119" t="inlineStr">
        <is>
          <t>56</t>
        </is>
      </c>
      <c r="B57" s="88"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7" s="100" t="n"/>
      <c r="D57" s="88" t="inlineStr">
        <is>
          <t>Calcitriol 0.25 mcg OD</t>
        </is>
      </c>
      <c r="E57" s="88" t="inlineStr">
        <is>
          <t>Potassium chloride 500 mg BID</t>
        </is>
      </c>
      <c r="F57" s="88" t="inlineStr">
        <is>
          <t>Calcium carbonate 1000 mg TID with meals</t>
        </is>
      </c>
      <c r="G57" s="88" t="inlineStr">
        <is>
          <t>Calcium acetate 667 mg TID with meals</t>
        </is>
      </c>
      <c r="H57" s="88" t="inlineStr">
        <is>
          <t>Sevelamer carbonate 800 mg TID with meals</t>
        </is>
      </c>
      <c r="I57" s="119" t="n">
        <v>1</v>
      </c>
      <c r="J57"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7" s="100" t="n"/>
      <c r="L57" s="88" t="inlineStr">
        <is>
          <t>Chronic kidney diseases</t>
        </is>
      </c>
      <c r="M57" s="100" t="inlineStr">
        <is>
          <t>Clinic</t>
        </is>
      </c>
      <c r="N57" s="88" t="inlineStr">
        <is>
          <t>ข้อ 5 (PLE_CC1_Key_Rx20_UBU.md)</t>
        </is>
      </c>
      <c r="O57" s="100" t="n"/>
      <c r="P57" s="100" t="n"/>
      <c r="Q57" s="100" t="n"/>
    </row>
    <row r="58" ht="13.2" customHeight="1" s="49">
      <c r="A58" s="119" t="inlineStr">
        <is>
          <t>57</t>
        </is>
      </c>
      <c r="B58" s="88" t="inlineStr">
        <is>
          <t>ต้องระวังการใช้ยาในผู้ป่วยโรคไต</t>
        </is>
      </c>
      <c r="C58" s="100" t="n"/>
      <c r="D58" s="88" t="inlineStr">
        <is>
          <t>Calcium acetate 667 mg TID with meals</t>
        </is>
      </c>
      <c r="E58" s="88" t="inlineStr">
        <is>
          <t>Sevelamer carbonate 800 mg TID with meals</t>
        </is>
      </c>
      <c r="F58" s="88" t="inlineStr">
        <is>
          <t>Sodium bicarbonate 650 mg TID</t>
        </is>
      </c>
      <c r="G58" s="88" t="inlineStr">
        <is>
          <t>Kayexalate (Sodium polystyrene sulfonate) 15 g TID</t>
        </is>
      </c>
      <c r="H58" s="88" t="inlineStr">
        <is>
          <t>Calcium gluconate 10% 10 mL IV over 5 min</t>
        </is>
      </c>
      <c r="I58" s="119" t="n">
        <v>1</v>
      </c>
      <c r="J58"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00" t="n"/>
      <c r="L58" s="88" t="inlineStr">
        <is>
          <t>Chronic kidney diseases</t>
        </is>
      </c>
      <c r="M58" s="100" t="inlineStr">
        <is>
          <t>Clinic</t>
        </is>
      </c>
      <c r="N58" s="88" t="inlineStr">
        <is>
          <t>ข้อ 4 (PLE_CC1_Key_Rx20_UBU.md)</t>
        </is>
      </c>
      <c r="O58" s="100" t="n"/>
      <c r="P58" s="100" t="n"/>
      <c r="Q58" s="100" t="n"/>
    </row>
    <row r="59" ht="13.2" customHeight="1" s="49">
      <c r="A59" s="119" t="inlineStr">
        <is>
          <t>58</t>
        </is>
      </c>
      <c r="B59" s="88"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9" s="100" t="n"/>
      <c r="D59" s="88" t="inlineStr">
        <is>
          <t>Kayexalate (Sodium polystyrene sulfonate) 15 g TID</t>
        </is>
      </c>
      <c r="E59" s="88" t="inlineStr">
        <is>
          <t>Calcium gluconate 10% 10 mL IV over 5 min</t>
        </is>
      </c>
      <c r="F59" s="88" t="inlineStr">
        <is>
          <t>Furosemide 40 mg IV/PO OD</t>
        </is>
      </c>
      <c r="G59" s="88" t="inlineStr">
        <is>
          <t>Erythropoietin (EPO) 4000 units SC weekly</t>
        </is>
      </c>
      <c r="H59" s="88" t="inlineStr">
        <is>
          <t>Calcitriol 0.25 mcg OD</t>
        </is>
      </c>
      <c r="I59" s="119" t="n">
        <v>1</v>
      </c>
      <c r="J59"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00" t="n"/>
      <c r="L59" s="88" t="inlineStr">
        <is>
          <t>Chronic kidney diseases</t>
        </is>
      </c>
      <c r="M59" s="100" t="inlineStr">
        <is>
          <t>Clinic</t>
        </is>
      </c>
      <c r="N59" s="88" t="inlineStr">
        <is>
          <t>ข้อ 5 (PLE_CC1_Key_Rx20_UBU.md)</t>
        </is>
      </c>
      <c r="O59" s="100" t="n"/>
      <c r="P59" s="100" t="n"/>
      <c r="Q59" s="100" t="n"/>
    </row>
    <row r="60" ht="13.2" customHeight="1" s="49">
      <c r="A60" s="119" t="inlineStr">
        <is>
          <t>59</t>
        </is>
      </c>
      <c r="B60" s="88" t="inlineStr">
        <is>
          <t>ยาบำรุงเลือดสำหรับผู้ป่วยโรคไตที่แนะนำในผู้ป่วยรายนี้มากที่สุด</t>
        </is>
      </c>
      <c r="C60" s="100" t="n"/>
      <c r="D60" s="88" t="inlineStr">
        <is>
          <t>Erythropoietin (EPO) 4000 units SC weekly</t>
        </is>
      </c>
      <c r="E60" s="88" t="inlineStr">
        <is>
          <t>Calcitriol 0.25 mcg OD</t>
        </is>
      </c>
      <c r="F60" s="88" t="inlineStr">
        <is>
          <t>Potassium chloride 500 mg BID</t>
        </is>
      </c>
      <c r="G60" s="88" t="inlineStr">
        <is>
          <t>Calcium carbonate 1000 mg TID with meals</t>
        </is>
      </c>
      <c r="H60" s="88" t="inlineStr">
        <is>
          <t>Calcium acetate 667 mg TID with meals</t>
        </is>
      </c>
      <c r="I60" s="119" t="n">
        <v>1</v>
      </c>
      <c r="J6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00" t="n"/>
      <c r="L60" s="88" t="inlineStr">
        <is>
          <t>Chronic kidney diseases</t>
        </is>
      </c>
      <c r="M60" s="100" t="inlineStr">
        <is>
          <t>Clinic</t>
        </is>
      </c>
      <c r="N60" s="88" t="inlineStr">
        <is>
          <t>ข้อ 3 (PLE_CC1_Key_Rx20_UBU.md)</t>
        </is>
      </c>
      <c r="O60" s="100" t="n"/>
      <c r="P60" s="100" t="n"/>
      <c r="Q60" s="100" t="n"/>
    </row>
    <row r="61" ht="13.2" customHeight="1" s="49">
      <c r="A61" s="119" t="inlineStr">
        <is>
          <t>60</t>
        </is>
      </c>
      <c r="B61" s="88" t="inlineStr">
        <is>
          <t>การโฆษณาทางวิทยุยาสามัญประจำบ้านแผนโบราณสามารถรักษาโรคไตเรื้องรัง ข้อใดต่อไปนี้ถูก</t>
        </is>
      </c>
      <c r="C61" s="100" t="n"/>
      <c r="D61" s="88" t="inlineStr">
        <is>
          <t>Calcium carbonate 1000 mg TID with meals</t>
        </is>
      </c>
      <c r="E61" s="88" t="inlineStr">
        <is>
          <t>Calcium acetate 667 mg TID with meals</t>
        </is>
      </c>
      <c r="F61" s="88" t="inlineStr">
        <is>
          <t>Sevelamer carbonate 800 mg TID with meals</t>
        </is>
      </c>
      <c r="G61" s="88" t="inlineStr">
        <is>
          <t>Sodium bicarbonate 650 mg TID</t>
        </is>
      </c>
      <c r="H61" s="88" t="inlineStr">
        <is>
          <t>Kayexalate (Sodium polystyrene sulfonate) 15 g TID</t>
        </is>
      </c>
      <c r="I61" s="119" t="n">
        <v>1</v>
      </c>
      <c r="J61"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100" t="n"/>
      <c r="L61" s="88" t="inlineStr">
        <is>
          <t>Chronic kidney diseases</t>
        </is>
      </c>
      <c r="M61" s="100" t="inlineStr">
        <is>
          <t>Clinic</t>
        </is>
      </c>
      <c r="N61" s="88" t="inlineStr">
        <is>
          <t>ข้อ 8 (PLE_CC1_Key_Rx20_UBU.md)</t>
        </is>
      </c>
      <c r="O61" s="100" t="n"/>
      <c r="P61" s="100" t="n"/>
      <c r="Q61" s="100" t="n"/>
    </row>
    <row r="62" ht="13.2" customHeight="1" s="49">
      <c r="A62" s="119" t="inlineStr">
        <is>
          <t>61</t>
        </is>
      </c>
      <c r="B62" s="88" t="inlineStr">
        <is>
          <t>Creatinine phosphokinase ตอบ 4. Liver enzyme เนื่องจาก standard regimen มียาที่metabolismผ่านตับคือ H, R, Z มีความเสี่ยงการเกิดตับอักเสบ</t>
        </is>
      </c>
      <c r="C62" s="100" t="n"/>
      <c r="D62" s="88" t="inlineStr">
        <is>
          <t>หากใช้ยาคุมกำเนิดร่วมกับยา Rifampin จะเกิดผลอย่างไรกับยาคุมกำเนิดที่ใช้อยู่</t>
        </is>
      </c>
      <c r="E62" s="88" t="inlineStr">
        <is>
          <t>Kayexalate (Sodium polystyrene sulfonate) 15 g TID</t>
        </is>
      </c>
      <c r="F62" s="88" t="inlineStr">
        <is>
          <t>Calcium gluconate 10% 10 mL IV over 5 min</t>
        </is>
      </c>
      <c r="G62" s="88" t="inlineStr">
        <is>
          <t>Furosemide 40 mg IV/PO OD</t>
        </is>
      </c>
      <c r="H62" s="88" t="inlineStr">
        <is>
          <t>Erythropoietin (EPO) 4000 units SC weekly</t>
        </is>
      </c>
      <c r="I62" s="119" t="n">
        <v>1</v>
      </c>
      <c r="J62"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100" t="n"/>
      <c r="L62" s="88" t="inlineStr">
        <is>
          <t>Chronic kidney diseases</t>
        </is>
      </c>
      <c r="M62" s="100" t="inlineStr">
        <is>
          <t>Clinic</t>
        </is>
      </c>
      <c r="N62" s="88" t="inlineStr">
        <is>
          <t>ข้อ 5 (PLE_CC1_Key_Rx20_UBU.md)</t>
        </is>
      </c>
      <c r="O62" s="100" t="n"/>
      <c r="P62" s="100" t="n"/>
      <c r="Q62" s="100" t="n"/>
    </row>
    <row r="63" ht="13.2" customHeight="1" s="49">
      <c r="A63" s="119" t="inlineStr">
        <is>
          <t>62</t>
        </is>
      </c>
      <c r="B63" s="88"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63" s="100" t="n"/>
      <c r="D63" s="88" t="inlineStr">
        <is>
          <t>Furosemide 40 mg IV/PO OD</t>
        </is>
      </c>
      <c r="E63" s="88" t="inlineStr">
        <is>
          <t>Erythropoietin (EPO) 4000 units SC weekly</t>
        </is>
      </c>
      <c r="F63" s="88" t="inlineStr">
        <is>
          <t>Calcitriol 0.25 mcg OD</t>
        </is>
      </c>
      <c r="G63" s="88" t="inlineStr">
        <is>
          <t>Potassium chloride 500 mg BID</t>
        </is>
      </c>
      <c r="H63" s="88" t="inlineStr">
        <is>
          <t>Calcium carbonate 1000 mg TID with meals</t>
        </is>
      </c>
      <c r="I63" s="119" t="n">
        <v>1</v>
      </c>
      <c r="J63"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100" t="n"/>
      <c r="L63" s="88" t="inlineStr">
        <is>
          <t>Chronic kidney diseases</t>
        </is>
      </c>
      <c r="M63" s="100" t="inlineStr">
        <is>
          <t>Clinic</t>
        </is>
      </c>
      <c r="N63" s="88" t="inlineStr">
        <is>
          <t>ข้อ 65 (PLE_CC1_Key_Rx20_UBU.md)</t>
        </is>
      </c>
      <c r="O63" s="100" t="n"/>
      <c r="P63" s="100" t="n"/>
      <c r="Q63" s="100" t="n"/>
    </row>
    <row r="64" ht="13.2" customHeight="1" s="49">
      <c r="A64" s="119" t="inlineStr">
        <is>
          <t>63</t>
        </is>
      </c>
      <c r="B64" s="88" t="inlineStr">
        <is>
          <t>ถ$ามีภาวะไตวาย ห$ามใช$ยาใด</t>
        </is>
      </c>
      <c r="C64" s="100" t="n"/>
      <c r="D64" s="88" t="inlineStr">
        <is>
          <t>Ethambutol</t>
        </is>
      </c>
      <c r="E64" s="88" t="inlineStr">
        <is>
          <t>Streptomycin</t>
        </is>
      </c>
      <c r="F64" s="88" t="inlineStr">
        <is>
          <t>Rifampin</t>
        </is>
      </c>
      <c r="G64" s="88" t="inlineStr">
        <is>
          <t>Pyrazinamide</t>
        </is>
      </c>
      <c r="H64" s="88" t="inlineStr">
        <is>
          <t>Isoniazid</t>
        </is>
      </c>
      <c r="I64" s="119" t="n">
        <v>2</v>
      </c>
      <c r="J64" s="88"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00" t="n"/>
      <c r="L64" s="88" t="inlineStr">
        <is>
          <t>Chronic kidney diseases</t>
        </is>
      </c>
      <c r="M64" s="100" t="inlineStr">
        <is>
          <t>Clinic</t>
        </is>
      </c>
      <c r="N64" s="88" t="inlineStr">
        <is>
          <t>ข้อ 14 (PLE_CC1_Key_Rx20_UBU.md)</t>
        </is>
      </c>
      <c r="O64" s="100" t="n"/>
      <c r="P64" s="100" t="n"/>
      <c r="Q64" s="100" t="n"/>
    </row>
    <row r="65" ht="13.2" customHeight="1" s="49">
      <c r="A65" s="119" t="inlineStr">
        <is>
          <t>64</t>
        </is>
      </c>
      <c r="B65" s="88" t="inlineStr">
        <is>
          <t>Increase serum creatinine</t>
        </is>
      </c>
      <c r="C65" s="100" t="n"/>
      <c r="D65" s="88" t="inlineStr">
        <is>
          <t>Sevelamer carbonate 800 mg TID with meals</t>
        </is>
      </c>
      <c r="E65" s="88" t="inlineStr">
        <is>
          <t>Sodium bicarbonate 650 mg TID</t>
        </is>
      </c>
      <c r="F65" s="88" t="inlineStr">
        <is>
          <t>Kayexalate (Sodium polystyrene sulfonate) 15 g TID</t>
        </is>
      </c>
      <c r="G65" s="88" t="inlineStr">
        <is>
          <t>Calcium gluconate 10% 10 mL IV over 5 min</t>
        </is>
      </c>
      <c r="H65" s="88" t="inlineStr">
        <is>
          <t>Furosemide 40 mg IV/PO OD</t>
        </is>
      </c>
      <c r="I65" s="119" t="n">
        <v>1</v>
      </c>
      <c r="J65"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5" s="100" t="n"/>
      <c r="L65" s="88" t="inlineStr">
        <is>
          <t>Chronic kidney diseases</t>
        </is>
      </c>
      <c r="M65" s="100" t="inlineStr">
        <is>
          <t>Clinic</t>
        </is>
      </c>
      <c r="N65" s="88" t="inlineStr">
        <is>
          <t>ข้อ 5 (PLE_CC1_Key_Rx20_UBU.md)</t>
        </is>
      </c>
      <c r="O65" s="100" t="n"/>
      <c r="P65" s="100" t="n"/>
      <c r="Q65" s="100" t="n"/>
    </row>
    <row r="66" ht="13.2" customHeight="1" s="49">
      <c r="A66" s="119" t="inlineStr">
        <is>
          <t>65</t>
        </is>
      </c>
      <c r="B66" s="88" t="inlineStr">
        <is>
          <t>เกี่ยวกับ Serum creatinine ข้อใดต่อไปนี้กล่าวถูกต้องตามหลักวิชาชีพเภสัชกรรม</t>
        </is>
      </c>
      <c r="C66" s="100" t="n"/>
      <c r="D66" s="88" t="inlineStr">
        <is>
          <t>Calcium gluconate 10% 10 mL IV over 5 min</t>
        </is>
      </c>
      <c r="E66" s="88" t="inlineStr">
        <is>
          <t>Furosemide 40 mg IV/PO OD</t>
        </is>
      </c>
      <c r="F66" s="88" t="inlineStr">
        <is>
          <t>Erythropoietin (EPO) 4000 units SC weekly</t>
        </is>
      </c>
      <c r="G66" s="88" t="inlineStr">
        <is>
          <t>Calcitriol 0.25 mcg OD</t>
        </is>
      </c>
      <c r="H66" s="88" t="inlineStr">
        <is>
          <t>Potassium chloride 500 mg BID</t>
        </is>
      </c>
      <c r="I66" s="119" t="n">
        <v>1</v>
      </c>
      <c r="J66"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6" s="100" t="n"/>
      <c r="L66" s="88" t="inlineStr">
        <is>
          <t>Chronic kidney diseases</t>
        </is>
      </c>
      <c r="M66" s="100" t="inlineStr">
        <is>
          <t>Clinic</t>
        </is>
      </c>
      <c r="N66" s="88" t="inlineStr">
        <is>
          <t>ข้อ 2 (PLE_CC1_Key_Rx20_UBU.md)</t>
        </is>
      </c>
      <c r="O66" s="100" t="n"/>
      <c r="P66" s="100" t="n"/>
      <c r="Q66" s="100" t="n"/>
    </row>
    <row r="67" ht="13.2" customHeight="1" s="49">
      <c r="A67" s="119" t="inlineStr">
        <is>
          <t>66</t>
        </is>
      </c>
      <c r="B67" s="88" t="inlineStr">
        <is>
          <t>เกี่ยวกับ Serum creatinine kinase ข้อใดต่อไปนี้กล่าวถูกต้องตามหลักวิชาชีพเภสัชกรรม</t>
        </is>
      </c>
      <c r="C67" s="100" t="n"/>
      <c r="D67" s="88" t="inlineStr">
        <is>
          <t>Calcitriol 0.25 mcg OD</t>
        </is>
      </c>
      <c r="E67" s="88" t="inlineStr">
        <is>
          <t>Potassium chloride 500 mg BID</t>
        </is>
      </c>
      <c r="F67" s="88" t="inlineStr">
        <is>
          <t>Calcium carbonate 1000 mg TID with meals</t>
        </is>
      </c>
      <c r="G67" s="88" t="inlineStr">
        <is>
          <t>Calcium acetate 667 mg TID with meals</t>
        </is>
      </c>
      <c r="H67" s="88" t="inlineStr">
        <is>
          <t>Sevelamer carbonate 800 mg TID with meals</t>
        </is>
      </c>
      <c r="I67" s="119" t="n">
        <v>1</v>
      </c>
      <c r="J67"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7" s="100" t="n"/>
      <c r="L67" s="88" t="inlineStr">
        <is>
          <t>Chronic kidney diseases</t>
        </is>
      </c>
      <c r="M67" s="100" t="inlineStr">
        <is>
          <t>Clinic</t>
        </is>
      </c>
      <c r="N67" s="88" t="inlineStr">
        <is>
          <t>ข้อ 4 (PLE_CC1_Key_Rx20_UBU.md)</t>
        </is>
      </c>
      <c r="O67" s="100" t="n"/>
      <c r="P67" s="100" t="n"/>
      <c r="Q67" s="100" t="n"/>
    </row>
    <row r="68" ht="13.2" customHeight="1" s="49">
      <c r="A68" s="119" t="inlineStr">
        <is>
          <t>67</t>
        </is>
      </c>
      <c r="B68" s="88" t="inlineStr">
        <is>
          <t>เกี่ยวกับ ควรประเมินการทำงานของไต ข้อใดต่อไปนี้กล่าวถูกต้องตามหลักวิชาชีพเภสัชกรรม</t>
        </is>
      </c>
      <c r="C68" s="100" t="n"/>
      <c r="D68" s="88" t="inlineStr">
        <is>
          <t>Calcium acetate 667 mg TID with meals</t>
        </is>
      </c>
      <c r="E68" s="88" t="inlineStr">
        <is>
          <t>Sevelamer carbonate 800 mg TID with meals</t>
        </is>
      </c>
      <c r="F68" s="88" t="inlineStr">
        <is>
          <t>Sodium bicarbonate 650 mg TID</t>
        </is>
      </c>
      <c r="G68" s="88" t="inlineStr">
        <is>
          <t>Kayexalate (Sodium polystyrene sulfonate) 15 g TID</t>
        </is>
      </c>
      <c r="H68" s="88" t="inlineStr">
        <is>
          <t>Calcium gluconate 10% 10 mL IV over 5 min</t>
        </is>
      </c>
      <c r="I68" s="119" t="n">
        <v>1</v>
      </c>
      <c r="J68"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8" s="100" t="n"/>
      <c r="L68" s="88" t="inlineStr">
        <is>
          <t>Chronic kidney diseases</t>
        </is>
      </c>
      <c r="M68" s="100" t="inlineStr">
        <is>
          <t>Clinic</t>
        </is>
      </c>
      <c r="N68" s="88" t="inlineStr">
        <is>
          <t>ข้อ 3 (PLE_CC1_Key_Rx20_UBU.md)</t>
        </is>
      </c>
      <c r="O68" s="100" t="n"/>
      <c r="P68" s="100" t="n"/>
      <c r="Q68" s="100" t="n"/>
    </row>
    <row r="69" ht="13.2" customHeight="1" s="49">
      <c r="A69" s="119" t="inlineStr">
        <is>
          <t>68</t>
        </is>
      </c>
      <c r="B69" s="88" t="inlineStr">
        <is>
          <t>Ganciclovir encephalitis ,PCP ใช้ Bactrim ทั้งคู๋ Case 7: โรคไต หญิงอายุ 68 ปี น้ำหนัก 50 kg เป็นโรคไตเรื้อรังมานาน 2 ปี serum creatinine 5 mg/dl</t>
        </is>
      </c>
      <c r="C69" s="100" t="n"/>
      <c r="D69" s="88" t="inlineStr">
        <is>
          <t>Kayexalate (Sodium polystyrene sulfonate) 15 g TID</t>
        </is>
      </c>
      <c r="E69" s="88" t="inlineStr">
        <is>
          <t>Calcium gluconate 10% 10 mL IV over 5 min</t>
        </is>
      </c>
      <c r="F69" s="88" t="inlineStr">
        <is>
          <t>Furosemide 40 mg IV/PO OD</t>
        </is>
      </c>
      <c r="G69" s="88" t="inlineStr">
        <is>
          <t>Erythropoietin (EPO) 4000 units SC weekly</t>
        </is>
      </c>
      <c r="H69" s="88" t="inlineStr">
        <is>
          <t>Calcitriol 0.25 mcg OD</t>
        </is>
      </c>
      <c r="I69" s="119" t="n">
        <v>3</v>
      </c>
      <c r="J69" s="88"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9" s="100" t="n"/>
      <c r="L69" s="88" t="inlineStr">
        <is>
          <t>Chronic kidney diseases</t>
        </is>
      </c>
      <c r="M69" s="100" t="inlineStr">
        <is>
          <t>Clinic</t>
        </is>
      </c>
      <c r="N69" s="88" t="inlineStr">
        <is>
          <t>ข้อ 4 (PLE_CC1_Key_Rx20_UBU.md)</t>
        </is>
      </c>
      <c r="O69" s="100" t="n"/>
      <c r="P69" s="100" t="n"/>
      <c r="Q69" s="100" t="n"/>
    </row>
    <row r="70" ht="13.2" customHeight="1" s="49">
      <c r="A70" s="119" t="inlineStr">
        <is>
          <t>69</t>
        </is>
      </c>
      <c r="B70" s="88" t="inlineStr">
        <is>
          <t>เกี่ยวกับ ผู้ป่วยเป็นโรคไตในระยะใด ข้อใดต่อไปนี้กล่าวถูกต้องตามหลักวิชาชีพเภสัชกรรม</t>
        </is>
      </c>
      <c r="C70" s="100" t="n"/>
      <c r="D70" s="88" t="inlineStr">
        <is>
          <t>Erythropoietin (EPO) 4000 units SC weekly</t>
        </is>
      </c>
      <c r="E70" s="88" t="inlineStr">
        <is>
          <t>Calcitriol 0.25 mcg OD</t>
        </is>
      </c>
      <c r="F70" s="88" t="inlineStr">
        <is>
          <t>Potassium chloride 500 mg BID</t>
        </is>
      </c>
      <c r="G70" s="88" t="inlineStr">
        <is>
          <t>Calcium carbonate 1000 mg TID with meals</t>
        </is>
      </c>
      <c r="H70" s="88" t="inlineStr">
        <is>
          <t>Calcium acetate 667 mg TID with meals</t>
        </is>
      </c>
      <c r="I70" s="119" t="n">
        <v>1</v>
      </c>
      <c r="J70" s="88"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70" s="100" t="n"/>
      <c r="L70" s="88" t="inlineStr">
        <is>
          <t>Chronic kidney diseases</t>
        </is>
      </c>
      <c r="M70" s="100" t="inlineStr">
        <is>
          <t>Clinic</t>
        </is>
      </c>
      <c r="N70" s="88" t="inlineStr">
        <is>
          <t>ข้อ 2 (PLE_CC1_Key_Rx20_UBU.md)</t>
        </is>
      </c>
      <c r="O70" s="100" t="n"/>
      <c r="P70" s="100" t="n"/>
      <c r="Q70" s="100" t="n"/>
    </row>
    <row r="71" ht="13.2" customHeight="1" s="49">
      <c r="A71" s="100" t="n">
        <v>70</v>
      </c>
      <c r="B71" s="88" t="inlineStr">
        <is>
          <t>เภสัชกรควรแนะนำการใช้ยา savelamer carbonate อย่างไร = = or , Tricians Undign, navos X ิomdermissionery ~</t>
        </is>
      </c>
      <c r="C71" s="100" t="n"/>
      <c r="D71" s="88" t="inlineStr">
        <is>
          <t>ห้ามเคี้ยวหรือบดให้ละเอียดก่อนรับประทาน</t>
        </is>
      </c>
      <c r="E71" s="88" t="inlineStr">
        <is>
          <t>ลดการกินอาหารที่มีโพแทสเซียมสูง</t>
        </is>
      </c>
      <c r="F71" s="88" t="inlineStr">
        <is>
          <t>ยานี้อาจทำให้เกิดการชักจากการขาดแคลเซียม</t>
        </is>
      </c>
      <c r="G71" s="88" t="inlineStr">
        <is>
          <t>กำจัดปริมาณน้ำต่อวันให้น้อยกว่า 1 ลิตร</t>
        </is>
      </c>
      <c r="H71" s="88" t="inlineStr">
        <is>
          <t>รับประทานก่อนนอน</t>
        </is>
      </c>
      <c r="I71" s="100" t="inlineStr">
        <is>
          <t>1</t>
        </is>
      </c>
      <c r="J71" s="88"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1" s="100" t="n"/>
      <c r="L71" s="88" t="inlineStr">
        <is>
          <t>Hypertension</t>
        </is>
      </c>
      <c r="M71" s="100" t="inlineStr">
        <is>
          <t>Clinic</t>
        </is>
      </c>
      <c r="N71" s="88" t="inlineStr">
        <is>
          <t>ข้อ 78 (PLE_CC1_2562_Key.md)</t>
        </is>
      </c>
      <c r="O71" s="100" t="n"/>
      <c r="P71" s="100" t="n"/>
      <c r="Q71" s="100" t="n"/>
    </row>
    <row r="72" ht="13.2" customHeight="1" s="49">
      <c r="A72" s="100" t="n">
        <v>71</v>
      </c>
      <c r="B72" s="88" t="inlineStr">
        <is>
          <t>ยาในข้อใดมีผลทำให(เกิด proteinuria hypophosphatemia glycosuria hypokalemia hypocalcaemia และ bicarbonate wasting is't salty</t>
        </is>
      </c>
      <c r="C72" s="100" t="n"/>
      <c r="D72" s="88" t="inlineStr">
        <is>
          <t>Acyclovir</t>
        </is>
      </c>
      <c r="E72" s="88" t="inlineStr">
        <is>
          <t>Tenofovir</t>
        </is>
      </c>
      <c r="F72" s="88" t="inlineStr">
        <is>
          <t>Amoxicillin</t>
        </is>
      </c>
      <c r="G72" s="88" t="inlineStr">
        <is>
          <t>Doxycycline</t>
        </is>
      </c>
      <c r="H72" s="88" t="inlineStr">
        <is>
          <t>Clindamycin</t>
        </is>
      </c>
      <c r="I72" s="100" t="inlineStr">
        <is>
          <t>1</t>
        </is>
      </c>
      <c r="J72" s="88"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72" s="100" t="n"/>
      <c r="L72" s="88" t="inlineStr">
        <is>
          <t>Hypertension</t>
        </is>
      </c>
      <c r="M72" s="100" t="inlineStr">
        <is>
          <t>Clinic</t>
        </is>
      </c>
      <c r="N72" s="88" t="inlineStr">
        <is>
          <t>ข้อ 67 (PLE_CC1_2561_Key.md)</t>
        </is>
      </c>
      <c r="O72" s="100" t="n"/>
      <c r="P72" s="100" t="n"/>
      <c r="Q72" s="100" t="n"/>
    </row>
    <row r="73" ht="13.2" customHeight="1" s="49">
      <c r="A73" s="100" t="n">
        <v>72</v>
      </c>
      <c r="B73" s="88" t="inlineStr">
        <is>
          <t>ยาในข้อใดเป็นยาทางเลือกแรกในการรักษาภาวะ Hyperphosphatemia</t>
        </is>
      </c>
      <c r="C73" s="100" t="n"/>
      <c r="D73" s="88" t="inlineStr">
        <is>
          <t>Aluminum hydroxide</t>
        </is>
      </c>
      <c r="E73" s="88" t="inlineStr">
        <is>
          <t>Calcium hydroxide</t>
        </is>
      </c>
      <c r="F73" s="88" t="inlineStr">
        <is>
          <t>Sodium polystyrene sulfonate</t>
        </is>
      </c>
      <c r="G73" s="88" t="inlineStr">
        <is>
          <t>Calcium polystyrene sulfonate</t>
        </is>
      </c>
      <c r="H73" s="88" t="inlineStr">
        <is>
          <t>Sodium bicarbonate</t>
        </is>
      </c>
      <c r="I73" s="100" t="inlineStr">
        <is>
          <t>1</t>
        </is>
      </c>
      <c r="J73" s="88"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3" s="100" t="n"/>
      <c r="L73" s="88" t="inlineStr">
        <is>
          <t>Hypertension</t>
        </is>
      </c>
      <c r="M73" s="100" t="inlineStr">
        <is>
          <t>Clinic</t>
        </is>
      </c>
      <c r="N73" s="88" t="inlineStr">
        <is>
          <t>ข้อ 83 (Pharmtutor_2024_Set2.md)</t>
        </is>
      </c>
      <c r="O73" s="100" t="n"/>
      <c r="P73" s="100" t="n"/>
      <c r="Q73" s="100" t="n"/>
    </row>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Q42"/>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05" customHeight="1" s="49">
      <c r="A2" s="123" t="inlineStr">
        <is>
          <t>ข้อที่</t>
        </is>
      </c>
      <c r="B2" s="150" t="inlineStr">
        <is>
          <t>คำถาม</t>
        </is>
      </c>
      <c r="C2" s="123" t="inlineStr">
        <is>
          <t>รูปถาม</t>
        </is>
      </c>
      <c r="D2" s="150" t="inlineStr">
        <is>
          <t>ตัวเลือก 1</t>
        </is>
      </c>
      <c r="E2" s="150" t="inlineStr">
        <is>
          <t>ตัวเลือก 2</t>
        </is>
      </c>
      <c r="F2" s="150" t="inlineStr">
        <is>
          <t>ตัวเลือก 3</t>
        </is>
      </c>
      <c r="G2" s="150" t="inlineStr">
        <is>
          <t>ตัวเลือก 4</t>
        </is>
      </c>
      <c r="H2" s="150" t="inlineStr">
        <is>
          <t>ตัวเลือก 5</t>
        </is>
      </c>
      <c r="I2" s="123" t="inlineStr">
        <is>
          <t>เฉลย (ตัวเลข 1-5)</t>
        </is>
      </c>
      <c r="J2" s="150" t="inlineStr">
        <is>
          <t>คำอธิบายเฉลย</t>
        </is>
      </c>
      <c r="K2" s="123" t="inlineStr">
        <is>
          <t>รูปเฉลย</t>
        </is>
      </c>
      <c r="L2" s="150" t="inlineStr">
        <is>
          <t>Filter หมวด/Subtopic</t>
        </is>
      </c>
      <c r="M2" s="123" t="inlineStr">
        <is>
          <t>Product / Clinic</t>
        </is>
      </c>
      <c r="N2" s="150" t="inlineStr">
        <is>
          <t>หมายเหตุ</t>
        </is>
      </c>
      <c r="O2" s="98" t="n"/>
      <c r="P2" s="98" t="n"/>
      <c r="Q2" s="142" t="inlineStr">
        <is>
          <t>Case ID (รหัสเคส)</t>
        </is>
      </c>
    </row>
    <row r="3" ht="64.95" customHeight="1" s="49">
      <c r="A3" s="100" t="n">
        <v>1</v>
      </c>
      <c r="B3" s="88"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00" t="n"/>
      <c r="D3" s="88" t="inlineStr">
        <is>
          <t>เริ่มให้ N-acetylcysteine (NAC) ทางหลอดเลือดดำทันทีตามเกณฑ์ Rumack-Matthew nomogram</t>
        </is>
      </c>
      <c r="E3" s="88" t="inlineStr">
        <is>
          <t>ให้ Activated charcoal 50 กรัม รับประทานทันทีเพื่อลดการดูดซึมยา</t>
        </is>
      </c>
      <c r="F3" s="88" t="inlineStr">
        <is>
          <t>รอตรวจซ้ำ Serum Paracetamol ที่ 12 ชั่วโมงหลังรับประทานยาก่อนตัดสินใจให้ยาต้านพิษ</t>
        </is>
      </c>
      <c r="G3" s="88" t="inlineStr">
        <is>
          <t>ให้การรักษาแบบประคับประคองและติดตามค่า AST/ALT ทุก 24 ชั่วโมงโดยไม่ต้องให้ยาต้านพิษ</t>
        </is>
      </c>
      <c r="H3" s="88" t="inlineStr">
        <is>
          <t>ทำ Gastric lavage ร่วมกับให้ Sodium bicarbonate ทางหลอดเลือดดำ</t>
        </is>
      </c>
      <c r="I3" s="100" t="n">
        <v>1</v>
      </c>
      <c r="J3" s="88"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00" t="n"/>
      <c r="L3" s="88" t="inlineStr">
        <is>
          <t>Paracetamol Toxicity</t>
        </is>
      </c>
      <c r="M3" s="100" t="inlineStr">
        <is>
          <t>Clinic</t>
        </is>
      </c>
      <c r="N3" s="88" t="inlineStr">
        <is>
          <t>Rumack-Matthew Nomogram &amp; NAC Protocol</t>
        </is>
      </c>
      <c r="O3" s="100" t="n"/>
      <c r="P3" s="100" t="n"/>
      <c r="Q3" s="100" t="n"/>
    </row>
    <row r="4" ht="64.95" customHeight="1" s="49">
      <c r="A4" s="100" t="n">
        <v>2</v>
      </c>
      <c r="B4" s="88"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00" t="n"/>
      <c r="D4" s="88" t="inlineStr">
        <is>
          <t>หยุดหยดยา NAC ชั่วคราว ให้ Chlorpheniramine ฉีดเข้าหลอดเลือดดำ และเริ่มหยด NAC ต่อในอัตราที่ช้าลงเมื่ออาการดีขึ้น</t>
        </is>
      </c>
      <c r="E4" s="88" t="inlineStr">
        <is>
          <t>หยุดยา NAC ถาวรทันทีและเปลี่ยนเป็น Activated charcoal ทางสายยาง</t>
        </is>
      </c>
      <c r="F4" s="88" t="inlineStr">
        <is>
          <t>ฉีด Adrenaline (Epinephrine) 0.5 mg เข้ากล้ามเนื้อทันทีเนื่องจากเป็น Anaphylaxis</t>
        </is>
      </c>
      <c r="G4" s="88" t="inlineStr">
        <is>
          <t>เพิ่มอัตราเร็วการหยดยา NAC ให้หมดเร็วขึ้นเพื่อรีบขับพิษออกจากร่างกาย</t>
        </is>
      </c>
      <c r="H4" s="88" t="inlineStr">
        <is>
          <t>ให้ Hydrocortisone 100 mg IV และส่งผู้ป่วยเข้าห้องผ่าตัดเพื่อปลูกถ่ายตับฉุกเฉิน</t>
        </is>
      </c>
      <c r="I4" s="100" t="n">
        <v>1</v>
      </c>
      <c r="J4" s="88"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00" t="n"/>
      <c r="L4" s="88" t="inlineStr">
        <is>
          <t>Paracetamol Toxicity</t>
        </is>
      </c>
      <c r="M4" s="100" t="inlineStr">
        <is>
          <t>Clinic</t>
        </is>
      </c>
      <c r="N4" s="88" t="inlineStr">
        <is>
          <t>NAC Non-IgE Anaphylactoid Reaction</t>
        </is>
      </c>
      <c r="O4" s="100" t="n"/>
      <c r="P4" s="100" t="n"/>
      <c r="Q4" s="100" t="n"/>
    </row>
    <row r="5" ht="64.95" customHeight="1" s="49">
      <c r="A5" s="100" t="n">
        <v>3</v>
      </c>
      <c r="B5" s="88"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00" t="n"/>
      <c r="D5" s="88" t="inlineStr">
        <is>
          <t>Naloxone</t>
        </is>
      </c>
      <c r="E5" s="88" t="inlineStr">
        <is>
          <t>Flumazenil</t>
        </is>
      </c>
      <c r="F5" s="88" t="inlineStr">
        <is>
          <t>Atropine</t>
        </is>
      </c>
      <c r="G5" s="88" t="inlineStr">
        <is>
          <t>N-acetylcysteine</t>
        </is>
      </c>
      <c r="H5" s="88" t="inlineStr">
        <is>
          <t>Sodium bicarbonate</t>
        </is>
      </c>
      <c r="I5" s="100" t="n">
        <v>1</v>
      </c>
      <c r="J5" s="88"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00" t="n"/>
      <c r="L5" s="88" t="inlineStr">
        <is>
          <t>Opioid Toxicity</t>
        </is>
      </c>
      <c r="M5" s="100" t="inlineStr">
        <is>
          <t>Clinic</t>
        </is>
      </c>
      <c r="N5" s="88" t="inlineStr">
        <is>
          <t>Opioid Toxidrome &amp; Naloxone</t>
        </is>
      </c>
      <c r="O5" s="100" t="n"/>
      <c r="P5" s="100" t="n"/>
      <c r="Q5" s="100" t="n"/>
    </row>
    <row r="6" ht="64.95" customHeight="1" s="49">
      <c r="A6" s="100" t="n">
        <v>4</v>
      </c>
      <c r="B6" s="88"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00" t="n"/>
      <c r="D6" s="88"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88" t="inlineStr">
        <is>
          <t>สามารถอนุญาตให้กลับบ้านได้ทันทีหากเดินทรงตัวได้ดี</t>
        </is>
      </c>
      <c r="F6" s="88" t="inlineStr">
        <is>
          <t>สังเกตอาการต่อเพียง 1 ชั่วโมง หากไม่ง่วงซึมสามารถกลับบ้านได้</t>
        </is>
      </c>
      <c r="G6" s="88" t="inlineStr">
        <is>
          <t>ให้ยา Naloxone ชนิดรับประทานกลับไปกินที่บ้านต่อเนื่อง 3 วัน</t>
        </is>
      </c>
      <c r="H6" s="88" t="inlineStr">
        <is>
          <t>เปลี่ยนยาเป็น Naltrexone ฉีดเข้ากล้ามเนื้อก่อนจำหน่ายออกจากโรงพยาบาล</t>
        </is>
      </c>
      <c r="I6" s="100" t="n">
        <v>1</v>
      </c>
      <c r="J6" s="88"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00" t="n"/>
      <c r="L6" s="88" t="inlineStr">
        <is>
          <t>Opioid Toxicity</t>
        </is>
      </c>
      <c r="M6" s="100" t="inlineStr">
        <is>
          <t>Clinic</t>
        </is>
      </c>
      <c r="N6" s="88" t="inlineStr">
        <is>
          <t>Renarcotization risk with Methadone</t>
        </is>
      </c>
      <c r="O6" s="100" t="n"/>
      <c r="P6" s="100" t="n"/>
      <c r="Q6" s="100" t="n"/>
    </row>
    <row r="7" ht="64.95" customHeight="1" s="49">
      <c r="A7" s="100" t="n">
        <v>5</v>
      </c>
      <c r="B7" s="88"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00" t="n"/>
      <c r="D7" s="88" t="inlineStr">
        <is>
          <t>Atropine sulfate</t>
        </is>
      </c>
      <c r="E7" s="88" t="inlineStr">
        <is>
          <t>Pralidoxime (2-PAM)</t>
        </is>
      </c>
      <c r="F7" s="88" t="inlineStr">
        <is>
          <t>Diphenhydramine</t>
        </is>
      </c>
      <c r="G7" s="88" t="inlineStr">
        <is>
          <t>Salbutamol nebulizer</t>
        </is>
      </c>
      <c r="H7" s="88" t="inlineStr">
        <is>
          <t>Succinylcholine</t>
        </is>
      </c>
      <c r="I7" s="100" t="n">
        <v>1</v>
      </c>
      <c r="J7" s="88"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00" t="n"/>
      <c r="L7" s="88" t="inlineStr">
        <is>
          <t>Organophosphate Toxicity</t>
        </is>
      </c>
      <c r="M7" s="100" t="inlineStr">
        <is>
          <t>Clinic</t>
        </is>
      </c>
      <c r="N7" s="88" t="inlineStr">
        <is>
          <t>Cholinergic Toxidrome &amp; Atropine</t>
        </is>
      </c>
      <c r="O7" s="100" t="n"/>
      <c r="P7" s="100" t="n"/>
      <c r="Q7" s="100" t="n"/>
    </row>
    <row r="8" ht="64.95" customHeight="1" s="49">
      <c r="A8" s="100" t="n">
        <v>6</v>
      </c>
      <c r="B8" s="88" t="inlineStr">
        <is>
          <t>ข้อใดเป็นข้อบ่งชี้และหลักการที่ถูกต้องในการใช้ Pralidoxime (2-PAM) ในผู้ป่วยที่ได้รับสารพิษกลุ่ม Organophosphates</t>
        </is>
      </c>
      <c r="C8" s="100" t="n"/>
      <c r="D8" s="88"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88" t="inlineStr">
        <is>
          <t>ให้เดี่ยวๆ โดยไม่ต้องให้ Atropine ร่วมด้วย</t>
        </is>
      </c>
      <c r="F8" s="88" t="inlineStr">
        <is>
          <t>ใช้ได้ผลดีเลิศและจำเป็นต้องให้ในผู้ป่วยที่ได้รับสารพิษกลุ่ม Carbamates ทุกราย</t>
        </is>
      </c>
      <c r="G8" s="88" t="inlineStr">
        <is>
          <t>ให้เฉพาะเมื่อผู้ป่วยมีอาการน้ำลายไหลและม่านตาหดเล็กเท่านั้น</t>
        </is>
      </c>
      <c r="H8" s="88" t="inlineStr">
        <is>
          <t>สามารถให้ทดแทนการล้างตัว (Decontamination) ในผู้ป่วยที่สัมผัสทางผิวหนังได้</t>
        </is>
      </c>
      <c r="I8" s="100" t="n">
        <v>1</v>
      </c>
      <c r="J8" s="88"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00" t="n"/>
      <c r="L8" s="88" t="inlineStr">
        <is>
          <t>Organophosphate Toxicity</t>
        </is>
      </c>
      <c r="M8" s="100" t="inlineStr">
        <is>
          <t>Clinic</t>
        </is>
      </c>
      <c r="N8" s="88" t="inlineStr">
        <is>
          <t>Pralidoxime &amp; Aging of AChE</t>
        </is>
      </c>
      <c r="O8" s="100" t="n"/>
      <c r="P8" s="100" t="n"/>
      <c r="Q8" s="100" t="n"/>
    </row>
    <row r="9" ht="64.95" customHeight="1" s="49">
      <c r="A9" s="100" t="n">
        <v>7</v>
      </c>
      <c r="B9" s="88"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00" t="n"/>
      <c r="D9" s="88" t="inlineStr">
        <is>
          <t>Fomepizole หรือ Ethanol 10% IV infusion</t>
        </is>
      </c>
      <c r="E9" s="88" t="inlineStr">
        <is>
          <t>Methylene blue</t>
        </is>
      </c>
      <c r="F9" s="88" t="inlineStr">
        <is>
          <t>Dimercaprol (BAL)</t>
        </is>
      </c>
      <c r="G9" s="88" t="inlineStr">
        <is>
          <t>Thiamine IV</t>
        </is>
      </c>
      <c r="H9" s="88" t="inlineStr">
        <is>
          <t>Deferoxamine</t>
        </is>
      </c>
      <c r="I9" s="100" t="n">
        <v>1</v>
      </c>
      <c r="J9" s="88"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00" t="n"/>
      <c r="L9" s="88" t="inlineStr">
        <is>
          <t>Toxic Alcohol</t>
        </is>
      </c>
      <c r="M9" s="100" t="inlineStr">
        <is>
          <t>Clinic</t>
        </is>
      </c>
      <c r="N9" s="88" t="inlineStr">
        <is>
          <t>Methanol toxicity &amp; Alcohol dehydrogenase</t>
        </is>
      </c>
      <c r="O9" s="100" t="n"/>
      <c r="P9" s="100" t="n"/>
      <c r="Q9" s="100" t="n"/>
    </row>
    <row r="10" ht="64.95" customHeight="1" s="49">
      <c r="A10" s="100" t="n">
        <v>8</v>
      </c>
      <c r="B10" s="88"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00" t="n"/>
      <c r="D10" s="88" t="inlineStr">
        <is>
          <t>Folic acid (หรือ Folinic acid / Leucovorin)</t>
        </is>
      </c>
      <c r="E10" s="88" t="inlineStr">
        <is>
          <t>Pyridoxine (Vitamin B6)</t>
        </is>
      </c>
      <c r="F10" s="88" t="inlineStr">
        <is>
          <t>Thiamine (Vitamin B1)</t>
        </is>
      </c>
      <c r="G10" s="88" t="inlineStr">
        <is>
          <t>Vitamin K1 (Phytomenadione)</t>
        </is>
      </c>
      <c r="H10" s="88" t="inlineStr">
        <is>
          <t>Ascorbic acid (Vitamin C)</t>
        </is>
      </c>
      <c r="I10" s="100" t="n">
        <v>1</v>
      </c>
      <c r="J10" s="88"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00" t="n"/>
      <c r="L10" s="88" t="inlineStr">
        <is>
          <t>Toxic Alcohol</t>
        </is>
      </c>
      <c r="M10" s="100" t="inlineStr">
        <is>
          <t>Clinic</t>
        </is>
      </c>
      <c r="N10" s="88" t="inlineStr">
        <is>
          <t>Folic acid role in Methanol metabolism</t>
        </is>
      </c>
      <c r="O10" s="100" t="n"/>
      <c r="P10" s="100" t="n"/>
      <c r="Q10" s="100" t="n"/>
    </row>
    <row r="11" ht="64.95" customHeight="1" s="49">
      <c r="A11" s="100" t="n">
        <v>9</v>
      </c>
      <c r="B11" s="88"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00" t="n"/>
      <c r="D11" s="88" t="inlineStr">
        <is>
          <t>Hydroxocobalamin (Cyanokit)</t>
        </is>
      </c>
      <c r="E11" s="88" t="inlineStr">
        <is>
          <t>Sodium nitrite + Sodium thiosulfate</t>
        </is>
      </c>
      <c r="F11" s="88" t="inlineStr">
        <is>
          <t>Methylene blue</t>
        </is>
      </c>
      <c r="G11" s="88" t="inlineStr">
        <is>
          <t>N-acetylcysteine</t>
        </is>
      </c>
      <c r="H11" s="88" t="inlineStr">
        <is>
          <t>Atropine + Pralidoxime</t>
        </is>
      </c>
      <c r="I11" s="100" t="n">
        <v>1</v>
      </c>
      <c r="J11" s="88"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00" t="n"/>
      <c r="L11" s="88" t="inlineStr">
        <is>
          <t>Cyanide Toxicity</t>
        </is>
      </c>
      <c r="M11" s="100" t="inlineStr">
        <is>
          <t>Clinic</t>
        </is>
      </c>
      <c r="N11" s="88" t="inlineStr">
        <is>
          <t>Cyanide Poisoning in Smoke Inhalation</t>
        </is>
      </c>
      <c r="O11" s="100" t="n"/>
      <c r="P11" s="100" t="n"/>
      <c r="Q11" s="100" t="n"/>
    </row>
    <row r="12" ht="64.95" customHeight="1" s="49">
      <c r="A12" s="100" t="n">
        <v>10</v>
      </c>
      <c r="B12" s="88" t="inlineStr">
        <is>
          <t>กลไกการออกฤทธิ์ของ Sodium thiosulfate ในการรักษาภาวะพิษจาก Cyanide คือข้อใด</t>
        </is>
      </c>
      <c r="C12" s="100" t="n"/>
      <c r="D12" s="88" t="inlineStr">
        <is>
          <t>ทำหน้าที่เป็น Sulfur donor ให้แก่เอนไซม์ Rhodanese เพื่อเปลี่ยน Cyanide เป็น Thiocyanate ที่ไม่เป็นพิษและขับออกทางไต</t>
        </is>
      </c>
      <c r="E12" s="88" t="inlineStr">
        <is>
          <t>ออกซิไดซ์ฮีโมโกลบินให้กลายเป็น Methemoglobin เพื่อดึง Cyanide ออกจาก Cytochrome oxidase</t>
        </is>
      </c>
      <c r="F12" s="88" t="inlineStr">
        <is>
          <t>แย่งจับกับ Cytochrome c oxidase โดยตรงเพื่อป้องกันไม่ให้ Cyanide เข้าจับ</t>
        </is>
      </c>
      <c r="G12" s="88" t="inlineStr">
        <is>
          <t>กระตุ้นการทำงานของ Cytochrome P450 ในตับเพื่อสลายโมเลกุลของ Cyanide</t>
        </is>
      </c>
      <c r="H12" s="88" t="inlineStr">
        <is>
          <t>จับกับ Cyanide ในทางเดินอาหารและป้องกันการดูดซึม</t>
        </is>
      </c>
      <c r="I12" s="100" t="n">
        <v>1</v>
      </c>
      <c r="J12" s="88"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00" t="n"/>
      <c r="L12" s="88" t="inlineStr">
        <is>
          <t>Cyanide Toxicity</t>
        </is>
      </c>
      <c r="M12" s="100" t="inlineStr">
        <is>
          <t>Clinic</t>
        </is>
      </c>
      <c r="N12" s="88" t="inlineStr">
        <is>
          <t>Sodium thiosulfate mechanism of action</t>
        </is>
      </c>
      <c r="O12" s="100" t="n"/>
      <c r="P12" s="100" t="n"/>
      <c r="Q12" s="100" t="n"/>
    </row>
    <row r="13" ht="64.95" customHeight="1" s="49">
      <c r="A13" s="100" t="n">
        <v>11</v>
      </c>
      <c r="B13" s="88"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00" t="n"/>
      <c r="D13" s="88" t="inlineStr">
        <is>
          <t>Hypokalemia</t>
        </is>
      </c>
      <c r="E13" s="88" t="inlineStr">
        <is>
          <t>Hyperkalemia</t>
        </is>
      </c>
      <c r="F13" s="88" t="inlineStr">
        <is>
          <t>Hypernatremia</t>
        </is>
      </c>
      <c r="G13" s="88" t="inlineStr">
        <is>
          <t>Hypercalcemia เดี่ยวๆ โดยที่โปแทสเซียมปกติ</t>
        </is>
      </c>
      <c r="H13" s="88" t="inlineStr">
        <is>
          <t>Hyponatremia</t>
        </is>
      </c>
      <c r="I13" s="100" t="n">
        <v>1</v>
      </c>
      <c r="J13" s="88"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00" t="n"/>
      <c r="L13" s="88" t="inlineStr">
        <is>
          <t>Digoxin Toxicity</t>
        </is>
      </c>
      <c r="M13" s="100" t="inlineStr">
        <is>
          <t>Clinic</t>
        </is>
      </c>
      <c r="N13" s="88" t="inlineStr">
        <is>
          <t>Hypokalemia predisposing to Digoxin toxicity</t>
        </is>
      </c>
      <c r="O13" s="100" t="n"/>
      <c r="P13" s="100" t="n"/>
      <c r="Q13" s="100" t="n"/>
    </row>
    <row r="14" ht="64.95" customHeight="1" s="49">
      <c r="A14" s="100" t="n">
        <v>12</v>
      </c>
      <c r="B14" s="88"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00" t="n"/>
      <c r="D14" s="88" t="inlineStr">
        <is>
          <t>ยาแก้พิษคือ Digoxin-specific Fab (Digibind) และห้ามฉีด Calcium gluconate/chloride</t>
        </is>
      </c>
      <c r="E14" s="88" t="inlineStr">
        <is>
          <t>ยาแก้พิษคือ Calcium chloride และห้ามให้ Digoxin-specific Fab</t>
        </is>
      </c>
      <c r="F14" s="88" t="inlineStr">
        <is>
          <t>ยาแก้พิษคือ Atropine และห้ามให้ Potassium chloride</t>
        </is>
      </c>
      <c r="G14" s="88" t="inlineStr">
        <is>
          <t>ยาแก้พิษคือ Sodium polystyrene sulfonate และห้ามให้ Magnesium</t>
        </is>
      </c>
      <c r="H14" s="88" t="inlineStr">
        <is>
          <t>ยาแก้พิษคือ Amiodarone และห้ามให้ Lidocaine</t>
        </is>
      </c>
      <c r="I14" s="100" t="n">
        <v>1</v>
      </c>
      <c r="J14" s="88"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00" t="n"/>
      <c r="L14" s="88" t="inlineStr">
        <is>
          <t>Digoxin Toxicity</t>
        </is>
      </c>
      <c r="M14" s="100" t="inlineStr">
        <is>
          <t>Clinic</t>
        </is>
      </c>
      <c r="N14" s="88" t="inlineStr">
        <is>
          <t>Digibind &amp; Avoid Calcium in Digoxin toxicity</t>
        </is>
      </c>
      <c r="O14" s="100" t="n"/>
      <c r="P14" s="100" t="n"/>
      <c r="Q14" s="100" t="n"/>
    </row>
    <row r="15" ht="64.95" customHeight="1" s="49">
      <c r="A15" s="100" t="n">
        <v>13</v>
      </c>
      <c r="B15" s="88"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00" t="n"/>
      <c r="D15" s="88" t="inlineStr">
        <is>
          <t>Deferoxamine (Desferrioxamine)</t>
        </is>
      </c>
      <c r="E15" s="88" t="inlineStr">
        <is>
          <t>Dimercaprol (BAL)</t>
        </is>
      </c>
      <c r="F15" s="88" t="inlineStr">
        <is>
          <t>Calcium disodium EDTA</t>
        </is>
      </c>
      <c r="G15" s="88" t="inlineStr">
        <is>
          <t>Penicillamine</t>
        </is>
      </c>
      <c r="H15" s="88" t="inlineStr">
        <is>
          <t>Succimer (DMSA)</t>
        </is>
      </c>
      <c r="I15" s="100" t="n">
        <v>1</v>
      </c>
      <c r="J15" s="88"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00" t="n"/>
      <c r="L15" s="88" t="inlineStr">
        <is>
          <t>Iron Toxicity</t>
        </is>
      </c>
      <c r="M15" s="100" t="inlineStr">
        <is>
          <t>Clinic</t>
        </is>
      </c>
      <c r="N15" s="88" t="inlineStr">
        <is>
          <t>Iron toxicity &amp; Deferoxamine</t>
        </is>
      </c>
      <c r="O15" s="100" t="n"/>
      <c r="P15" s="100" t="n"/>
      <c r="Q15" s="100" t="n"/>
    </row>
    <row r="16" ht="64.95" customHeight="1" s="49">
      <c r="A16" s="100" t="n">
        <v>14</v>
      </c>
      <c r="B16" s="88"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00" t="n"/>
      <c r="D16" s="88" t="inlineStr">
        <is>
          <t>Lead (ตะกั่ว) — รักษาด้วย Dimercaprol (BAL) ร่วมกับ Calcium disodium EDTA</t>
        </is>
      </c>
      <c r="E16" s="88" t="inlineStr">
        <is>
          <t>Arsenic (สารหนู) — รักษาด้วย Deferoxamine</t>
        </is>
      </c>
      <c r="F16" s="88" t="inlineStr">
        <is>
          <t>Mercury (ปรอท) — รักษาด้วย Sodium thiosulfate</t>
        </is>
      </c>
      <c r="G16" s="88" t="inlineStr">
        <is>
          <t>Cadmium (แคดเมียม) — รักษาด้วย Penicillamine</t>
        </is>
      </c>
      <c r="H16" s="88" t="inlineStr">
        <is>
          <t>Iron (เหล็ก) — รักษาด้วย N-acetylcysteine</t>
        </is>
      </c>
      <c r="I16" s="100" t="n">
        <v>1</v>
      </c>
      <c r="J16" s="88"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00" t="n"/>
      <c r="L16" s="88" t="inlineStr">
        <is>
          <t>Heavy Metal Toxicity</t>
        </is>
      </c>
      <c r="M16" s="100" t="inlineStr">
        <is>
          <t>Clinic</t>
        </is>
      </c>
      <c r="N16" s="88" t="inlineStr">
        <is>
          <t>Lead poisoning symptoms &amp; Chelation</t>
        </is>
      </c>
      <c r="O16" s="100" t="n"/>
      <c r="P16" s="100" t="n"/>
      <c r="Q16" s="100" t="n"/>
    </row>
    <row r="17" ht="64.95" customHeight="1" s="49">
      <c r="A17" s="100" t="n">
        <v>15</v>
      </c>
      <c r="B17" s="88"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00" t="n"/>
      <c r="D17" s="88"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88" t="inlineStr">
        <is>
          <t>Calcium disodium EDTA เป็นยาทางเลือกแรกสำหรับ Organic mercury</t>
        </is>
      </c>
      <c r="F17" s="88" t="inlineStr">
        <is>
          <t>Deferoxamine สามารถใช้ทดแทน BAL ได้ในกรณีที่ผู้ป่วยแพ้ถั่วลิสง</t>
        </is>
      </c>
      <c r="G17" s="88" t="inlineStr">
        <is>
          <t>Dimercaprol สามารถบริหารยาทางหลอดเลือดดำได้อย่างปลอดภัย</t>
        </is>
      </c>
      <c r="H17" s="88" t="inlineStr">
        <is>
          <t>Succimer (DMSA) ห้ามใช้ในเด็กเนื่องจากกดการเจริญเติบโต</t>
        </is>
      </c>
      <c r="I17" s="100" t="n">
        <v>1</v>
      </c>
      <c r="J17" s="88"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00" t="n"/>
      <c r="L17" s="88" t="inlineStr">
        <is>
          <t>Heavy Metal Toxicity</t>
        </is>
      </c>
      <c r="M17" s="100" t="inlineStr">
        <is>
          <t>Clinic</t>
        </is>
      </c>
      <c r="N17" s="88" t="inlineStr">
        <is>
          <t>BAL in Arsenic/Mercury and peanut allergy precaution</t>
        </is>
      </c>
      <c r="O17" s="100" t="n"/>
      <c r="P17" s="100" t="n"/>
      <c r="Q17" s="100" t="n"/>
    </row>
    <row r="18" ht="64.95" customHeight="1" s="49">
      <c r="A18" s="100" t="n">
        <v>16</v>
      </c>
      <c r="B18" s="88"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00" t="n"/>
      <c r="D18" s="88" t="inlineStr">
        <is>
          <t>Glucagon IV bolus ตามด้วย continuous infusion</t>
        </is>
      </c>
      <c r="E18" s="88" t="inlineStr">
        <is>
          <t>Calcium gluconate IV bolus</t>
        </is>
      </c>
      <c r="F18" s="88" t="inlineStr">
        <is>
          <t>Insulin regular ในขนาดปกติ 5-10 units IV</t>
        </is>
      </c>
      <c r="G18" s="88" t="inlineStr">
        <is>
          <t>Norepinephrine infusion เดี่ยวๆ</t>
        </is>
      </c>
      <c r="H18" s="88" t="inlineStr">
        <is>
          <t>Dopamine infusion ขนาดต่ำ (Renal dose)</t>
        </is>
      </c>
      <c r="I18" s="100" t="n">
        <v>1</v>
      </c>
      <c r="J18" s="88"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00" t="n"/>
      <c r="L18" s="88" t="inlineStr">
        <is>
          <t>Cardiovascular Drug Overdose</t>
        </is>
      </c>
      <c r="M18" s="100" t="inlineStr">
        <is>
          <t>Clinic</t>
        </is>
      </c>
      <c r="N18" s="88" t="inlineStr">
        <is>
          <t>Beta-blocker toxicity &amp; Glucagon</t>
        </is>
      </c>
      <c r="O18" s="100" t="n"/>
      <c r="P18" s="100" t="n"/>
      <c r="Q18" s="100" t="n"/>
    </row>
    <row r="19" ht="64.95" customHeight="1" s="49">
      <c r="A19" s="100" t="n">
        <v>17</v>
      </c>
      <c r="B19" s="88"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00" t="n"/>
      <c r="D19" s="88"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88" t="inlineStr">
        <is>
          <t>ให้อินซูลินขนาดต่ำ 0.1 unit/kg/hr เพื่อลดระดับน้ำตาลในเลือดที่สูงให้อยู่ในเกณฑ์ปกติเท่านั้น</t>
        </is>
      </c>
      <c r="F19" s="88" t="inlineStr">
        <is>
          <t>ห้ามให้สารละลายน้ำตาลกลูโคสร่วมด้วยเด็ดขาดเนื่องจากผู้ป่วยมีภาวะน้ำตาลในเลือดสูงอยู่แล้ว</t>
        </is>
      </c>
      <c r="G19" s="88" t="inlineStr">
        <is>
          <t>อินซูลินออกฤทธิ์โดยการบล็อกแคลเซียมแชนแนลเพื่อลดการทำงานของหัวใจ</t>
        </is>
      </c>
      <c r="H19" s="88" t="inlineStr">
        <is>
          <t>ต้องหยุดอินซูลินทันทีหากระดับ Serum Potassium ต่ำกว่า 4.0 mEq/L</t>
        </is>
      </c>
      <c r="I19" s="100" t="n">
        <v>1</v>
      </c>
      <c r="J19" s="88"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00" t="n"/>
      <c r="L19" s="88" t="inlineStr">
        <is>
          <t>Cardiovascular Drug Overdose</t>
        </is>
      </c>
      <c r="M19" s="100" t="inlineStr">
        <is>
          <t>Clinic</t>
        </is>
      </c>
      <c r="N19" s="88" t="inlineStr">
        <is>
          <t>High-dose insulin in CCB overdose</t>
        </is>
      </c>
      <c r="O19" s="100" t="n"/>
      <c r="P19" s="100" t="n"/>
      <c r="Q19" s="100" t="n"/>
    </row>
    <row r="20" ht="64.95" customHeight="1" s="49">
      <c r="A20" s="100" t="n">
        <v>18</v>
      </c>
      <c r="B20" s="88"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00" t="n"/>
      <c r="D20" s="88" t="inlineStr">
        <is>
          <t>เสี่ยงต่อการชักรุนแรงที่ไม่สามารถควบคุมได้และภาวะหัวใจเต้นผิดจังหวะจากการปลดปล่อยฤทธิ์ของ Cyclic Antidepressants (TCAs)</t>
        </is>
      </c>
      <c r="E20" s="88" t="inlineStr">
        <is>
          <t>Flumazenil ออกฤทธิ์เสริมพิษของ Amitriptyline ทำให้ความดันโลหิตสูงวิกฤต</t>
        </is>
      </c>
      <c r="F20" s="88" t="inlineStr">
        <is>
          <t>Flumazenil มีข้อห้ามใช้เด็ดขาดในผู้ป่วยที่ได้รับ Diazepam เกินขนาด</t>
        </is>
      </c>
      <c r="G20" s="88" t="inlineStr">
        <is>
          <t>Flumazenil จะทำให้เกิดพิษต่อตับเฉียบพลันจากปฏิกิริยาเสริมฤทธิ์ของยา</t>
        </is>
      </c>
      <c r="H20" s="88" t="inlineStr">
        <is>
          <t>Diazepam ขับออกทางไตหมดแล้ว การให้ Flumazenil จึงไม่มีประโยชน์</t>
        </is>
      </c>
      <c r="I20" s="100" t="n">
        <v>1</v>
      </c>
      <c r="J20" s="88"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00" t="n"/>
      <c r="L20" s="88" t="inlineStr">
        <is>
          <t>Sedative-Hypnotic Toxicity</t>
        </is>
      </c>
      <c r="M20" s="100" t="inlineStr">
        <is>
          <t>Clinic</t>
        </is>
      </c>
      <c r="N20" s="88" t="inlineStr">
        <is>
          <t>Flumazenil contraindications in mixed TCA overdose</t>
        </is>
      </c>
      <c r="O20" s="100" t="n"/>
      <c r="P20" s="100" t="n"/>
      <c r="Q20" s="100" t="n"/>
    </row>
    <row r="21" ht="64.95" customHeight="1" s="49">
      <c r="A21" s="100" t="n">
        <v>19</v>
      </c>
      <c r="B21" s="88"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00" t="n"/>
      <c r="D21" s="88" t="inlineStr">
        <is>
          <t>ให้ 4-Factor Prothrombin Complex Concentrate (4F-PCC) ทางหลอดเลือดดำทันที ร่วมกับ Vitamin K1 10 mg IV infusion ช้าๆ</t>
        </is>
      </c>
      <c r="E21" s="88" t="inlineStr">
        <is>
          <t>ให้ Vitamin K1 10 mg รับประทานเพียงอย่างเดียว</t>
        </is>
      </c>
      <c r="F21" s="88" t="inlineStr">
        <is>
          <t>ให้ Fresh Frozen Plasma (FFP) เพียงอย่างเดียวโดยไม่ต้องให้ Vitamin K1</t>
        </is>
      </c>
      <c r="G21" s="88" t="inlineStr">
        <is>
          <t>ฉีด Protamine sulfate 50 mg ทางหลอดเลือดดำทันที</t>
        </is>
      </c>
      <c r="H21" s="88" t="inlineStr">
        <is>
          <t>ให้ Idarucizumab 5 g ทางหลอดเลือดดำ</t>
        </is>
      </c>
      <c r="I21" s="100" t="n">
        <v>1</v>
      </c>
      <c r="J21" s="88"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00" t="n"/>
      <c r="L21" s="88" t="inlineStr">
        <is>
          <t>Anticoagulant Reversal</t>
        </is>
      </c>
      <c r="M21" s="100" t="inlineStr">
        <is>
          <t>Clinic</t>
        </is>
      </c>
      <c r="N21" s="88" t="inlineStr">
        <is>
          <t>Warfarin reversal in major bleeding (4F-PCC + Vit K1)</t>
        </is>
      </c>
      <c r="O21" s="100" t="n"/>
      <c r="P21" s="100" t="n"/>
      <c r="Q21" s="100" t="n"/>
    </row>
    <row r="22" ht="64.95" customHeight="1" s="49">
      <c r="A22" s="100" t="n">
        <v>20</v>
      </c>
      <c r="B22" s="88"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00" t="n"/>
      <c r="D22" s="88" t="inlineStr">
        <is>
          <t>Dabigatran คู่กับ Idarucizumab</t>
        </is>
      </c>
      <c r="E22" s="88" t="inlineStr">
        <is>
          <t>Rivaroxaban คู่กับ Protamine sulfate</t>
        </is>
      </c>
      <c r="F22" s="88" t="inlineStr">
        <is>
          <t>Apixaban คู่กับ Deferoxamine</t>
        </is>
      </c>
      <c r="G22" s="88" t="inlineStr">
        <is>
          <t>Enoxaparin คู่กับ Vitamin K1</t>
        </is>
      </c>
      <c r="H22" s="88" t="inlineStr">
        <is>
          <t>Warfarin คู่กับ Flumazenil</t>
        </is>
      </c>
      <c r="I22" s="100" t="n">
        <v>1</v>
      </c>
      <c r="J22" s="88"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00" t="n"/>
      <c r="L22" s="88" t="inlineStr">
        <is>
          <t>Anticoagulant Reversal</t>
        </is>
      </c>
      <c r="M22" s="100" t="inlineStr">
        <is>
          <t>Clinic</t>
        </is>
      </c>
      <c r="N22" s="88" t="inlineStr">
        <is>
          <t>DOACs Specific Antidotes</t>
        </is>
      </c>
      <c r="O22" s="100" t="n"/>
      <c r="P22" s="100" t="n"/>
      <c r="Q22" s="100" t="n"/>
    </row>
    <row r="23" ht="64.95" customHeight="1" s="49">
      <c r="A23" s="100" t="n">
        <v>21</v>
      </c>
      <c r="B23" s="88"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00" t="n"/>
      <c r="D23" s="88" t="inlineStr">
        <is>
          <t>งูเห่า (Cobra) หรือ งูจงอาง (King cobra) หรือ งูสามเหลี่ยม (Banded krait)</t>
        </is>
      </c>
      <c r="E23" s="88" t="inlineStr">
        <is>
          <t>งูกะปะ (Malayan pit viper)</t>
        </is>
      </c>
      <c r="F23" s="88" t="inlineStr">
        <is>
          <t>งูเขียวหางไหม้ (Green pit viper)</t>
        </is>
      </c>
      <c r="G23" s="88" t="inlineStr">
        <is>
          <t>งูแมวเซา (Russell's viper)</t>
        </is>
      </c>
      <c r="H23" s="88" t="inlineStr">
        <is>
          <t>งูเหลือม (Reticulated python)</t>
        </is>
      </c>
      <c r="I23" s="100" t="n">
        <v>1</v>
      </c>
      <c r="J23" s="88"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00" t="n"/>
      <c r="L23" s="88" t="inlineStr">
        <is>
          <t>Snake Envenomation</t>
        </is>
      </c>
      <c r="M23" s="100" t="inlineStr">
        <is>
          <t>Clinic</t>
        </is>
      </c>
      <c r="N23" s="88" t="inlineStr">
        <is>
          <t>Neurotoxic snake envenomation in Thailand</t>
        </is>
      </c>
      <c r="O23" s="100" t="n"/>
      <c r="P23" s="100" t="n"/>
      <c r="Q23" s="100" t="n"/>
    </row>
    <row r="24" ht="64.95" customHeight="1" s="49">
      <c r="A24" s="100" t="n">
        <v>22</v>
      </c>
      <c r="B24" s="88"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00" t="n"/>
      <c r="D24" s="88" t="inlineStr">
        <is>
          <t>ผล 20WBCT ไม่แข็งตัว (Systemic hematotoxicity) หรือมีอาการบวมลามเกินกว่า 1 ข้อต่อใหญ่ภายในเวลาอันรวดเร็ว</t>
        </is>
      </c>
      <c r="E24" s="88" t="inlineStr">
        <is>
          <t>ให้เฉพาะเมื่อมีเลือดออกในอวัยวะภายใน เช่น เลือดออกในสมอง เท่านั้น</t>
        </is>
      </c>
      <c r="F24" s="88" t="inlineStr">
        <is>
          <t>ฉีดเซรุ่มเข้าที่แผลที่ถูกกัดโดยตรงเพื่อสลายพิษเฉพาะที่</t>
        </is>
      </c>
      <c r="G24" s="88" t="inlineStr">
        <is>
          <t>ต้องทำ Intradermal skin test ก่อนให้เซรุ่มทุกครั้ง หากผลบวกห้ามให้เซรุ่มเด็ดขาด</t>
        </is>
      </c>
      <c r="H24" s="88" t="inlineStr">
        <is>
          <t>ให้เซรุ่มต้านพิษงูระบบประสาทร่วมด้วยเสมอเพื่อป้องกันอาการกลืนลำบาก</t>
        </is>
      </c>
      <c r="I24" s="100" t="n">
        <v>1</v>
      </c>
      <c r="J24" s="88"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00" t="n"/>
      <c r="L24" s="88" t="inlineStr">
        <is>
          <t>Snake Envenomation</t>
        </is>
      </c>
      <c r="M24" s="100" t="inlineStr">
        <is>
          <t>Clinic</t>
        </is>
      </c>
      <c r="N24" s="88" t="inlineStr">
        <is>
          <t>Antivenom indications and administration</t>
        </is>
      </c>
      <c r="O24" s="100" t="n"/>
      <c r="P24" s="100" t="n"/>
      <c r="Q24" s="100" t="n"/>
    </row>
    <row r="25" ht="64.95" customHeight="1" s="49">
      <c r="A25" s="100" t="n">
        <v>23</v>
      </c>
      <c r="B25" s="88"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00" t="n"/>
      <c r="D25" s="88" t="inlineStr">
        <is>
          <t>Pyridoxine (Vitamin B6) IV</t>
        </is>
      </c>
      <c r="E25" s="88" t="inlineStr">
        <is>
          <t>Thiamine (Vitamin B1) IV</t>
        </is>
      </c>
      <c r="F25" s="88" t="inlineStr">
        <is>
          <t>Folic acid IV</t>
        </is>
      </c>
      <c r="G25" s="88" t="inlineStr">
        <is>
          <t>Calcium gluconate IV</t>
        </is>
      </c>
      <c r="H25" s="88" t="inlineStr">
        <is>
          <t>Sodium bicarbonate IV</t>
        </is>
      </c>
      <c r="I25" s="100" t="n">
        <v>1</v>
      </c>
      <c r="J25" s="88"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00" t="n"/>
      <c r="L25" s="88" t="inlineStr">
        <is>
          <t>Antituberculosis Drug Overdose</t>
        </is>
      </c>
      <c r="M25" s="100" t="inlineStr">
        <is>
          <t>Clinic</t>
        </is>
      </c>
      <c r="N25" s="88" t="inlineStr">
        <is>
          <t>Isoniazid toxicity &amp; Pyridoxine gram-for-gram</t>
        </is>
      </c>
      <c r="O25" s="100" t="n"/>
      <c r="P25" s="100" t="n"/>
      <c r="Q25" s="100" t="n"/>
    </row>
    <row r="26" ht="64.95" customHeight="1" s="49">
      <c r="A26" s="100" t="n">
        <v>24</v>
      </c>
      <c r="B26" s="88"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00" t="n"/>
      <c r="D26" s="88" t="inlineStr">
        <is>
          <t>ให้ออกซิเจนความเข้มข้น 100% ผ่าน Non-rebreather mask ทันที และพิจารณาส่งรับการบำบัดด้วย Hyperbaric Oxygen Therapy (HBOT)</t>
        </is>
      </c>
      <c r="E26" s="88" t="inlineStr">
        <is>
          <t>ให้ถอดหน้ากากออกซิเจนออกได้เนื่องจากค่า SpO2 ปกติ 98%</t>
        </is>
      </c>
      <c r="F26" s="88" t="inlineStr">
        <is>
          <t>ฉีด Methylene blue ทางหลอดเลือดดำทันที</t>
        </is>
      </c>
      <c r="G26" s="88" t="inlineStr">
        <is>
          <t>ให้ Sodium thiosulfate ทางหลอดเลือดดำ</t>
        </is>
      </c>
      <c r="H26" s="88" t="inlineStr">
        <is>
          <t>ให้การรักษาแบบประคับประคองโดยสูดอากาศปกติ (Room air) เนื่องจาก CO สลายตัวได้เอง</t>
        </is>
      </c>
      <c r="I26" s="100" t="n">
        <v>1</v>
      </c>
      <c r="J26" s="88"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00" t="n"/>
      <c r="L26" s="88" t="inlineStr">
        <is>
          <t>Inhalation Toxicology</t>
        </is>
      </c>
      <c r="M26" s="100" t="inlineStr">
        <is>
          <t>Clinic</t>
        </is>
      </c>
      <c r="N26" s="88" t="inlineStr">
        <is>
          <t>Carbon monoxide poisoning &amp; Pulse oximeter pitfall</t>
        </is>
      </c>
      <c r="O26" s="100" t="n"/>
      <c r="P26" s="100" t="n"/>
      <c r="Q26" s="100" t="n"/>
    </row>
    <row r="27" ht="64.95" customHeight="1" s="49">
      <c r="A27" s="100" t="n">
        <v>25</v>
      </c>
      <c r="B27" s="88"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00" t="n"/>
      <c r="D27" s="88" t="inlineStr">
        <is>
          <t>Methylene blue — มีข้อห้ามใช้ในผู้ป่วย G6PD deficiency</t>
        </is>
      </c>
      <c r="E27" s="88" t="inlineStr">
        <is>
          <t>N-acetylcysteine — มีข้อห้ามใช้ในผู้ป่วยตับวาย</t>
        </is>
      </c>
      <c r="F27" s="88" t="inlineStr">
        <is>
          <t>Deferoxamine — มีข้อห้ามใช้ในผู้ป่วยโรคไต</t>
        </is>
      </c>
      <c r="G27" s="88" t="inlineStr">
        <is>
          <t>Atropine — มีข้อห้ามใช้ในผู้ป่วยโรคต้อหิน</t>
        </is>
      </c>
      <c r="H27" s="88" t="inlineStr">
        <is>
          <t>Sodium thiosulfate — มีข้อห้ามใช้ในผู้ป่วยแพ้อาหารทะเล</t>
        </is>
      </c>
      <c r="I27" s="100" t="n">
        <v>1</v>
      </c>
      <c r="J27" s="88"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00" t="n"/>
      <c r="L27" s="88" t="inlineStr">
        <is>
          <t>Methemoglobinemia</t>
        </is>
      </c>
      <c r="M27" s="100" t="inlineStr">
        <is>
          <t>Clinic</t>
        </is>
      </c>
      <c r="N27" s="88" t="inlineStr">
        <is>
          <t>Methylene blue &amp; G6PD contraindication</t>
        </is>
      </c>
      <c r="O27" s="100" t="n"/>
      <c r="P27" s="100" t="n"/>
      <c r="Q27" s="100" t="n"/>
    </row>
    <row r="28" ht="64.95" customHeight="1" s="49">
      <c r="A28" s="100" t="n">
        <v>26</v>
      </c>
      <c r="B28" s="88"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00" t="n"/>
      <c r="D28" s="88" t="inlineStr">
        <is>
          <t>Octreotide</t>
        </is>
      </c>
      <c r="E28" s="88" t="inlineStr">
        <is>
          <t>Glucagon</t>
        </is>
      </c>
      <c r="F28" s="88" t="inlineStr">
        <is>
          <t>Hydrocortisone</t>
        </is>
      </c>
      <c r="G28" s="88" t="inlineStr">
        <is>
          <t>Diazoxide เดี่ยวๆ แบบพ่นจมูก</t>
        </is>
      </c>
      <c r="H28" s="88" t="inlineStr">
        <is>
          <t>Metformin</t>
        </is>
      </c>
      <c r="I28" s="100" t="n">
        <v>1</v>
      </c>
      <c r="J28" s="88"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00" t="n"/>
      <c r="L28" s="88" t="inlineStr">
        <is>
          <t>Oral Hypoglycemic Overdose</t>
        </is>
      </c>
      <c r="M28" s="100" t="inlineStr">
        <is>
          <t>Clinic</t>
        </is>
      </c>
      <c r="N28" s="88" t="inlineStr">
        <is>
          <t>Sulfonylurea-induced hypoglycemia &amp; Octreotide</t>
        </is>
      </c>
      <c r="O28" s="100" t="n"/>
      <c r="P28" s="100" t="n"/>
      <c r="Q28" s="100" t="n"/>
    </row>
    <row r="29" ht="64.95" customHeight="1" s="49">
      <c r="A29" s="100" t="n">
        <v>27</v>
      </c>
      <c r="B29" s="88"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00" t="n"/>
      <c r="D29" s="88" t="inlineStr">
        <is>
          <t>Leucovorin (Folinic acid) สำหรับ Rescue และใช้ Glucarpidase (Voraxaze) ในการสลาย Methotrexate</t>
        </is>
      </c>
      <c r="E29" s="88" t="inlineStr">
        <is>
          <t>Folic acid สำหรับ Rescue และใช้ Urate oxidase ในการสลาย</t>
        </is>
      </c>
      <c r="F29" s="88" t="inlineStr">
        <is>
          <t>N-acetylcysteine สำหรับ Rescue และใช้ Rasburicase ในการสลาย</t>
        </is>
      </c>
      <c r="G29" s="88" t="inlineStr">
        <is>
          <t>Thiamine สำหรับ Rescue และใช้ Deferoxamine ในการสลาย</t>
        </is>
      </c>
      <c r="H29" s="88" t="inlineStr">
        <is>
          <t>Pyridoxine สำหรับ Rescue และใช้ Pegloticase ในการสลาย</t>
        </is>
      </c>
      <c r="I29" s="100" t="n">
        <v>1</v>
      </c>
      <c r="J29" s="88"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00" t="n"/>
      <c r="L29" s="88" t="inlineStr">
        <is>
          <t>Oncology Antidotes</t>
        </is>
      </c>
      <c r="M29" s="100" t="inlineStr">
        <is>
          <t>Clinic</t>
        </is>
      </c>
      <c r="N29" s="88" t="inlineStr">
        <is>
          <t>Leucovorin rescue and Glucarpidase in MTX toxicity</t>
        </is>
      </c>
      <c r="O29" s="100" t="n"/>
      <c r="P29" s="100" t="n"/>
      <c r="Q29" s="100" t="n"/>
    </row>
    <row r="30" ht="64.95" customHeight="1" s="49">
      <c r="A30" s="100" t="n">
        <v>28</v>
      </c>
      <c r="B30" s="88"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00" t="n"/>
      <c r="D30" s="88" t="inlineStr">
        <is>
          <t>การทำ Urine alkalinization ด้วย Sodium bicarbonate ทางหลอดเลือดดำเพื่อรักษาระดับ pH ของปัสสาวะให้อยู่ที่ 7.5-8.5 (Ion trapping)</t>
        </is>
      </c>
      <c r="E30" s="88" t="inlineStr">
        <is>
          <t>การให้ Ammonium chloride เพื่อทำปัสสาวะให้เป็นกรดเร่งการขับยา</t>
        </is>
      </c>
      <c r="F30" s="88" t="inlineStr">
        <is>
          <t>การให้สารน้ำ Isotonic saline เพียงอย่างเดียวโดยไม่ต้องปรับความเป็นกรดด่าง</t>
        </is>
      </c>
      <c r="G30" s="88" t="inlineStr">
        <is>
          <t>การให้ Furosemide ขนาดสูงเพื่อเร่งการขับปัสสาวะ (Forced diuresis)</t>
        </is>
      </c>
      <c r="H30" s="88" t="inlineStr">
        <is>
          <t>การฉีด N-acetylcysteine เพื่อจับกับ Salicylate</t>
        </is>
      </c>
      <c r="I30" s="100" t="n">
        <v>1</v>
      </c>
      <c r="J30" s="88"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00" t="n"/>
      <c r="L30" s="88" t="inlineStr">
        <is>
          <t>Salicylate Toxicity</t>
        </is>
      </c>
      <c r="M30" s="100" t="inlineStr">
        <is>
          <t>Clinic</t>
        </is>
      </c>
      <c r="N30" s="88" t="inlineStr">
        <is>
          <t>Aspirin toxicity &amp; Urine alkalinization (Ion trapping)</t>
        </is>
      </c>
      <c r="O30" s="100" t="n"/>
      <c r="P30" s="100" t="n"/>
      <c r="Q30" s="100" t="n"/>
    </row>
    <row r="31" ht="64.95" customHeight="1" s="49">
      <c r="A31" s="100" t="n">
        <v>29</v>
      </c>
      <c r="B31" s="88"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00" t="n"/>
      <c r="D31" s="88" t="inlineStr">
        <is>
          <t>Dexrazoxane (Totect / Savene)</t>
        </is>
      </c>
      <c r="E31" s="88" t="inlineStr">
        <is>
          <t>Hyaluronidase</t>
        </is>
      </c>
      <c r="F31" s="88" t="inlineStr">
        <is>
          <t>Sodium thiosulfate</t>
        </is>
      </c>
      <c r="G31" s="88" t="inlineStr">
        <is>
          <t>Dimercaprol</t>
        </is>
      </c>
      <c r="H31" s="88" t="inlineStr">
        <is>
          <t>Phentolamine</t>
        </is>
      </c>
      <c r="I31" s="100" t="n">
        <v>1</v>
      </c>
      <c r="J31" s="88"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00" t="n"/>
      <c r="L31" s="88" t="inlineStr">
        <is>
          <t>Chemotherapy Extravasation</t>
        </is>
      </c>
      <c r="M31" s="100" t="inlineStr">
        <is>
          <t>Clinic</t>
        </is>
      </c>
      <c r="N31" s="88" t="inlineStr">
        <is>
          <t>Anthracycline extravasation antidote (Dexrazoxane)</t>
        </is>
      </c>
      <c r="O31" s="100" t="n"/>
      <c r="P31" s="100" t="n"/>
      <c r="Q31" s="100" t="n"/>
    </row>
    <row r="32" ht="64.95" customHeight="1" s="49">
      <c r="A32" s="100" t="n">
        <v>30</v>
      </c>
      <c r="B32" s="88"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00" t="n"/>
      <c r="D32" s="88" t="inlineStr">
        <is>
          <t>Cyproheptadine</t>
        </is>
      </c>
      <c r="E32" s="88" t="inlineStr">
        <is>
          <t>Bromocriptine</t>
        </is>
      </c>
      <c r="F32" s="88" t="inlineStr">
        <is>
          <t>Dantrolene</t>
        </is>
      </c>
      <c r="G32" s="88" t="inlineStr">
        <is>
          <t>Flumazenil</t>
        </is>
      </c>
      <c r="H32" s="88" t="inlineStr">
        <is>
          <t>Naloxone</t>
        </is>
      </c>
      <c r="I32" s="100" t="n">
        <v>1</v>
      </c>
      <c r="J32" s="88"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00" t="n"/>
      <c r="L32" s="88" t="inlineStr">
        <is>
          <t>Serotonin Syndrome</t>
        </is>
      </c>
      <c r="M32" s="100" t="inlineStr">
        <is>
          <t>Clinic</t>
        </is>
      </c>
      <c r="N32" s="88" t="inlineStr">
        <is>
          <t>Hunter Criteria &amp; Cyproheptadine</t>
        </is>
      </c>
      <c r="O32" s="100" t="n"/>
      <c r="P32" s="100" t="n"/>
      <c r="Q32" s="100" t="n"/>
    </row>
    <row r="33" ht="64.95" customHeight="1" s="49">
      <c r="A33" s="100" t="n">
        <v>31</v>
      </c>
      <c r="B33" s="88"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00" t="n"/>
      <c r="D33" s="88" t="inlineStr">
        <is>
          <t>หยุดยา Warfarin ชั่วคราว 1-2 ครั้ง ให้รับประทาน Oral Vitamin K1 ขนาดต่ำ 1-2.5 mg และตรวจติดตามค่า INR อย่างใกล้ชิด</t>
        </is>
      </c>
      <c r="E33" s="88" t="inlineStr">
        <is>
          <t>ฉีด Vitamin K1 10 mg ทางหลอดเลือดดำทันที</t>
        </is>
      </c>
      <c r="F33" s="88" t="inlineStr">
        <is>
          <t>ให้ 4-Factor Prothrombin Complex Concentrate (PCC) ทันที</t>
        </is>
      </c>
      <c r="G33" s="88" t="inlineStr">
        <is>
          <t>ให้ Fresh Frozen Plasma (FFP) 2 ยูนิต</t>
        </is>
      </c>
      <c r="H33" s="88" t="inlineStr">
        <is>
          <t>รับประทานยา Warfarin ในขนาดเดิมต่อไปโดยไม่ต้องปรับยาเนื่องจากไม่มีอาการเลือดออก</t>
        </is>
      </c>
      <c r="I33" s="100" t="n">
        <v>1</v>
      </c>
      <c r="J33" s="88"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00" t="n"/>
      <c r="L33" s="88" t="inlineStr">
        <is>
          <t>Anticoagulant Reversal</t>
        </is>
      </c>
      <c r="M33" s="100" t="inlineStr">
        <is>
          <t>Clinic</t>
        </is>
      </c>
      <c r="N33" s="88" t="inlineStr">
        <is>
          <t>Asymptomatic high INR management</t>
        </is>
      </c>
      <c r="O33" s="100" t="n"/>
      <c r="P33" s="100" t="n"/>
      <c r="Q33" s="100" t="n"/>
    </row>
    <row r="34" ht="64.95" customHeight="1" s="49">
      <c r="A34" s="100" t="n">
        <v>32</v>
      </c>
      <c r="B34" s="88"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00" t="n"/>
      <c r="D34" s="88" t="inlineStr">
        <is>
          <t>Calcium oxalate crystals เกิดจากสารพิษ Ethylene glycol</t>
        </is>
      </c>
      <c r="E34" s="88" t="inlineStr">
        <is>
          <t>Hippuric acid crystals เกิดจากสารพิษ Toluene</t>
        </is>
      </c>
      <c r="F34" s="88" t="inlineStr">
        <is>
          <t>Uric acid crystals เกิดจากสารพิษ Allopurinol</t>
        </is>
      </c>
      <c r="G34" s="88" t="inlineStr">
        <is>
          <t>Struvite crystals เกิดจากการติดเชื้อ Proteus mirabilis</t>
        </is>
      </c>
      <c r="H34" s="88" t="inlineStr">
        <is>
          <t>Cysteine crystals เกิดจากภาวะ Cystinuria</t>
        </is>
      </c>
      <c r="I34" s="100" t="n">
        <v>1</v>
      </c>
      <c r="J34" s="88"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00" t="n"/>
      <c r="L34" s="88" t="inlineStr">
        <is>
          <t>Toxic Alcohol</t>
        </is>
      </c>
      <c r="M34" s="100" t="inlineStr">
        <is>
          <t>Clinic</t>
        </is>
      </c>
      <c r="N34" s="88" t="inlineStr">
        <is>
          <t>Calcium oxalate crystals in Ethylene glycol poisoning</t>
        </is>
      </c>
      <c r="O34" s="100" t="n"/>
      <c r="P34" s="100" t="n"/>
      <c r="Q34" s="100" t="n"/>
    </row>
    <row r="35" ht="64.95" customHeight="1" s="49">
      <c r="A35" s="100" t="n">
        <v>33</v>
      </c>
      <c r="B35" s="88"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00" t="n"/>
      <c r="D35" s="88" t="inlineStr">
        <is>
          <t>20% Intravenous Lipid Emulsion (Intralipid)</t>
        </is>
      </c>
      <c r="E35" s="88" t="inlineStr">
        <is>
          <t>Sodium bicarbonate</t>
        </is>
      </c>
      <c r="F35" s="88" t="inlineStr">
        <is>
          <t>Calcium chloride</t>
        </is>
      </c>
      <c r="G35" s="88" t="inlineStr">
        <is>
          <t>Flumazenil</t>
        </is>
      </c>
      <c r="H35" s="88" t="inlineStr">
        <is>
          <t>Methylene blue</t>
        </is>
      </c>
      <c r="I35" s="100" t="n">
        <v>1</v>
      </c>
      <c r="J35" s="88"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00" t="n"/>
      <c r="L35" s="88" t="inlineStr">
        <is>
          <t>Local Anesthetic Toxicity</t>
        </is>
      </c>
      <c r="M35" s="100" t="inlineStr">
        <is>
          <t>Clinic</t>
        </is>
      </c>
      <c r="N35" s="88" t="inlineStr">
        <is>
          <t>LAST &amp; 20% Lipid Emulsion</t>
        </is>
      </c>
      <c r="O35" s="100" t="n"/>
      <c r="P35" s="100" t="n"/>
      <c r="Q35" s="100" t="n"/>
    </row>
    <row r="36" ht="64.95" customHeight="1" s="49">
      <c r="A36" s="100" t="n">
        <v>34</v>
      </c>
      <c r="B36" s="88"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00" t="n"/>
      <c r="D36" s="88" t="inlineStr">
        <is>
          <t>Sodium bicarbonate (NaHCO3) 8.4% IV push</t>
        </is>
      </c>
      <c r="E36" s="88" t="inlineStr">
        <is>
          <t>Amiodarone IV infusion</t>
        </is>
      </c>
      <c r="F36" s="88" t="inlineStr">
        <is>
          <t>Physostigmine IV</t>
        </is>
      </c>
      <c r="G36" s="88" t="inlineStr">
        <is>
          <t>Phenytoin IV infusion</t>
        </is>
      </c>
      <c r="H36" s="88" t="inlineStr">
        <is>
          <t>Procainamide IV</t>
        </is>
      </c>
      <c r="I36" s="100" t="n">
        <v>1</v>
      </c>
      <c r="J36" s="88"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00" t="n"/>
      <c r="L36" s="88" t="inlineStr">
        <is>
          <t>Antidepressant Toxicity</t>
        </is>
      </c>
      <c r="M36" s="100" t="inlineStr">
        <is>
          <t>Clinic</t>
        </is>
      </c>
      <c r="N36" s="88" t="inlineStr">
        <is>
          <t>TCA toxicity &amp; Sodium bicarbonate (QRS narrowing)</t>
        </is>
      </c>
      <c r="O36" s="100" t="n"/>
      <c r="P36" s="100" t="n"/>
      <c r="Q36" s="100" t="n"/>
    </row>
    <row r="37" ht="64.95" customHeight="1" s="49">
      <c r="A37" s="100" t="n">
        <v>35</v>
      </c>
      <c r="B37" s="88"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00" t="n"/>
      <c r="D37" s="88" t="inlineStr">
        <is>
          <t>L-carnitine (Levocarnitine)</t>
        </is>
      </c>
      <c r="E37" s="88" t="inlineStr">
        <is>
          <t>N-acetylcysteine</t>
        </is>
      </c>
      <c r="F37" s="88" t="inlineStr">
        <is>
          <t>Lactulose ร่วมกับ Neomycin เท่านั้น</t>
        </is>
      </c>
      <c r="G37" s="88" t="inlineStr">
        <is>
          <t>Thiamine</t>
        </is>
      </c>
      <c r="H37" s="88" t="inlineStr">
        <is>
          <t>Pyridoxine</t>
        </is>
      </c>
      <c r="I37" s="100" t="n">
        <v>1</v>
      </c>
      <c r="J37" s="88"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00" t="n"/>
      <c r="L37" s="88" t="inlineStr">
        <is>
          <t>Antiepileptic Drug Overdose</t>
        </is>
      </c>
      <c r="M37" s="100" t="inlineStr">
        <is>
          <t>Clinic</t>
        </is>
      </c>
      <c r="N37" s="88" t="inlineStr">
        <is>
          <t>Valproate-induced hyperammonemia &amp; L-carnitine</t>
        </is>
      </c>
      <c r="O37" s="100" t="n"/>
      <c r="P37" s="100" t="n"/>
      <c r="Q37" s="100" t="n"/>
    </row>
    <row r="38" ht="64.95" customHeight="1" s="49">
      <c r="A38" s="100" t="n">
        <v>36</v>
      </c>
      <c r="B38" s="88"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00" t="n"/>
      <c r="D38" s="88" t="inlineStr">
        <is>
          <t>การทำให้อาเจียน, การล้างกระเพาะอาหาร (Gastric lavage), การให้สารสะเทินกรด (Neutralization ด้วยด่าง), และการให้ Activated charcoal</t>
        </is>
      </c>
      <c r="E38" s="88" t="inlineStr">
        <is>
          <t>การให้ผู้ป่วยงดน้ำและอาหาร (NPO) ทางปาก</t>
        </is>
      </c>
      <c r="F38" s="88" t="inlineStr">
        <is>
          <t>การให้สารน้ำทางหลอดเลือดดำและยาแก้ปวดอย่างเหมาะสม</t>
        </is>
      </c>
      <c r="G38" s="88" t="inlineStr">
        <is>
          <t>การปรึกษาแพทย์์ศัลยกรรมหรือทางเดินอาหารเพื่อส่องกล้อง Esophagogastroduodenoscopy (EGD) ภายใน 24-48 ชั่วโมง</t>
        </is>
      </c>
      <c r="H38" s="88" t="inlineStr">
        <is>
          <t>การตรวจประเมินทางเดินหายใจอย่างใกล้ชิด</t>
        </is>
      </c>
      <c r="I38" s="100" t="n">
        <v>1</v>
      </c>
      <c r="J38" s="88"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00" t="n"/>
      <c r="L38" s="88" t="inlineStr">
        <is>
          <t>Corrosive / Caustic Ingestion</t>
        </is>
      </c>
      <c r="M38" s="100" t="inlineStr">
        <is>
          <t>Clinic</t>
        </is>
      </c>
      <c r="N38" s="88" t="inlineStr">
        <is>
          <t>Contraindications in caustic ingestion</t>
        </is>
      </c>
      <c r="O38" s="100" t="n"/>
      <c r="P38" s="100" t="n"/>
      <c r="Q38" s="100" t="n"/>
    </row>
    <row r="39" ht="64.95" customHeight="1" s="49">
      <c r="A39" s="100" t="n">
        <v>37</v>
      </c>
      <c r="B39" s="88"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00" t="n"/>
      <c r="D39" s="88" t="inlineStr">
        <is>
          <t>Physostigmine</t>
        </is>
      </c>
      <c r="E39" s="88" t="inlineStr">
        <is>
          <t>Neostigmine</t>
        </is>
      </c>
      <c r="F39" s="88" t="inlineStr">
        <is>
          <t>Pyridostigmine</t>
        </is>
      </c>
      <c r="G39" s="88" t="inlineStr">
        <is>
          <t>Atropine</t>
        </is>
      </c>
      <c r="H39" s="88" t="inlineStr">
        <is>
          <t>Pralidoxime</t>
        </is>
      </c>
      <c r="I39" s="100" t="n">
        <v>1</v>
      </c>
      <c r="J39" s="88"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00" t="n"/>
      <c r="L39" s="88" t="inlineStr">
        <is>
          <t>Plant Toxicology</t>
        </is>
      </c>
      <c r="M39" s="100" t="inlineStr">
        <is>
          <t>Clinic</t>
        </is>
      </c>
      <c r="N39" s="88" t="inlineStr">
        <is>
          <t>Anticholinergic toxidrome &amp; Physostigmine</t>
        </is>
      </c>
      <c r="O39" s="100" t="n"/>
      <c r="P39" s="100" t="n"/>
      <c r="Q39" s="100" t="n"/>
    </row>
    <row r="40" ht="64.95" customHeight="1" s="49">
      <c r="A40" s="100" t="n">
        <v>38</v>
      </c>
      <c r="B40" s="88"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00" t="n"/>
      <c r="D40" s="88" t="inlineStr">
        <is>
          <t>Hydrogen sulfide (H2S) — รักษาด้วย Sodium nitrite หรือ Amyl nitrite (ห้ามให้ Sodium thiosulfate)</t>
        </is>
      </c>
      <c r="E40" s="88" t="inlineStr">
        <is>
          <t>Methane — รักษาด้วย ออกซิเจน 100%</t>
        </is>
      </c>
      <c r="F40" s="88" t="inlineStr">
        <is>
          <t>Carbon monoxide — รักษาด้วย Methylene blue</t>
        </is>
      </c>
      <c r="G40" s="88" t="inlineStr">
        <is>
          <t>Ammonia — รักษาด้วย Sodium bicarbonate</t>
        </is>
      </c>
      <c r="H40" s="88" t="inlineStr">
        <is>
          <t>Chlorine — รักษาด้วย N-acetylcysteine</t>
        </is>
      </c>
      <c r="I40" s="100" t="n">
        <v>1</v>
      </c>
      <c r="J40" s="88"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00" t="n"/>
      <c r="L40" s="88" t="inlineStr">
        <is>
          <t>Inhalation Toxicology</t>
        </is>
      </c>
      <c r="M40" s="100" t="inlineStr">
        <is>
          <t>Clinic</t>
        </is>
      </c>
      <c r="N40" s="88" t="inlineStr">
        <is>
          <t>Hydrogen sulfide poisoning &amp; Nitrites</t>
        </is>
      </c>
      <c r="O40" s="100" t="n"/>
      <c r="P40" s="100" t="n"/>
      <c r="Q40" s="100" t="n"/>
    </row>
    <row r="41" ht="64.95" customHeight="1" s="49">
      <c r="A41" s="100" t="n">
        <v>39</v>
      </c>
      <c r="B41" s="88"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00" t="n"/>
      <c r="D41" s="88" t="inlineStr">
        <is>
          <t>ผู้ลักลอบกลืนห่อยาเสพติดเข้าสู่ร่างกาย (Body packers) หรือการกลืนยาเม็ดชนิดออกฤทธิ์เนิ่นปริมาณมาก (Sustained-release drugs เช่น Verapamil SR)</t>
        </is>
      </c>
      <c r="E41" s="88" t="inlineStr">
        <is>
          <t>การรับประทานยานอนหลับ Diazepam ชนิดน้ำ</t>
        </is>
      </c>
      <c r="F41" s="88" t="inlineStr">
        <is>
          <t>การกลืนสารกัดกร่อนกรดกำมะถันรุนแรง</t>
        </is>
      </c>
      <c r="G41" s="88" t="inlineStr">
        <is>
          <t>ผู้ป่วยที่มีภาวะลำไส้อุดตัน (Bowel obstruction) หรือลำไส้ทะลุ</t>
        </is>
      </c>
      <c r="H41" s="88" t="inlineStr">
        <is>
          <t>การรับประทานยาพาราเซตามอลชนิดเม็ดธรรมดาภายใน 1 ชั่วโมง</t>
        </is>
      </c>
      <c r="I41" s="100" t="n">
        <v>1</v>
      </c>
      <c r="J41" s="88"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00" t="n"/>
      <c r="L41" s="88" t="inlineStr">
        <is>
          <t>Gastrointestinal Decontamination</t>
        </is>
      </c>
      <c r="M41" s="100" t="inlineStr">
        <is>
          <t>Product</t>
        </is>
      </c>
      <c r="N41" s="88" t="inlineStr">
        <is>
          <t>Whole bowel irrigation indications &amp; contraindications</t>
        </is>
      </c>
      <c r="O41" s="100" t="n"/>
      <c r="P41" s="100" t="n"/>
      <c r="Q41" s="100" t="n"/>
    </row>
    <row r="42" ht="64.95" customHeight="1" s="49">
      <c r="A42" s="100" t="n">
        <v>40</v>
      </c>
      <c r="B42" s="88"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00" t="n"/>
      <c r="D42" s="88" t="inlineStr">
        <is>
          <t>โลหะหนัก (Iron, Lead, Lithium), แอลกอฮอล์ (Ethanol, Methanol), กรดแก่-ด่างแก่, และเกลือแร่โพแทสเซียม</t>
        </is>
      </c>
      <c r="E42" s="88" t="inlineStr">
        <is>
          <t>Paracetamol, Carbamazepine, Theophylline, Phenobarbital</t>
        </is>
      </c>
      <c r="F42" s="88" t="inlineStr">
        <is>
          <t>Dapsone, Quinine, Digoxin, Amitriptyline</t>
        </is>
      </c>
      <c r="G42" s="88" t="inlineStr">
        <is>
          <t>Aspirin, Propranolol, Phenytoin, Diazepam</t>
        </is>
      </c>
      <c r="H42" s="88" t="inlineStr">
        <is>
          <t>Chlorpheniramine, Dextromethorphan, Tramadol</t>
        </is>
      </c>
      <c r="I42" s="100" t="n">
        <v>1</v>
      </c>
      <c r="J42" s="88"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00" t="n"/>
      <c r="L42" s="88" t="inlineStr">
        <is>
          <t>Gastrointestinal Decontamination</t>
        </is>
      </c>
      <c r="M42" s="100" t="inlineStr">
        <is>
          <t>Product</t>
        </is>
      </c>
      <c r="N42" s="88" t="inlineStr">
        <is>
          <t>Substances NOT absorbed by Activated Charcoal (PHAILS mnemonic)</t>
        </is>
      </c>
      <c r="O42" s="100" t="n"/>
      <c r="P42" s="100" t="n"/>
      <c r="Q42" s="100" t="n"/>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Q8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21.6" customHeight="1" s="49">
      <c r="A3" s="100" t="n">
        <v>1</v>
      </c>
      <c r="B3" s="88" t="inlineStr">
        <is>
          <t>ในการหาปริมาณตัวยาสำคัญ Paracetamol raw material ตามตำรับยา Pharmacopoeia ใช้วิธีไทเทรตแบบใด?</t>
        </is>
      </c>
      <c r="C3" s="100" t="n"/>
      <c r="D3" s="88" t="inlineStr">
        <is>
          <t>Acid-Base Titration in aqueous medium</t>
        </is>
      </c>
      <c r="E3" s="88" t="inlineStr">
        <is>
          <t>Nonaqueous Titration with Perchloric acid</t>
        </is>
      </c>
      <c r="F3" s="88" t="inlineStr">
        <is>
          <t>Redox Titration with Ceric ammonium sulfate (หลัง acid hydrolysis)</t>
        </is>
      </c>
      <c r="G3" s="88" t="inlineStr">
        <is>
          <t>Complexometric Titration with EDTA</t>
        </is>
      </c>
      <c r="H3" s="88" t="inlineStr">
        <is>
          <t>Precipitation Titration with Silver nitrate</t>
        </is>
      </c>
      <c r="I3" s="100" t="n">
        <v>3</v>
      </c>
      <c r="J3" s="88"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0" t="n"/>
      <c r="L3" s="88" t="inlineStr">
        <is>
          <t>Redox titration</t>
        </is>
      </c>
      <c r="M3" s="100" t="inlineStr">
        <is>
          <t>Product</t>
        </is>
      </c>
      <c r="N3" s="88" t="inlineStr">
        <is>
          <t>British Pharmacopoeia / Thai Pharmacopoeia</t>
        </is>
      </c>
      <c r="O3" s="100" t="inlineStr">
        <is>
          <t>ข้อสอบจริง</t>
        </is>
      </c>
      <c r="P3" s="100" t="inlineStr">
        <is>
          <t>ปี 2567</t>
        </is>
      </c>
      <c r="Q3" s="100" t="n"/>
    </row>
    <row r="4" ht="13.2" customHeight="1" s="49">
      <c r="A4" s="119" t="inlineStr">
        <is>
          <t>3</t>
        </is>
      </c>
      <c r="B4" s="88"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00" t="n"/>
      <c r="D4" s="88" t="inlineStr">
        <is>
          <t>Citric acid (สารปรับ pH กรดและ chelating agent)</t>
        </is>
      </c>
      <c r="E4" s="88" t="inlineStr">
        <is>
          <t>Disodium EDTA (สารคีเลตดักจับประจุโลหะ)</t>
        </is>
      </c>
      <c r="F4" s="88" t="inlineStr">
        <is>
          <t>Paraben (สารกันเสีย antimicrobial preservative)</t>
        </is>
      </c>
      <c r="G4" s="88" t="inlineStr">
        <is>
          <t>Sodium metabisulfite (สารต้านออกซิเดชัน antioxidant)</t>
        </is>
      </c>
      <c r="H4" s="88" t="inlineStr">
        <is>
          <t>Sucrose (น้ำตาลซูโครสความเข้มข้นสูง)</t>
        </is>
      </c>
      <c r="I4" s="119" t="inlineStr">
        <is>
          <t>3</t>
        </is>
      </c>
      <c r="J4" s="88"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00" t="inlineStr">
        <is>
          <t>Liquid Dosage Forms &amp; Formulation</t>
        </is>
      </c>
      <c r="L4" s="88" t="inlineStr">
        <is>
          <t>ข้อสอบ Product (Ferrous Sulfate Syrup Formulation)</t>
        </is>
      </c>
      <c r="M4" s="100" t="inlineStr">
        <is>
          <t>Titration</t>
        </is>
      </c>
      <c r="N4" s="88" t="inlineStr">
        <is>
          <t>แบบฝึกหัด PLE-CC 1 ข้อ 57</t>
        </is>
      </c>
      <c r="O4" s="100" t="inlineStr">
        <is>
          <t>แบบฝึกหัด</t>
        </is>
      </c>
      <c r="P4" s="100" t="inlineStr">
        <is>
          <t>แบบฝึกหัด</t>
        </is>
      </c>
      <c r="Q4" s="100" t="n"/>
    </row>
    <row r="5" ht="13.2" customHeight="1" s="49">
      <c r="A5" s="119" t="inlineStr">
        <is>
          <t>4</t>
        </is>
      </c>
      <c r="B5" s="88"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00" t="n"/>
      <c r="D5" s="88" t="inlineStr">
        <is>
          <t>Acid-base titration</t>
        </is>
      </c>
      <c r="E5" s="88" t="inlineStr">
        <is>
          <t>Redox titration (ไทเทรตด้วยสารละลายมาตรฐาน Ceric ammonium sulfate)</t>
        </is>
      </c>
      <c r="F5" s="88" t="inlineStr">
        <is>
          <t>Complexometric titration (ไทเทรตด้วย EDTA)</t>
        </is>
      </c>
      <c r="G5" s="88" t="inlineStr">
        <is>
          <t>Gravimetric titration</t>
        </is>
      </c>
      <c r="H5" s="88" t="inlineStr">
        <is>
          <t>Colorimetric titration</t>
        </is>
      </c>
      <c r="I5" s="119" t="inlineStr">
        <is>
          <t>2</t>
        </is>
      </c>
      <c r="J5" s="88"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00" t="inlineStr">
        <is>
          <t>Redox Titration</t>
        </is>
      </c>
      <c r="L5" s="88" t="inlineStr">
        <is>
          <t>ข้อสอบ Product (Assay of Ferrous Salts)</t>
        </is>
      </c>
      <c r="M5" s="100" t="inlineStr">
        <is>
          <t>Titration</t>
        </is>
      </c>
      <c r="N5" s="88" t="inlineStr">
        <is>
          <t>แบบฝึกหัด PLE-CC 1 ข้อ 62</t>
        </is>
      </c>
      <c r="O5" s="100" t="inlineStr">
        <is>
          <t>แบบฝึกหัด</t>
        </is>
      </c>
      <c r="P5" s="100" t="inlineStr">
        <is>
          <t>แบบฝึกหัด</t>
        </is>
      </c>
      <c r="Q5" s="100" t="n"/>
    </row>
    <row r="6" ht="13.2" customHeight="1" s="49">
      <c r="A6" s="119" t="inlineStr">
        <is>
          <t>5</t>
        </is>
      </c>
      <c r="B6" s="88"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00" t="n"/>
      <c r="D6" s="88" t="inlineStr">
        <is>
          <t>Direct titration</t>
        </is>
      </c>
      <c r="E6" s="88" t="inlineStr">
        <is>
          <t>Residual (Back) titration</t>
        </is>
      </c>
      <c r="F6" s="88" t="inlineStr">
        <is>
          <t>Complexometric titration</t>
        </is>
      </c>
      <c r="G6" s="88" t="inlineStr">
        <is>
          <t>Precipitation titration</t>
        </is>
      </c>
      <c r="H6" s="88" t="inlineStr">
        <is>
          <t>Non-aqueous acid-base titration</t>
        </is>
      </c>
      <c r="I6" s="119" t="inlineStr">
        <is>
          <t>2</t>
        </is>
      </c>
      <c r="J6" s="88"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00" t="inlineStr">
        <is>
          <t>Acid-Base Titration</t>
        </is>
      </c>
      <c r="L6" s="88" t="inlineStr">
        <is>
          <t>ข้อสอบจริง PLE CC 1 ปี 2566 Day 1 ข้อ 23</t>
        </is>
      </c>
      <c r="M6" s="100" t="inlineStr">
        <is>
          <t>Titration</t>
        </is>
      </c>
      <c r="N6" s="88" t="inlineStr">
        <is>
          <t>PLE-CC1 ปี 2566 Day 1 ข้อ 1</t>
        </is>
      </c>
      <c r="O6" s="100" t="inlineStr">
        <is>
          <t>ข้อสอบจริง</t>
        </is>
      </c>
      <c r="P6" s="100" t="inlineStr">
        <is>
          <t>ปี 2566</t>
        </is>
      </c>
      <c r="Q6" s="100" t="n"/>
    </row>
    <row r="7" ht="13.2" customHeight="1" s="49">
      <c r="A7" s="119" t="inlineStr">
        <is>
          <t>6</t>
        </is>
      </c>
      <c r="B7" s="88"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00" t="n"/>
      <c r="D7" s="88" t="inlineStr">
        <is>
          <t>Redox titration (Oxidation-Reduction)</t>
        </is>
      </c>
      <c r="E7" s="88" t="inlineStr">
        <is>
          <t>Precipitation titration (Argentometry)</t>
        </is>
      </c>
      <c r="F7" s="88" t="inlineStr">
        <is>
          <t>Complexometric titration (EDTA)</t>
        </is>
      </c>
      <c r="G7" s="88" t="inlineStr">
        <is>
          <t>Acid-base neutralization titration</t>
        </is>
      </c>
      <c r="H7" s="88" t="inlineStr">
        <is>
          <t>Non-aqueous titration</t>
        </is>
      </c>
      <c r="I7" s="119" t="inlineStr">
        <is>
          <t>1</t>
        </is>
      </c>
      <c r="J7" s="88"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00" t="inlineStr">
        <is>
          <t>Redox Titration</t>
        </is>
      </c>
      <c r="L7" s="88" t="inlineStr">
        <is>
          <t>ข้อสอบจริง PLE CC 1 ปี 2566 Day 1 ข้อ 24</t>
        </is>
      </c>
      <c r="M7" s="100" t="inlineStr">
        <is>
          <t>Titration</t>
        </is>
      </c>
      <c r="N7" s="88" t="inlineStr">
        <is>
          <t>PLE-CC1 ปี 2566 Day 1 ข้อ 2</t>
        </is>
      </c>
      <c r="O7" s="100" t="inlineStr">
        <is>
          <t>ข้อสอบจริง</t>
        </is>
      </c>
      <c r="P7" s="100" t="inlineStr">
        <is>
          <t>ปี 2566</t>
        </is>
      </c>
      <c r="Q7" s="100" t="n"/>
    </row>
    <row r="8" ht="13.2" customHeight="1" s="49">
      <c r="A8" s="119" t="inlineStr">
        <is>
          <t>7</t>
        </is>
      </c>
      <c r="B8" s="88"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00" t="n"/>
      <c r="D8" s="88" t="inlineStr">
        <is>
          <t>Precipitation titration (Fajans method)</t>
        </is>
      </c>
      <c r="E8" s="88" t="inlineStr">
        <is>
          <t>Precipitation titration (Mohr method)</t>
        </is>
      </c>
      <c r="F8" s="88" t="inlineStr">
        <is>
          <t>Precipitation titration (Volhard method)</t>
        </is>
      </c>
      <c r="G8" s="88" t="inlineStr">
        <is>
          <t>Complexometric titration</t>
        </is>
      </c>
      <c r="H8" s="88" t="inlineStr">
        <is>
          <t>Acid-base neutralization titration</t>
        </is>
      </c>
      <c r="I8" s="119" t="inlineStr">
        <is>
          <t>1</t>
        </is>
      </c>
      <c r="J8" s="88"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00" t="inlineStr">
        <is>
          <t>Precipitation Titration</t>
        </is>
      </c>
      <c r="L8" s="88" t="inlineStr">
        <is>
          <t>ข้อสอบจริง PLE CC 1 ปี 2566 Day 2 ข้อ 88</t>
        </is>
      </c>
      <c r="M8" s="100" t="inlineStr">
        <is>
          <t>Titration</t>
        </is>
      </c>
      <c r="N8" s="88" t="inlineStr">
        <is>
          <t>PLE-CC1 ปี 2566 Day 1 ข้อ 4</t>
        </is>
      </c>
      <c r="O8" s="100" t="inlineStr">
        <is>
          <t>ข้อสอบจริง</t>
        </is>
      </c>
      <c r="P8" s="100" t="inlineStr">
        <is>
          <t>ปี 2566</t>
        </is>
      </c>
      <c r="Q8" s="100" t="n"/>
    </row>
    <row r="9" ht="13.2" customHeight="1" s="49">
      <c r="A9" s="119" t="inlineStr">
        <is>
          <t>8</t>
        </is>
      </c>
      <c r="B9" s="88"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00" t="n"/>
      <c r="D9" s="88" t="inlineStr">
        <is>
          <t>Non-aqueous acid-base titration (การไตเตรทกรด-เบสในตัวทำละลายปราศจากน้ำ)</t>
        </is>
      </c>
      <c r="E9" s="88" t="inlineStr">
        <is>
          <t>Aqueous acid-base neutralization</t>
        </is>
      </c>
      <c r="F9" s="88" t="inlineStr">
        <is>
          <t>Precipitation titration (Argentometry)</t>
        </is>
      </c>
      <c r="G9" s="88" t="inlineStr">
        <is>
          <t>Complexometric titration</t>
        </is>
      </c>
      <c r="H9" s="88" t="inlineStr">
        <is>
          <t>Redox titration</t>
        </is>
      </c>
      <c r="I9" s="119" t="inlineStr">
        <is>
          <t>1</t>
        </is>
      </c>
      <c r="J9" s="88"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00" t="inlineStr">
        <is>
          <t>Acid-Base Titration (Non-aqueous)</t>
        </is>
      </c>
      <c r="L9" s="88" t="inlineStr">
        <is>
          <t>ข้อสอบจริง PLE CC 1 ปี 2563 (BP Acyclovir Monograph)</t>
        </is>
      </c>
      <c r="M9" s="100" t="inlineStr">
        <is>
          <t>Titration</t>
        </is>
      </c>
      <c r="N9" s="88" t="inlineStr">
        <is>
          <t>PLE-CC1 ปี 2566 Day 2 ข้อ 1</t>
        </is>
      </c>
      <c r="O9" s="100" t="inlineStr">
        <is>
          <t>ข้อสอบจริง</t>
        </is>
      </c>
      <c r="P9" s="100" t="inlineStr">
        <is>
          <t>ปี 2566</t>
        </is>
      </c>
      <c r="Q9" s="100" t="n"/>
    </row>
    <row r="10" ht="13.2" customHeight="1" s="49">
      <c r="A10" s="119" t="inlineStr">
        <is>
          <t>9</t>
        </is>
      </c>
      <c r="B10" s="88"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00" t="n"/>
      <c r="D10" s="88" t="inlineStr">
        <is>
          <t>Volhard method (การไตเตรทแบบย้อนกลับในสภาวะกรด)</t>
        </is>
      </c>
      <c r="E10" s="88" t="inlineStr">
        <is>
          <t>Mohr method (การไตเตรทโดยตรงในสภาวะเป็นกลาง)</t>
        </is>
      </c>
      <c r="F10" s="88" t="inlineStr">
        <is>
          <t>Fajans method (การไตเตรทโดยใช้อินดิเคเตอร์ดูดซับ)</t>
        </is>
      </c>
      <c r="G10" s="88" t="inlineStr">
        <is>
          <t>Direct acid-base titration</t>
        </is>
      </c>
      <c r="H10" s="88" t="inlineStr">
        <is>
          <t>Complexometric titration</t>
        </is>
      </c>
      <c r="I10" s="119" t="inlineStr">
        <is>
          <t>1</t>
        </is>
      </c>
      <c r="J10" s="88"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00" t="inlineStr">
        <is>
          <t>Precipitation Titration</t>
        </is>
      </c>
      <c r="L10" s="88" t="inlineStr">
        <is>
          <t>ข้อสอบ Product (Volhard Method &amp; Argentometry)</t>
        </is>
      </c>
      <c r="M10" s="100" t="inlineStr">
        <is>
          <t>Titration</t>
        </is>
      </c>
      <c r="N10" s="88" t="inlineStr">
        <is>
          <t>PLE-CC1 ปี 2566 Day 2 ข้อ 2</t>
        </is>
      </c>
      <c r="O10" s="100" t="inlineStr">
        <is>
          <t>ข้อสอบจริง</t>
        </is>
      </c>
      <c r="P10" s="100" t="inlineStr">
        <is>
          <t>ปี 2566</t>
        </is>
      </c>
      <c r="Q10" s="100" t="n"/>
    </row>
    <row r="11" ht="13.2" customHeight="1" s="49">
      <c r="A11" s="119" t="inlineStr">
        <is>
          <t>10</t>
        </is>
      </c>
      <c r="B11" s="88"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00" t="n"/>
      <c r="D11" s="88" t="inlineStr">
        <is>
          <t>Hydroxynaphthol blue (หรือ Calconcarboxylic acid / Murexide)</t>
        </is>
      </c>
      <c r="E11" s="88" t="inlineStr">
        <is>
          <t>Phenolphthalein</t>
        </is>
      </c>
      <c r="F11" s="88" t="inlineStr">
        <is>
          <t>Methyl orange</t>
        </is>
      </c>
      <c r="G11" s="88" t="inlineStr">
        <is>
          <t>Ferroin</t>
        </is>
      </c>
      <c r="H11" s="88" t="inlineStr">
        <is>
          <t>Potassium chromate</t>
        </is>
      </c>
      <c r="I11" s="119" t="inlineStr">
        <is>
          <t>1</t>
        </is>
      </c>
      <c r="J11" s="88"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00" t="inlineStr">
        <is>
          <t>Complexometric Titration</t>
        </is>
      </c>
      <c r="L11" s="88" t="inlineStr">
        <is>
          <t>ข้อสอบ Product (EDTA Calcium Carbonate Assay)</t>
        </is>
      </c>
      <c r="M11" s="100" t="inlineStr">
        <is>
          <t>Titration</t>
        </is>
      </c>
      <c r="N11" s="88" t="inlineStr">
        <is>
          <t>PLE-CC1 ปี 2566 Day 2 ข้อ 3</t>
        </is>
      </c>
      <c r="O11" s="100" t="inlineStr">
        <is>
          <t>ข้อสอบจริง</t>
        </is>
      </c>
      <c r="P11" s="100" t="inlineStr">
        <is>
          <t>ปี 2566</t>
        </is>
      </c>
      <c r="Q11" s="100" t="n"/>
    </row>
    <row r="12" ht="13.2" customHeight="1" s="49">
      <c r="A12" s="119" t="inlineStr">
        <is>
          <t>11</t>
        </is>
      </c>
      <c r="B12" s="88"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00" t="n"/>
      <c r="D12" s="88" t="inlineStr">
        <is>
          <t>Iodimetry (Direct redox titration with Iodine)</t>
        </is>
      </c>
      <c r="E12" s="88" t="inlineStr">
        <is>
          <t>Iodometry (Indirect redox titration via I2 liberation and Thiosulfate)</t>
        </is>
      </c>
      <c r="F12" s="88" t="inlineStr">
        <is>
          <t>Permanganometry</t>
        </is>
      </c>
      <c r="G12" s="88" t="inlineStr">
        <is>
          <t>Biamperometric titration</t>
        </is>
      </c>
      <c r="H12" s="88" t="inlineStr">
        <is>
          <t>Complexometric titration</t>
        </is>
      </c>
      <c r="I12" s="119" t="inlineStr">
        <is>
          <t>1</t>
        </is>
      </c>
      <c r="J12" s="88"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00" t="inlineStr">
        <is>
          <t>Redox Titration</t>
        </is>
      </c>
      <c r="L12" s="88" t="inlineStr">
        <is>
          <t>ข้อสอบ Product (Iodimetry vs Iodometry Principles)</t>
        </is>
      </c>
      <c r="M12" s="100" t="inlineStr">
        <is>
          <t>Titration</t>
        </is>
      </c>
      <c r="N12" s="88" t="inlineStr">
        <is>
          <t>PLE-CC1 ปี 2566 Day 2 ข้อ 4</t>
        </is>
      </c>
      <c r="O12" s="100" t="inlineStr">
        <is>
          <t>ข้อสอบจริง</t>
        </is>
      </c>
      <c r="P12" s="100" t="inlineStr">
        <is>
          <t>ปี 2566</t>
        </is>
      </c>
      <c r="Q12" s="100" t="n"/>
    </row>
    <row r="13" ht="13.2" customHeight="1" s="49">
      <c r="A13" s="100" t="n">
        <v>11</v>
      </c>
      <c r="B13" s="88"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00" t="n"/>
      <c r="D13" s="88" t="inlineStr">
        <is>
          <t>Precipitation titration</t>
        </is>
      </c>
      <c r="E13" s="88" t="inlineStr">
        <is>
          <t>Complexometric titration (ไทเทรตด้วยสารละลายมาตรฐาน Disodium EDTA)</t>
        </is>
      </c>
      <c r="F13" s="88" t="inlineStr">
        <is>
          <t>Karl Fischer titration</t>
        </is>
      </c>
      <c r="G13" s="88" t="inlineStr">
        <is>
          <t>Fluorescence spectroscopy</t>
        </is>
      </c>
      <c r="H13" s="88" t="inlineStr">
        <is>
          <t>Infrared spectroscopy</t>
        </is>
      </c>
      <c r="I13" s="119" t="inlineStr">
        <is>
          <t>2</t>
        </is>
      </c>
      <c r="J13" s="88"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00" t="inlineStr">
        <is>
          <t>Complexometric Titration</t>
        </is>
      </c>
      <c r="L13" s="88" t="inlineStr">
        <is>
          <t>ข้อสอบจริง PLE CC 1 ปี 2562 (Assay of Zinc Salts)</t>
        </is>
      </c>
      <c r="M13" s="100" t="inlineStr">
        <is>
          <t>Product</t>
        </is>
      </c>
      <c r="N13" s="88" t="inlineStr">
        <is>
          <t>ข้อ 41 (PLE_CC1_2562_Key.md)</t>
        </is>
      </c>
      <c r="O13" s="100" t="inlineStr">
        <is>
          <t>ข้อสอบจริง</t>
        </is>
      </c>
      <c r="P13" s="100" t="inlineStr">
        <is>
          <t>ปี 2562</t>
        </is>
      </c>
      <c r="Q13" s="100" t="n"/>
    </row>
    <row r="14" ht="13.2" customHeight="1" s="49">
      <c r="A14" s="100" t="n">
        <v>12</v>
      </c>
      <c r="B14" s="88" t="inlineStr">
        <is>
          <t>EDTA ในตำรับข(างต(นทำหน(าอะไร</t>
        </is>
      </c>
      <c r="C14" s="100" t="n"/>
      <c r="D14" s="88" t="inlineStr">
        <is>
          <t>Vehicle</t>
        </is>
      </c>
      <c r="E14" s="88" t="inlineStr">
        <is>
          <t>Antioxidant</t>
        </is>
      </c>
      <c r="F14" s="88" t="inlineStr">
        <is>
          <t>Stiffening agent</t>
        </is>
      </c>
      <c r="G14" s="88" t="inlineStr">
        <is>
          <t>Emulsifying agent</t>
        </is>
      </c>
      <c r="H14" s="88" t="inlineStr">
        <is>
          <t>Acidifying agent</t>
        </is>
      </c>
      <c r="I14" s="100" t="n">
        <v>1</v>
      </c>
      <c r="J14" s="88"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Complexometric titration</t>
        </is>
      </c>
      <c r="M14" s="100" t="inlineStr">
        <is>
          <t>Product</t>
        </is>
      </c>
      <c r="N14" s="88" t="inlineStr">
        <is>
          <t>ข้อ 90 (PLE_CC1_2561_Key.md)</t>
        </is>
      </c>
      <c r="O14" s="100" t="inlineStr">
        <is>
          <t>ข้อสอบจริง</t>
        </is>
      </c>
      <c r="P14" s="100" t="inlineStr">
        <is>
          <t>ปี 2561</t>
        </is>
      </c>
      <c r="Q14" s="100" t="n"/>
    </row>
    <row r="15" ht="13.2" customHeight="1" s="49">
      <c r="A15" s="100" t="n">
        <v>13</v>
      </c>
      <c r="B15" s="88" t="inlineStr">
        <is>
          <t>Residue on ignition คือการตรวจอะไร</t>
        </is>
      </c>
      <c r="C15" s="100" t="n"/>
      <c r="D15" s="88" t="inlineStr">
        <is>
          <t>เพื่อหาปริมาณสารที่ระเหยง.าย</t>
        </is>
      </c>
      <c r="E15" s="88" t="inlineStr">
        <is>
          <t>เพื่อหาปริมาณ organic impurity</t>
        </is>
      </c>
      <c r="F15" s="88" t="inlineStr">
        <is>
          <t>เพื่อหาปริมาณ in organic impurity</t>
        </is>
      </c>
      <c r="G15" s="88" t="inlineStr">
        <is>
          <t>เพื่อพิสูจนว.า organic impurity เป5นสารใด</t>
        </is>
      </c>
      <c r="H15" s="88" t="inlineStr">
        <is>
          <t>เพื่อพิสูจนว.า inorganic impurity เป5นสารใด</t>
        </is>
      </c>
      <c r="I15" s="100" t="n">
        <v>1</v>
      </c>
      <c r="J15" s="88"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Acid-base titration</t>
        </is>
      </c>
      <c r="M15" s="100" t="inlineStr">
        <is>
          <t>Product</t>
        </is>
      </c>
      <c r="N15" s="88" t="inlineStr">
        <is>
          <t>ข้อ 119 (PLE_CC1_2561_Key.md)</t>
        </is>
      </c>
      <c r="O15" s="100" t="inlineStr">
        <is>
          <t>ข้อสอบจริง</t>
        </is>
      </c>
      <c r="P15" s="100" t="inlineStr">
        <is>
          <t>ปี 2561</t>
        </is>
      </c>
      <c r="Q15" s="100" t="n"/>
    </row>
    <row r="16" ht="13.2" customHeight="1" s="49">
      <c r="A16" s="100" t="n">
        <v>14</v>
      </c>
      <c r="B16" s="88" t="inlineStr">
        <is>
          <t>การสังเคราะห์ HCTZ จงระบุว่า A คือข้อใด</t>
        </is>
      </c>
      <c r="C16" s="100" t="n"/>
      <c r="D16" s="88" t="inlineStr">
        <is>
          <t>H-CO-H</t>
        </is>
      </c>
      <c r="E16" s="88" t="inlineStr">
        <is>
          <t>H-CO-OH</t>
        </is>
      </c>
      <c r="F16" s="88" t="inlineStr">
        <is>
          <t>Cl-C-Cl</t>
        </is>
      </c>
      <c r="G16" s="88" t="inlineStr">
        <is>
          <t>C-CO-H</t>
        </is>
      </c>
      <c r="H16" s="88" t="inlineStr">
        <is>
          <t>...</t>
        </is>
      </c>
      <c r="I16" s="100" t="n">
        <v>1</v>
      </c>
      <c r="J16" s="88"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Acid-base titration</t>
        </is>
      </c>
      <c r="M16" s="100" t="inlineStr">
        <is>
          <t>Product</t>
        </is>
      </c>
      <c r="N16" s="88" t="inlineStr">
        <is>
          <t>ข้อ 8 (PLE_CC1_2560 22 April Set 1.md)</t>
        </is>
      </c>
      <c r="O16" s="100" t="inlineStr">
        <is>
          <t>ข้อสอบจริง</t>
        </is>
      </c>
      <c r="P16" s="100" t="inlineStr">
        <is>
          <t>ปี 2560</t>
        </is>
      </c>
      <c r="Q16" s="100" t="n"/>
    </row>
    <row r="17" ht="13.2" customHeight="1" s="49">
      <c r="A17" s="100" t="n">
        <v>15</v>
      </c>
      <c r="B17" s="88" t="inlineStr">
        <is>
          <t>หากผู้ป่วยต้องการ KCl 60 mEq/day จะต้องให้ KCl ความเข้มข้น 74.5 g/L กี่มิลลิลิตร (ก้าหนดให้ MW ของ KCl = 74.5 g/mol)</t>
        </is>
      </c>
      <c r="C17" s="100" t="n"/>
      <c r="D17" s="88" t="inlineStr">
        <is>
          <t>15 ml</t>
        </is>
      </c>
      <c r="E17" s="88" t="inlineStr">
        <is>
          <t>30 ml</t>
        </is>
      </c>
      <c r="F17" s="88" t="inlineStr">
        <is>
          <t>45 ml</t>
        </is>
      </c>
      <c r="G17" s="88" t="inlineStr">
        <is>
          <t>60 ml</t>
        </is>
      </c>
      <c r="H17" s="88" t="inlineStr">
        <is>
          <t>75 ml</t>
        </is>
      </c>
      <c r="I17" s="100" t="n">
        <v>1</v>
      </c>
      <c r="J17" s="88"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Acid-base titration</t>
        </is>
      </c>
      <c r="M17" s="100" t="inlineStr">
        <is>
          <t>Product</t>
        </is>
      </c>
      <c r="N17" s="88" t="inlineStr">
        <is>
          <t>ข้อ 68 (PLE_CC1_2559.md)</t>
        </is>
      </c>
      <c r="O17" s="100" t="inlineStr">
        <is>
          <t>ข้อสอบจริง</t>
        </is>
      </c>
      <c r="P17" s="100" t="inlineStr">
        <is>
          <t>ปี 2559</t>
        </is>
      </c>
      <c r="Q17" s="100" t="n"/>
    </row>
    <row r="18" ht="13.2" customHeight="1" s="49">
      <c r="A18" s="100" t="n">
        <v>16</v>
      </c>
      <c r="B18" s="88" t="inlineStr">
        <is>
          <t>หากผู้ป่วยต้องรักษาภาวะ secondary hyperthyroid ต้องได้ยาใด</t>
        </is>
      </c>
      <c r="C18" s="100" t="n"/>
      <c r="D18" s="88" t="inlineStr">
        <is>
          <t>Vitamin A</t>
        </is>
      </c>
      <c r="E18" s="88" t="inlineStr">
        <is>
          <t>Vitamin D</t>
        </is>
      </c>
      <c r="F18" s="88" t="inlineStr">
        <is>
          <t>Vitamin E</t>
        </is>
      </c>
      <c r="G18" s="88" t="inlineStr">
        <is>
          <t>Vitamin K</t>
        </is>
      </c>
      <c r="H18" s="88" t="inlineStr">
        <is>
          <t>Vitamin B</t>
        </is>
      </c>
      <c r="I18" s="100" t="n">
        <v>1</v>
      </c>
      <c r="J18" s="88" t="inlineStr">
        <is>
          <t>✅ คำตอบที่ถูกต้อง: ข้อ ก. Vitamin 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Vitamin A 💡 คำอธิบายและเหตุผลทางเภสัชกรรม:
💡 คำอธิบายและเหตุผลทางเภสัชกรรม:
การเลือก Vitamin 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(Vitamin D): Vitamin D ไม่ถูกต้องตามหลักการ Analytical Chemistry สำหรับวิธีทดสอบนี้
• ข้อ ค. (Vitamin E): Vitamin E ไม่ถูกต้องตามหลักการ Analytical Chemistry สำหรับวิธีทดสอบนี้
• ข้อ ง. (Vitamin K): Vitamin K ไม่ถูกต้องตามหลักการ Analytical Chemistry สำหรับวิธีทดสอบนี้
• ข้อ จ. (Vitamin B): Vitamin B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Acid-base titration</t>
        </is>
      </c>
      <c r="M18" s="100" t="inlineStr">
        <is>
          <t>Product</t>
        </is>
      </c>
      <c r="N18" s="88" t="inlineStr">
        <is>
          <t>ข้อ 51 (PLE_CC1_2558_Key.md)</t>
        </is>
      </c>
      <c r="O18" s="100" t="inlineStr">
        <is>
          <t>ข้อสอบจริง</t>
        </is>
      </c>
      <c r="P18" s="100" t="inlineStr">
        <is>
          <t>ปี 2558</t>
        </is>
      </c>
      <c r="Q18" s="100" t="n"/>
    </row>
    <row r="19" ht="13.2" customHeight="1" s="49">
      <c r="A19" s="100" t="n">
        <v>17</v>
      </c>
      <c r="B19" s="88"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9" s="100" t="n"/>
      <c r="D19" s="88" t="inlineStr">
        <is>
          <t>Aqueous acid-base titration</t>
        </is>
      </c>
      <c r="E19" s="88" t="inlineStr">
        <is>
          <t>Non-aqueous acid-base titration</t>
        </is>
      </c>
      <c r="F19" s="88" t="inlineStr">
        <is>
          <t>Precipitation titration</t>
        </is>
      </c>
      <c r="G19" s="88" t="inlineStr">
        <is>
          <t>Redox titration</t>
        </is>
      </c>
      <c r="H19" s="88" t="inlineStr">
        <is>
          <t>Complexation titration</t>
        </is>
      </c>
      <c r="I19" s="100" t="n">
        <v>1</v>
      </c>
      <c r="J19" s="88"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Acid-base titration</t>
        </is>
      </c>
      <c r="M19" s="100" t="inlineStr">
        <is>
          <t>Product</t>
        </is>
      </c>
      <c r="N19" s="88" t="inlineStr">
        <is>
          <t>ข้อ 98 (Pharmtutor_2024_Set1.md)</t>
        </is>
      </c>
      <c r="O19" s="100" t="inlineStr">
        <is>
          <t>Mock</t>
        </is>
      </c>
      <c r="P19" s="100" t="inlineStr">
        <is>
          <t>Mock Pharmtutor 2024</t>
        </is>
      </c>
      <c r="Q19" s="100" t="n"/>
    </row>
    <row r="20" ht="13.2" customHeight="1" s="49">
      <c r="A20" s="100" t="n">
        <v>18</v>
      </c>
      <c r="B20" s="88" t="inlineStr">
        <is>
          <t>จากสมการเคมีที่กำหนด เป็นการไทเทรตแบบใด 2HNO3 + CaCO3 ―&gt; Ca(NO3)2 + CO2 + H2O HNO3 + NaOH ―&gt; NaNO3 + H2O</t>
        </is>
      </c>
      <c r="C20" s="100" t="n"/>
      <c r="D20" s="88" t="inlineStr">
        <is>
          <t>Direct acid-base titration</t>
        </is>
      </c>
      <c r="E20" s="88" t="inlineStr">
        <is>
          <t>Back acid-base titration</t>
        </is>
      </c>
      <c r="F20" s="88" t="inlineStr">
        <is>
          <t>Indirect acid-base titration</t>
        </is>
      </c>
      <c r="G20" s="88" t="inlineStr">
        <is>
          <t>Back precipitation titration</t>
        </is>
      </c>
      <c r="H20" s="88" t="inlineStr">
        <is>
          <t>Indirect precipitation titration Azithromycin is white crystalline powder. mp: 126 อC soluble in ethanol and DSMO, minimally soluble in water</t>
        </is>
      </c>
      <c r="I20" s="100" t="n">
        <v>1</v>
      </c>
      <c r="J20" s="8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Acid-base titration</t>
        </is>
      </c>
      <c r="M20" s="100" t="inlineStr">
        <is>
          <t>Product</t>
        </is>
      </c>
      <c r="N20" s="88" t="inlineStr">
        <is>
          <t>ข้อ 99 (Pharmtutor_2024_Set1.md)</t>
        </is>
      </c>
      <c r="O20" s="100" t="inlineStr">
        <is>
          <t>Mock</t>
        </is>
      </c>
      <c r="P20" s="100" t="inlineStr">
        <is>
          <t>Mock Pharmtutor 2024</t>
        </is>
      </c>
      <c r="Q20" s="100" t="n"/>
    </row>
    <row r="21" ht="13.2" customHeight="1" s="49">
      <c r="A21" s="100" t="n">
        <v>19</v>
      </c>
      <c r="B21" s="88" t="inlineStr">
        <is>
          <t>จากปฏิกิริยาการหาปริมาณ Ferrous(II) ด้วยวิธีการไตไตรทที่กำหนดให้ ข้อใดคือชนิดของการไตเตรทที่ถูกต้อง 2FeSO4 + 2Ce(SO4)2 → Fe2(SO4)3 + Ce2(SO4)3</t>
        </is>
      </c>
      <c r="C21" s="100" t="n"/>
      <c r="D21" s="88" t="inlineStr">
        <is>
          <t>Complexometric titration</t>
        </is>
      </c>
      <c r="E21" s="88" t="inlineStr">
        <is>
          <t>Acid-base titration</t>
        </is>
      </c>
      <c r="F21" s="88" t="inlineStr">
        <is>
          <t>Precipitation titration</t>
        </is>
      </c>
      <c r="G21" s="88" t="inlineStr">
        <is>
          <t>Redox titration</t>
        </is>
      </c>
      <c r="H21" s="88" t="inlineStr">
        <is>
          <t>ไม่มีข้อใดถูก</t>
        </is>
      </c>
      <c r="I21" s="100" t="n">
        <v>1</v>
      </c>
      <c r="J21" s="88"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Acid-base titration</t>
        </is>
      </c>
      <c r="M21" s="100" t="inlineStr">
        <is>
          <t>Product</t>
        </is>
      </c>
      <c r="N21" s="88" t="inlineStr">
        <is>
          <t>ข้อ 94 (Pharmtutor_2024_Set2.md)</t>
        </is>
      </c>
      <c r="O21" s="100" t="inlineStr">
        <is>
          <t>Mock</t>
        </is>
      </c>
      <c r="P21" s="100" t="inlineStr">
        <is>
          <t>Mock Pharmtutor 2024</t>
        </is>
      </c>
      <c r="Q21" s="100" t="n"/>
    </row>
    <row r="22" ht="13.2" customHeight="1" s="49">
      <c r="A22" s="100" t="n">
        <v>20</v>
      </c>
      <c r="B22" s="88"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22" s="100" t="n"/>
      <c r="D22" s="88" t="inlineStr">
        <is>
          <t>Direct Acid-Base Titration</t>
        </is>
      </c>
      <c r="E22" s="88" t="inlineStr">
        <is>
          <t>Back Acid-Base Titration</t>
        </is>
      </c>
      <c r="F22" s="88" t="inlineStr">
        <is>
          <t>Redox Titration (Iodometry)</t>
        </is>
      </c>
      <c r="G22" s="88" t="inlineStr">
        <is>
          <t>Complexometric Titration (EDTA)</t>
        </is>
      </c>
      <c r="H22" s="88" t="inlineStr">
        <is>
          <t>Precipitation Titration (Mohr method)</t>
        </is>
      </c>
      <c r="I22" s="100" t="n">
        <v>1</v>
      </c>
      <c r="J22" s="8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Acid-base titration</t>
        </is>
      </c>
      <c r="M22" s="100" t="inlineStr">
        <is>
          <t>Product</t>
        </is>
      </c>
      <c r="N22" s="88" t="inlineStr">
        <is>
          <t>ข้อ 69 (PLE_CC1_2557.md)</t>
        </is>
      </c>
      <c r="O22" s="100" t="inlineStr">
        <is>
          <t>ข้อสอบจริง</t>
        </is>
      </c>
      <c r="P22" s="100" t="inlineStr">
        <is>
          <t>ปี 2557</t>
        </is>
      </c>
      <c r="Q22" s="100" t="n"/>
    </row>
    <row r="23" ht="13.2" customHeight="1" s="49">
      <c r="A23" s="100" t="n">
        <v>21</v>
      </c>
      <c r="B23" s="88"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3" s="100" t="n"/>
      <c r="D23" s="88" t="inlineStr">
        <is>
          <t>Complexometric Titration (EDTA)</t>
        </is>
      </c>
      <c r="E23" s="88" t="inlineStr">
        <is>
          <t>Precipitation Titration (Mohr method)</t>
        </is>
      </c>
      <c r="F23" s="88" t="inlineStr">
        <is>
          <t>Volhard Titration method</t>
        </is>
      </c>
      <c r="G23" s="88" t="inlineStr">
        <is>
          <t>Fajans Adsorption Indicator method</t>
        </is>
      </c>
      <c r="H23" s="88" t="inlineStr">
        <is>
          <t>Potentiometric End-point Titration</t>
        </is>
      </c>
      <c r="I23" s="100" t="n">
        <v>1</v>
      </c>
      <c r="J23" s="88"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Redox titration</t>
        </is>
      </c>
      <c r="M23" s="100" t="inlineStr">
        <is>
          <t>Product</t>
        </is>
      </c>
      <c r="N23" s="88" t="inlineStr">
        <is>
          <t>ข้อ 70 (PLE_CC1_2557.md)</t>
        </is>
      </c>
      <c r="O23" s="100" t="inlineStr">
        <is>
          <t>ข้อสอบจริง</t>
        </is>
      </c>
      <c r="P23" s="100" t="inlineStr">
        <is>
          <t>ปี 2557</t>
        </is>
      </c>
      <c r="Q23" s="100" t="n"/>
    </row>
    <row r="24" ht="13.2" customHeight="1" s="49">
      <c r="A24" s="100" t="n">
        <v>22</v>
      </c>
      <c r="B24" s="88"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4" s="100" t="n"/>
      <c r="D24" s="88" t="inlineStr">
        <is>
          <t>Fajans Adsorption Indicator method</t>
        </is>
      </c>
      <c r="E24" s="88" t="inlineStr">
        <is>
          <t>Potentiometric End-point Titration</t>
        </is>
      </c>
      <c r="F24" s="88" t="inlineStr">
        <is>
          <t>Biamperometric Titration</t>
        </is>
      </c>
      <c r="G24" s="88" t="inlineStr">
        <is>
          <t>Nonaqueous Acid-Base Titration</t>
        </is>
      </c>
      <c r="H24" s="88" t="inlineStr">
        <is>
          <t>Direct Acid-Base Titration</t>
        </is>
      </c>
      <c r="I24" s="100" t="n">
        <v>3</v>
      </c>
      <c r="J24" s="88"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Precipitation titration</t>
        </is>
      </c>
      <c r="M24" s="100" t="inlineStr">
        <is>
          <t>Product</t>
        </is>
      </c>
      <c r="N24" s="88" t="inlineStr">
        <is>
          <t>ข้อ 5 (PLE_CC1_2533.md)</t>
        </is>
      </c>
      <c r="O24" s="100" t="inlineStr">
        <is>
          <t>ข้อสอบจริง</t>
        </is>
      </c>
      <c r="P24" s="100" t="inlineStr">
        <is>
          <t>ปี 2533</t>
        </is>
      </c>
      <c r="Q24" s="100" t="n"/>
    </row>
    <row r="25" ht="13.2" customHeight="1" s="49">
      <c r="A25" s="100" t="n">
        <v>23</v>
      </c>
      <c r="B25" s="88" t="inlineStr">
        <is>
          <t>ต้องการวิเคราะห์ phenazopyridine ควรใช้วิธีใดในการวิเคราะห์</t>
        </is>
      </c>
      <c r="C25" s="100" t="n"/>
      <c r="D25" s="88" t="inlineStr">
        <is>
          <t>Nonaqueous Acid-Base Titration</t>
        </is>
      </c>
      <c r="E25" s="88" t="inlineStr">
        <is>
          <t>Direct Acid-Base Titration</t>
        </is>
      </c>
      <c r="F25" s="88" t="inlineStr">
        <is>
          <t>Back Acid-Base Titration</t>
        </is>
      </c>
      <c r="G25" s="88" t="inlineStr">
        <is>
          <t>Redox Titration (Iodometry)</t>
        </is>
      </c>
      <c r="H25" s="88" t="inlineStr">
        <is>
          <t>Complexometric Titration (EDTA)</t>
        </is>
      </c>
      <c r="I25" s="100" t="n">
        <v>1</v>
      </c>
      <c r="J25" s="88"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Acid-base titration</t>
        </is>
      </c>
      <c r="M25" s="100" t="inlineStr">
        <is>
          <t>Product</t>
        </is>
      </c>
      <c r="N25" s="88" t="inlineStr">
        <is>
          <t>ข้อ 7 (PLE_CC1_2533.md)</t>
        </is>
      </c>
      <c r="O25" s="100" t="inlineStr">
        <is>
          <t>ข้อสอบจริง</t>
        </is>
      </c>
      <c r="P25" s="100" t="inlineStr">
        <is>
          <t>ปี 2533</t>
        </is>
      </c>
      <c r="Q25" s="100" t="n"/>
    </row>
    <row r="26" ht="13.2" customHeight="1" s="49">
      <c r="A26" s="100" t="n">
        <v>24</v>
      </c>
      <c r="B26" s="88" t="inlineStr">
        <is>
          <t>เกี่ยวกับ Redox titration ข้อใดต่อไปนี้กล่าวถูกต้องตามหลักวิชาชีพเภสัชกรรม</t>
        </is>
      </c>
      <c r="C26" s="100" t="n"/>
      <c r="D26" s="88" t="inlineStr">
        <is>
          <t>Redox Titration (Iodometry)</t>
        </is>
      </c>
      <c r="E26" s="88" t="inlineStr">
        <is>
          <t>Complexometric Titration (EDTA)</t>
        </is>
      </c>
      <c r="F26" s="88" t="inlineStr">
        <is>
          <t>Precipitation Titration (Mohr method)</t>
        </is>
      </c>
      <c r="G26" s="88" t="inlineStr">
        <is>
          <t>Volhard Titration method</t>
        </is>
      </c>
      <c r="H26" s="88" t="inlineStr">
        <is>
          <t>Fajans Adsorption Indicator method</t>
        </is>
      </c>
      <c r="I26" s="100" t="n">
        <v>1</v>
      </c>
      <c r="J26" s="88"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Redox titration</t>
        </is>
      </c>
      <c r="M26" s="100" t="inlineStr">
        <is>
          <t>Product</t>
        </is>
      </c>
      <c r="N26" s="88" t="inlineStr">
        <is>
          <t>ข้อ 1 (PLE_CC1_2533.md)</t>
        </is>
      </c>
      <c r="O26" s="100" t="inlineStr">
        <is>
          <t>ข้อสอบจริง</t>
        </is>
      </c>
      <c r="P26" s="100" t="inlineStr">
        <is>
          <t>ปี 2533</t>
        </is>
      </c>
      <c r="Q26" s="100" t="n"/>
    </row>
    <row r="27" ht="13.2" customHeight="1" s="49">
      <c r="A27" s="100" t="n">
        <v>25</v>
      </c>
      <c r="B27" s="88" t="inlineStr">
        <is>
          <t>เกี่ยวกับ Complexometric Titration ข้อใดต่อไปนี้กล่าวถูกต้องตามหลักวิชาชีพเภสัชกรรม</t>
        </is>
      </c>
      <c r="C27" s="100" t="n"/>
      <c r="D27" s="88" t="inlineStr">
        <is>
          <t>Volhard Titration method</t>
        </is>
      </c>
      <c r="E27" s="88" t="inlineStr">
        <is>
          <t>Fajans Adsorption Indicator method</t>
        </is>
      </c>
      <c r="F27" s="88" t="inlineStr">
        <is>
          <t>Potentiometric End-point Titration</t>
        </is>
      </c>
      <c r="G27" s="88" t="inlineStr">
        <is>
          <t>Biamperometric Titration</t>
        </is>
      </c>
      <c r="H27" s="88" t="inlineStr">
        <is>
          <t>Nonaqueous Acid-Base Titration</t>
        </is>
      </c>
      <c r="I27" s="100" t="n">
        <v>1</v>
      </c>
      <c r="J27" s="88"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Complexometric titration</t>
        </is>
      </c>
      <c r="M27" s="100" t="inlineStr">
        <is>
          <t>Product</t>
        </is>
      </c>
      <c r="N27" s="88" t="inlineStr">
        <is>
          <t>ข้อ 3 (PLE_CC1_2533.md)</t>
        </is>
      </c>
      <c r="O27" s="100" t="inlineStr">
        <is>
          <t>ข้อสอบจริง</t>
        </is>
      </c>
      <c r="P27" s="100" t="inlineStr">
        <is>
          <t>ปี 2533</t>
        </is>
      </c>
      <c r="Q27" s="100" t="n"/>
    </row>
    <row r="28" ht="13.2" customHeight="1" s="49">
      <c r="A28" s="100" t="n">
        <v>26</v>
      </c>
      <c r="B28" s="88" t="inlineStr">
        <is>
          <t>เกี่ยวกับ สารใดในตำรับอยู่ในเฟสน้ำ ข้อใดต่อไปนี้กล่าวถูกต้องตามหลักวิชาชีพเภสัชกรรม</t>
        </is>
      </c>
      <c r="C28" s="100" t="n"/>
      <c r="D28" s="88" t="inlineStr">
        <is>
          <t>Deionized water</t>
        </is>
      </c>
      <c r="E28" s="88" t="inlineStr">
        <is>
          <t>Glycerin</t>
        </is>
      </c>
      <c r="F28" s="88" t="inlineStr">
        <is>
          <t>Propylene glycol</t>
        </is>
      </c>
      <c r="G28" s="88" t="inlineStr">
        <is>
          <t>Disodium EDTA</t>
        </is>
      </c>
      <c r="H28" s="88" t="inlineStr">
        <is>
          <t>ถูกทุกข้อ</t>
        </is>
      </c>
      <c r="I28" s="100" t="n">
        <v>1</v>
      </c>
      <c r="J28" s="88"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Acid-base titration</t>
        </is>
      </c>
      <c r="M28" s="100" t="inlineStr">
        <is>
          <t>Product</t>
        </is>
      </c>
      <c r="N28" s="88" t="inlineStr">
        <is>
          <t>ข้อ 36 (PLE_CC1_Practice_Exam.md)</t>
        </is>
      </c>
      <c r="O28" s="100" t="inlineStr">
        <is>
          <t>Mock</t>
        </is>
      </c>
      <c r="P28" s="100" t="inlineStr">
        <is>
          <t>Mock สภาเภสัชฯ Practice</t>
        </is>
      </c>
      <c r="Q28" s="100" t="n"/>
    </row>
    <row r="29" ht="13.2" customHeight="1" s="49">
      <c r="A29" s="100" t="n">
        <v>27</v>
      </c>
      <c r="B29" s="88" t="inlineStr">
        <is>
          <t>วัตถุประสงค์หลักของการใช้ non-aqueous acid-base titration คืออะไร</t>
        </is>
      </c>
      <c r="C29" s="100" t="n"/>
      <c r="D29" s="88" t="inlineStr">
        <is>
          <t>การละลายน้ำของสาร</t>
        </is>
      </c>
      <c r="E29" s="88" t="inlineStr">
        <is>
          <t>ความเข้มข้นของสาร</t>
        </is>
      </c>
      <c r="F29" s="88" t="inlineStr">
        <is>
          <t>สารทำปฏิกิริยากับน้ำไม่ได้</t>
        </is>
      </c>
      <c r="G29" s="88" t="inlineStr">
        <is>
          <t>สารทำปฏิกิริยารุนแรงกับน้ำ</t>
        </is>
      </c>
      <c r="H29" s="88" t="inlineStr">
        <is>
          <t>ถูกทุกข้อ</t>
        </is>
      </c>
      <c r="I29" s="100" t="n">
        <v>1</v>
      </c>
      <c r="J29" s="88"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Acid-base titration</t>
        </is>
      </c>
      <c r="M29" s="100" t="inlineStr">
        <is>
          <t>Product</t>
        </is>
      </c>
      <c r="N29" s="88" t="inlineStr">
        <is>
          <t>ข้อ 8 (PLE_CC1_Practice_Exam.md)</t>
        </is>
      </c>
      <c r="O29" s="100" t="inlineStr">
        <is>
          <t>Mock</t>
        </is>
      </c>
      <c r="P29" s="100" t="inlineStr">
        <is>
          <t>Mock สภาเภสัชฯ Practice</t>
        </is>
      </c>
      <c r="Q29" s="100" t="n"/>
    </row>
    <row r="30" ht="13.2" customHeight="1" s="49">
      <c r="A30" s="100" t="n">
        <v>28</v>
      </c>
      <c r="B30" s="88"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30" s="100" t="n"/>
      <c r="D30" s="88" t="inlineStr">
        <is>
          <t>strong acid/strong base titration</t>
        </is>
      </c>
      <c r="E30" s="88" t="inlineStr">
        <is>
          <t>weak acid/strong base titraton</t>
        </is>
      </c>
      <c r="F30" s="88" t="inlineStr">
        <is>
          <t>weak base/strong acid titration</t>
        </is>
      </c>
      <c r="G30" s="88" t="inlineStr">
        <is>
          <t>non-aqueous titration of weak base</t>
        </is>
      </c>
      <c r="H30" s="88" t="inlineStr">
        <is>
          <t>non-aqueous titration of weak acid</t>
        </is>
      </c>
      <c r="I30" s="100" t="n">
        <v>1</v>
      </c>
      <c r="J30" s="88"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Complexometric titration</t>
        </is>
      </c>
      <c r="M30" s="100" t="inlineStr">
        <is>
          <t>Product</t>
        </is>
      </c>
      <c r="N30" s="88" t="inlineStr">
        <is>
          <t>ข้อ 9 (PLE_CC1_Practice_Exam.md)</t>
        </is>
      </c>
      <c r="O30" s="100" t="inlineStr">
        <is>
          <t>Mock</t>
        </is>
      </c>
      <c r="P30" s="100" t="inlineStr">
        <is>
          <t>Mock สภาเภสัชฯ Practice</t>
        </is>
      </c>
      <c r="Q30" s="100" t="n"/>
    </row>
    <row r="31" ht="13.2" customHeight="1" s="49">
      <c r="A31" s="100" t="n">
        <v>29</v>
      </c>
      <c r="B31" s="88" t="inlineStr">
        <is>
          <t>ข้อใดกล่าวถูกต้องเกี่ยวกับ Precipitation titration</t>
        </is>
      </c>
      <c r="C31" s="100" t="n"/>
      <c r="D31" s="88" t="inlineStr">
        <is>
          <t>เหมาะสำหรับปฏิกิริยาที่เกิดช้า เพื่อให้สังเกตเห็นการตกตะกอนอย่างช้าๆ</t>
        </is>
      </c>
      <c r="E31" s="88" t="inlineStr">
        <is>
          <t>อุณหภูมิมีผลต่อการละลายของตะกอน โดยที่อุณหภูมิสูงจะเพิ่มการละลายของตะกอนเสมอ</t>
        </is>
      </c>
      <c r="F31" s="88" t="inlineStr">
        <is>
          <t>จะเกิดการตกตะกอนเมื่อค่า Q = Ksp</t>
        </is>
      </c>
      <c r="G31" s="88"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1" s="88" t="inlineStr">
        <is>
          <t>ปฏิกิริยาที่มีค่า Ksp สูง จะทำให้หาจุดยุติจาก titration curve ได้ง่าย</t>
        </is>
      </c>
      <c r="I31" s="100" t="n">
        <v>1</v>
      </c>
      <c r="J31" s="88"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Precipitation titration</t>
        </is>
      </c>
      <c r="M31" s="100" t="inlineStr">
        <is>
          <t>Product</t>
        </is>
      </c>
      <c r="N31" s="88" t="inlineStr">
        <is>
          <t>ข้อ 18 (PLE_CC1_Practice_Exam.md)</t>
        </is>
      </c>
      <c r="O31" s="100" t="inlineStr">
        <is>
          <t>Mock</t>
        </is>
      </c>
      <c r="P31" s="100" t="inlineStr">
        <is>
          <t>Mock สภาเภสัชฯ Practice</t>
        </is>
      </c>
      <c r="Q31" s="100" t="n"/>
    </row>
    <row r="32" ht="13.2" customHeight="1" s="49">
      <c r="A32" s="100" t="n">
        <v>30</v>
      </c>
      <c r="B32" s="88"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2" s="100" t="n"/>
      <c r="D32" s="88" t="inlineStr">
        <is>
          <t>5000 กรัม</t>
        </is>
      </c>
      <c r="E32" s="88" t="inlineStr">
        <is>
          <t>6000 กรัม ปริมาตร 1N H2SO4 ที่ใช้ 22.32 มิลลิลิตร 23.20 มิลลิลิตร</t>
        </is>
      </c>
      <c r="F32" s="88" t="inlineStr">
        <is>
          <t>90</t>
        </is>
      </c>
      <c r="G32" s="88" t="inlineStr">
        <is>
          <t>95</t>
        </is>
      </c>
      <c r="H32" s="88" t="inlineStr">
        <is>
          <t>100</t>
        </is>
      </c>
      <c r="I32" s="100" t="n">
        <v>1</v>
      </c>
      <c r="J32" s="88"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Acid-base titration</t>
        </is>
      </c>
      <c r="M32" s="100" t="inlineStr">
        <is>
          <t>Product</t>
        </is>
      </c>
      <c r="N32" s="88" t="inlineStr">
        <is>
          <t>ข้อ 19 (PLE_CC1_Practice_Exam.md)</t>
        </is>
      </c>
      <c r="O32" s="100" t="inlineStr">
        <is>
          <t>Mock</t>
        </is>
      </c>
      <c r="P32" s="100" t="inlineStr">
        <is>
          <t>Mock สภาเภสัชฯ Practice</t>
        </is>
      </c>
      <c r="Q32" s="100" t="n"/>
    </row>
    <row r="33" ht="13.2" customHeight="1" s="49">
      <c r="A33" s="100" t="n">
        <v>31</v>
      </c>
      <c r="B33" s="88" t="inlineStr">
        <is>
          <t>ในการวิเคราะห์ Boric acid ด้วย Direct titration ใส่สารชนิดใดเพื่อให้ form complex กับ metaborate ion</t>
        </is>
      </c>
      <c r="C33" s="100" t="n"/>
      <c r="D33" s="88" t="inlineStr">
        <is>
          <t>Silver nitrate</t>
        </is>
      </c>
      <c r="E33" s="88" t="inlineStr">
        <is>
          <t>Glycerin</t>
        </is>
      </c>
      <c r="F33" s="88" t="inlineStr">
        <is>
          <t>Phenolphthalein</t>
        </is>
      </c>
      <c r="G33" s="88" t="inlineStr">
        <is>
          <t>Sodium hydroxide</t>
        </is>
      </c>
      <c r="H33" s="88" t="inlineStr">
        <is>
          <t>Sodium bicarbonate</t>
        </is>
      </c>
      <c r="I33" s="100" t="n">
        <v>1</v>
      </c>
      <c r="J33" s="88"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Complexometric titration</t>
        </is>
      </c>
      <c r="M33" s="100" t="inlineStr">
        <is>
          <t>Product</t>
        </is>
      </c>
      <c r="N33" s="88" t="inlineStr">
        <is>
          <t>ข้อ 23 (PLE_CC1_Practice_Exam.md)</t>
        </is>
      </c>
      <c r="O33" s="100" t="inlineStr">
        <is>
          <t>Mock</t>
        </is>
      </c>
      <c r="P33" s="100" t="inlineStr">
        <is>
          <t>Mock สภาเภสัชฯ Practice</t>
        </is>
      </c>
      <c r="Q33" s="100" t="n"/>
    </row>
    <row r="34" ht="13.2" customHeight="1" s="49">
      <c r="A34" s="100" t="n">
        <v>32</v>
      </c>
      <c r="B34" s="88"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4" s="100" t="n"/>
      <c r="D34" s="88" t="inlineStr">
        <is>
          <t>10.01 ml</t>
        </is>
      </c>
      <c r="E34" s="88" t="inlineStr">
        <is>
          <t>11.21 ml</t>
        </is>
      </c>
      <c r="F34" s="88" t="inlineStr">
        <is>
          <t>11.52 ml</t>
        </is>
      </c>
      <c r="G34" s="88" t="inlineStr">
        <is>
          <t>12.71 ml</t>
        </is>
      </c>
      <c r="H34" s="88" t="inlineStr">
        <is>
          <t>12.98 ml</t>
        </is>
      </c>
      <c r="I34" s="100" t="n">
        <v>1</v>
      </c>
      <c r="J34" s="88"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Complexometric titration</t>
        </is>
      </c>
      <c r="M34" s="100" t="inlineStr">
        <is>
          <t>Product</t>
        </is>
      </c>
      <c r="N34" s="88" t="inlineStr">
        <is>
          <t>ข้อ 24 (PLE_CC1_Practice_Exam.md)</t>
        </is>
      </c>
      <c r="O34" s="100" t="inlineStr">
        <is>
          <t>Mock</t>
        </is>
      </c>
      <c r="P34" s="100" t="inlineStr">
        <is>
          <t>Mock สภาเภสัชฯ Practice</t>
        </is>
      </c>
      <c r="Q34" s="100" t="n"/>
    </row>
    <row r="35" ht="13.2" customHeight="1" s="49">
      <c r="A35" s="100" t="n">
        <v>33</v>
      </c>
      <c r="B35" s="88"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5" s="100" t="n"/>
      <c r="D35" s="88" t="inlineStr">
        <is>
          <t>00 หน่วย</t>
        </is>
      </c>
      <c r="E35" s="88" t="inlineStr">
        <is>
          <t>2 x 105</t>
        </is>
      </c>
      <c r="F35" s="88" t="inlineStr">
        <is>
          <t>2 x 109</t>
        </is>
      </c>
      <c r="G35" s="88" t="inlineStr">
        <is>
          <t>2 x 10-5</t>
        </is>
      </c>
      <c r="H35" s="88" t="inlineStr">
        <is>
          <t>2 x 10-9</t>
        </is>
      </c>
      <c r="I35" s="100" t="n">
        <v>1</v>
      </c>
      <c r="J35" s="88"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Acid-base titration</t>
        </is>
      </c>
      <c r="M35" s="100" t="inlineStr">
        <is>
          <t>Product</t>
        </is>
      </c>
      <c r="N35" s="88" t="inlineStr">
        <is>
          <t>ข้อ 25 (PLE_CC1_Practice_Exam.md)</t>
        </is>
      </c>
      <c r="O35" s="100" t="inlineStr">
        <is>
          <t>Mock</t>
        </is>
      </c>
      <c r="P35" s="100" t="inlineStr">
        <is>
          <t>Mock สภาเภสัชฯ Practice</t>
        </is>
      </c>
      <c r="Q35" s="100" t="n"/>
    </row>
    <row r="36" ht="13.2" customHeight="1" s="49">
      <c r="A36" s="100" t="n">
        <v>34</v>
      </c>
      <c r="B36" s="88"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6" s="100" t="n"/>
      <c r="D36" s="88" t="inlineStr">
        <is>
          <t>0.0943</t>
        </is>
      </c>
      <c r="E36" s="88" t="inlineStr">
        <is>
          <t>0.0952</t>
        </is>
      </c>
      <c r="F36" s="88" t="inlineStr">
        <is>
          <t>0.0967</t>
        </is>
      </c>
      <c r="G36" s="88" t="inlineStr">
        <is>
          <t>0.0977</t>
        </is>
      </c>
      <c r="H36" s="88" t="inlineStr">
        <is>
          <t>0.0981</t>
        </is>
      </c>
      <c r="I36" s="100" t="n">
        <v>1</v>
      </c>
      <c r="J36" s="88"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Acid-base titration</t>
        </is>
      </c>
      <c r="M36" s="100" t="inlineStr">
        <is>
          <t>Product</t>
        </is>
      </c>
      <c r="N36" s="88" t="inlineStr">
        <is>
          <t>ข้อ 34 (PLE_CC1_Practice_Exam.md)</t>
        </is>
      </c>
      <c r="O36" s="100" t="inlineStr">
        <is>
          <t>Mock</t>
        </is>
      </c>
      <c r="P36" s="100" t="inlineStr">
        <is>
          <t>Mock สภาเภสัชฯ Practice</t>
        </is>
      </c>
      <c r="Q36" s="100" t="n"/>
    </row>
    <row r="37" ht="13.2" customHeight="1" s="49">
      <c r="A37" s="100" t="n">
        <v>35</v>
      </c>
      <c r="B37" s="88"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7" s="100" t="n"/>
      <c r="D37" s="152" t="inlineStr">
        <is>
          <t>1.001</t>
        </is>
      </c>
      <c r="E37" s="152" t="inlineStr">
        <is>
          <t>1.002</t>
        </is>
      </c>
      <c r="F37" s="152" t="inlineStr">
        <is>
          <t>1.003</t>
        </is>
      </c>
      <c r="G37" s="152" t="inlineStr">
        <is>
          <t>1.01</t>
        </is>
      </c>
      <c r="H37" s="152" t="inlineStr">
        <is>
          <t>1.02</t>
        </is>
      </c>
      <c r="I37" s="100" t="n">
        <v>1</v>
      </c>
      <c r="J37" s="88"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Complexometric titration</t>
        </is>
      </c>
      <c r="M37" s="100" t="inlineStr">
        <is>
          <t>Product</t>
        </is>
      </c>
      <c r="N37" s="88" t="inlineStr">
        <is>
          <t>ข้อ 35 (PLE_CC1_Practice_Exam.md)</t>
        </is>
      </c>
      <c r="O37" s="100" t="inlineStr">
        <is>
          <t>Mock</t>
        </is>
      </c>
      <c r="P37" s="100" t="inlineStr">
        <is>
          <t>Mock สภาเภสัชฯ Practice</t>
        </is>
      </c>
      <c r="Q37" s="100" t="n"/>
    </row>
    <row r="38" ht="13.2" customHeight="1" s="49">
      <c r="A38" s="100" t="n">
        <v>36</v>
      </c>
      <c r="B38" s="88" t="inlineStr">
        <is>
          <t>Sodium metabisulfite + EDTA</t>
        </is>
      </c>
      <c r="C38" s="100" t="n"/>
      <c r="D38" s="88" t="inlineStr">
        <is>
          <t>Biamperometric Titration</t>
        </is>
      </c>
      <c r="E38" s="88" t="inlineStr">
        <is>
          <t>Nonaqueous Acid-Base Titration</t>
        </is>
      </c>
      <c r="F38" s="88" t="inlineStr">
        <is>
          <t>Direct Acid-Base Titration</t>
        </is>
      </c>
      <c r="G38" s="88" t="inlineStr">
        <is>
          <t>Back Acid-Base Titration</t>
        </is>
      </c>
      <c r="H38" s="88" t="inlineStr">
        <is>
          <t>Redox Titration (Iodometry)</t>
        </is>
      </c>
      <c r="I38" s="100" t="n">
        <v>1</v>
      </c>
      <c r="J38" s="88"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Complexometric titration</t>
        </is>
      </c>
      <c r="M38" s="100" t="inlineStr">
        <is>
          <t>Product</t>
        </is>
      </c>
      <c r="N38" s="88" t="inlineStr">
        <is>
          <t>ข้อ 4 (PLE_CC1_Key_Rx20_UBU.md)</t>
        </is>
      </c>
      <c r="O38" s="100" t="inlineStr">
        <is>
          <t>Mock</t>
        </is>
      </c>
      <c r="P38" s="100" t="inlineStr">
        <is>
          <t>Mock Rx20 UBU</t>
        </is>
      </c>
      <c r="Q38" s="100" t="n"/>
    </row>
    <row r="39" ht="13.2" customHeight="1" s="49">
      <c r="A39" s="100" t="n">
        <v>37</v>
      </c>
      <c r="B39" s="88" t="inlineStr">
        <is>
          <t>ข้อมูลวิธีวิเคราะห์: ใช้สาร percloric acid(HCLO4) เป็น tritrant และใช้ Potentiometry .... การวิเคราะห์ยา ketoconazole ใช้วิธีใด</t>
        </is>
      </c>
      <c r="C39" s="100" t="n"/>
      <c r="D39" s="88" t="inlineStr">
        <is>
          <t>Back Acid-Base Titration</t>
        </is>
      </c>
      <c r="E39" s="88" t="inlineStr">
        <is>
          <t>Redox Titration (Iodometry)</t>
        </is>
      </c>
      <c r="F39" s="88" t="inlineStr">
        <is>
          <t>Complexometric Titration (EDTA)</t>
        </is>
      </c>
      <c r="G39" s="88" t="inlineStr">
        <is>
          <t>Precipitation Titration (Mohr method)</t>
        </is>
      </c>
      <c r="H39" s="88" t="inlineStr">
        <is>
          <t>Volhard Titration method</t>
        </is>
      </c>
      <c r="I39" s="100" t="n">
        <v>1</v>
      </c>
      <c r="J39" s="88"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Acid-base titration</t>
        </is>
      </c>
      <c r="M39" s="100" t="inlineStr">
        <is>
          <t>Product</t>
        </is>
      </c>
      <c r="N39" s="88" t="inlineStr">
        <is>
          <t>ข้อ 57 (PLE_CC1_Key_Rx20_UBU.md)</t>
        </is>
      </c>
      <c r="O39" s="100" t="inlineStr">
        <is>
          <t>Mock</t>
        </is>
      </c>
      <c r="P39" s="100" t="inlineStr">
        <is>
          <t>Mock Rx20 UBU</t>
        </is>
      </c>
      <c r="Q39" s="100" t="n"/>
    </row>
    <row r="40" ht="13.2" customHeight="1" s="49">
      <c r="A40" s="100" t="n">
        <v>38</v>
      </c>
      <c r="B40" s="88" t="inlineStr">
        <is>
          <t>Complexometric Titrations ใช้ EDTA เป็น titrant</t>
        </is>
      </c>
      <c r="C40" s="100" t="n"/>
      <c r="D40" s="88" t="inlineStr">
        <is>
          <t>Precipitation Titration (Mohr method)</t>
        </is>
      </c>
      <c r="E40" s="88" t="inlineStr">
        <is>
          <t>Volhard Titration method</t>
        </is>
      </c>
      <c r="F40" s="88" t="inlineStr">
        <is>
          <t>Fajans Adsorption Indicator method</t>
        </is>
      </c>
      <c r="G40" s="88" t="inlineStr">
        <is>
          <t>Potentiometric End-point Titration</t>
        </is>
      </c>
      <c r="H40" s="88" t="inlineStr">
        <is>
          <t>Biamperometric Titration</t>
        </is>
      </c>
      <c r="I40" s="100" t="n">
        <v>1</v>
      </c>
      <c r="J40" s="88"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Complexometric titration</t>
        </is>
      </c>
      <c r="M40" s="100" t="inlineStr">
        <is>
          <t>Product</t>
        </is>
      </c>
      <c r="N40" s="88" t="inlineStr">
        <is>
          <t>ข้อ 1 (PLE_CC1_Key_Rx20_UBU.md)</t>
        </is>
      </c>
      <c r="O40" s="100" t="inlineStr">
        <is>
          <t>Mock</t>
        </is>
      </c>
      <c r="P40" s="100" t="inlineStr">
        <is>
          <t>Mock Rx20 UBU</t>
        </is>
      </c>
      <c r="Q40" s="100" t="n"/>
    </row>
    <row r="41" ht="13.2" customHeight="1" s="49">
      <c r="A41" s="100" t="n">
        <v>39</v>
      </c>
      <c r="B41" s="88" t="inlineStr">
        <is>
          <t>Redox titration ใช้พวก KMnO4, I2, FeSO4 เป็น titrant</t>
        </is>
      </c>
      <c r="C41" s="100" t="n"/>
      <c r="D41" s="88" t="inlineStr">
        <is>
          <t>Potentiometric End-point Titration</t>
        </is>
      </c>
      <c r="E41" s="88" t="inlineStr">
        <is>
          <t>Biamperometric Titration</t>
        </is>
      </c>
      <c r="F41" s="88" t="inlineStr">
        <is>
          <t>Nonaqueous Acid-Base Titration</t>
        </is>
      </c>
      <c r="G41" s="88" t="inlineStr">
        <is>
          <t>Direct Acid-Base Titration</t>
        </is>
      </c>
      <c r="H41" s="88" t="inlineStr">
        <is>
          <t>Back Acid-Base Titration</t>
        </is>
      </c>
      <c r="I41" s="100" t="n">
        <v>1</v>
      </c>
      <c r="J41" s="88"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Redox titration</t>
        </is>
      </c>
      <c r="M41" s="100" t="inlineStr">
        <is>
          <t>Product</t>
        </is>
      </c>
      <c r="N41" s="88" t="inlineStr">
        <is>
          <t>ข้อ 2 (PLE_CC1_Key_Rx20_UBU.md)</t>
        </is>
      </c>
      <c r="O41" s="100" t="inlineStr">
        <is>
          <t>Mock</t>
        </is>
      </c>
      <c r="P41" s="100" t="inlineStr">
        <is>
          <t>Mock Rx20 UBU</t>
        </is>
      </c>
      <c r="Q41" s="100" t="n"/>
    </row>
    <row r="42" ht="13.2" customHeight="1" s="49">
      <c r="A42" s="100" t="n">
        <v>40</v>
      </c>
      <c r="B42" s="88" t="inlineStr">
        <is>
          <t>เกี่ยวกับ Gravimetric titration ข้อใดต่อไปนี้กล่าวถูกต้องตามหลักวิชาชีพเภสัชกรรม</t>
        </is>
      </c>
      <c r="C42" s="100" t="n"/>
      <c r="D42" s="88" t="inlineStr">
        <is>
          <t>Direct Acid-Base Titration</t>
        </is>
      </c>
      <c r="E42" s="88" t="inlineStr">
        <is>
          <t>Back Acid-Base Titration</t>
        </is>
      </c>
      <c r="F42" s="88" t="inlineStr">
        <is>
          <t>Redox Titration (Iodometry)</t>
        </is>
      </c>
      <c r="G42" s="88" t="inlineStr">
        <is>
          <t>Complexometric Titration (EDTA)</t>
        </is>
      </c>
      <c r="H42" s="88" t="inlineStr">
        <is>
          <t>Precipitation Titration (Mohr method)</t>
        </is>
      </c>
      <c r="I42" s="100" t="n">
        <v>1</v>
      </c>
      <c r="J42" s="88"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Acid-base titration</t>
        </is>
      </c>
      <c r="M42" s="100" t="inlineStr">
        <is>
          <t>Product</t>
        </is>
      </c>
      <c r="N42" s="88" t="inlineStr">
        <is>
          <t>ข้อ 3 (PLE_CC1_Key_Rx20_UBU.md)</t>
        </is>
      </c>
      <c r="O42" s="100" t="inlineStr">
        <is>
          <t>Mock</t>
        </is>
      </c>
      <c r="P42" s="100" t="inlineStr">
        <is>
          <t>Mock Rx20 UBU</t>
        </is>
      </c>
      <c r="Q42" s="100" t="n"/>
    </row>
    <row r="43" ht="13.2" customHeight="1" s="49">
      <c r="A43" s="100" t="n">
        <v>41</v>
      </c>
      <c r="B43" s="88" t="inlineStr">
        <is>
          <t>Non-Aqueous acid base titration ใช้กรด (perchloric acid) และเบสเป็น titrant (Sodium methoxide)</t>
        </is>
      </c>
      <c r="C43" s="100" t="n"/>
      <c r="D43" s="88" t="inlineStr">
        <is>
          <t>Complexometric Titration (EDTA)</t>
        </is>
      </c>
      <c r="E43" s="88" t="inlineStr">
        <is>
          <t>Precipitation Titration (Mohr method)</t>
        </is>
      </c>
      <c r="F43" s="88" t="inlineStr">
        <is>
          <t>Volhard Titration method</t>
        </is>
      </c>
      <c r="G43" s="88" t="inlineStr">
        <is>
          <t>Fajans Adsorption Indicator method</t>
        </is>
      </c>
      <c r="H43" s="88" t="inlineStr">
        <is>
          <t>Potentiometric End-point Titration</t>
        </is>
      </c>
      <c r="I43" s="100" t="n">
        <v>1</v>
      </c>
      <c r="J43" s="88"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Acid-base titration</t>
        </is>
      </c>
      <c r="M43" s="100" t="inlineStr">
        <is>
          <t>Product</t>
        </is>
      </c>
      <c r="N43" s="88" t="inlineStr">
        <is>
          <t>ข้อ 4 (PLE_CC1_Key_Rx20_UBU.md)</t>
        </is>
      </c>
      <c r="O43" s="100" t="inlineStr">
        <is>
          <t>Mock</t>
        </is>
      </c>
      <c r="P43" s="100" t="inlineStr">
        <is>
          <t>Mock Rx20 UBU</t>
        </is>
      </c>
      <c r="Q43" s="100" t="n"/>
    </row>
    <row r="44" ht="13.2" customHeight="1" s="49">
      <c r="A44" s="100" t="n">
        <v>42</v>
      </c>
      <c r="B44" s="88" t="inlineStr">
        <is>
          <t>Precipitation titration ใช้หลัก Ag, Hg, Pb เจอหมู่ 7 ตกตะกอน</t>
        </is>
      </c>
      <c r="C44" s="100" t="n"/>
      <c r="D44" s="88" t="inlineStr">
        <is>
          <t>Fajans Adsorption Indicator method</t>
        </is>
      </c>
      <c r="E44" s="88" t="inlineStr">
        <is>
          <t>Potentiometric End-point Titration</t>
        </is>
      </c>
      <c r="F44" s="88" t="inlineStr">
        <is>
          <t>Biamperometric Titration</t>
        </is>
      </c>
      <c r="G44" s="88" t="inlineStr">
        <is>
          <t>Nonaqueous Acid-Base Titration</t>
        </is>
      </c>
      <c r="H44" s="88" t="inlineStr">
        <is>
          <t>Direct Acid-Base Titration</t>
        </is>
      </c>
      <c r="I44" s="100" t="n">
        <v>1</v>
      </c>
      <c r="J44" s="88"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Precipitation titration</t>
        </is>
      </c>
      <c r="M44" s="100" t="inlineStr">
        <is>
          <t>Product</t>
        </is>
      </c>
      <c r="N44" s="88" t="inlineStr">
        <is>
          <t>ข้อ 5 (PLE_CC1_Key_Rx20_UBU.md)</t>
        </is>
      </c>
      <c r="O44" s="100" t="inlineStr">
        <is>
          <t>Mock</t>
        </is>
      </c>
      <c r="P44" s="100" t="inlineStr">
        <is>
          <t>Mock Rx20 UBU</t>
        </is>
      </c>
      <c r="Q44" s="100" t="n"/>
    </row>
    <row r="45" ht="13.2" customHeight="1" s="49">
      <c r="A45" s="100" t="n">
        <v>43</v>
      </c>
      <c r="B45" s="88"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5" s="100" t="n"/>
      <c r="D45" s="88" t="inlineStr">
        <is>
          <t>Nonaqueous Acid-Base Titration</t>
        </is>
      </c>
      <c r="E45" s="88" t="inlineStr">
        <is>
          <t>Direct Acid-Base Titration</t>
        </is>
      </c>
      <c r="F45" s="88" t="inlineStr">
        <is>
          <t>Back Acid-Base Titration</t>
        </is>
      </c>
      <c r="G45" s="88" t="inlineStr">
        <is>
          <t>Redox Titration (Iodometry)</t>
        </is>
      </c>
      <c r="H45" s="88" t="inlineStr">
        <is>
          <t>Complexometric Titration (EDTA)</t>
        </is>
      </c>
      <c r="I45" s="100" t="n">
        <v>3</v>
      </c>
      <c r="J45" s="88"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Acid-base titration</t>
        </is>
      </c>
      <c r="M45" s="100" t="inlineStr">
        <is>
          <t>Product</t>
        </is>
      </c>
      <c r="N45" s="88" t="inlineStr">
        <is>
          <t>ข้อ 69 (PLE_CC1_Key_Rx20_UBU.md)</t>
        </is>
      </c>
      <c r="O45" s="100" t="inlineStr">
        <is>
          <t>Mock</t>
        </is>
      </c>
      <c r="P45" s="100" t="inlineStr">
        <is>
          <t>Mock Rx20 UBU</t>
        </is>
      </c>
      <c r="Q45" s="100" t="n"/>
    </row>
    <row r="46" ht="13.2" customHeight="1" s="49">
      <c r="A46" s="100" t="n">
        <v>44</v>
      </c>
      <c r="B46" s="88" t="inlineStr">
        <is>
          <t>การวิเคราะห์ FeSO4 ด้วยสารละลาย potassium permanganate (KMnO4) ใช้วิธีวิเคราะห์ใด</t>
        </is>
      </c>
      <c r="C46" s="100" t="n"/>
      <c r="D46" s="88" t="inlineStr">
        <is>
          <t>Acid-base titration</t>
        </is>
      </c>
      <c r="E46" s="88" t="inlineStr">
        <is>
          <t>Non-aqueous acid-base titration</t>
        </is>
      </c>
      <c r="F46" s="88" t="inlineStr">
        <is>
          <t>Oxidation-reduction titration (Redox titration)</t>
        </is>
      </c>
      <c r="G46" s="88" t="inlineStr">
        <is>
          <t>Complexometric titration</t>
        </is>
      </c>
      <c r="H46" s="88" t="inlineStr">
        <is>
          <t>Precipitation titration</t>
        </is>
      </c>
      <c r="I46" s="100" t="n">
        <v>3</v>
      </c>
      <c r="J46" s="88"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6" s="100" t="n"/>
      <c r="L46" s="88" t="inlineStr">
        <is>
          <t>Redox titration</t>
        </is>
      </c>
      <c r="M46" s="100" t="inlineStr">
        <is>
          <t>Product</t>
        </is>
      </c>
      <c r="N46" s="88" t="inlineStr">
        <is>
          <t>ข้อ 70 (PLE_CC1_Key_Rx20_UBU.md)</t>
        </is>
      </c>
      <c r="O46" s="100" t="inlineStr">
        <is>
          <t>Mock</t>
        </is>
      </c>
      <c r="P46" s="100" t="inlineStr">
        <is>
          <t>Mock Rx20 UBU</t>
        </is>
      </c>
      <c r="Q46" s="100" t="n"/>
    </row>
    <row r="47" ht="13.2" customHeight="1" s="49">
      <c r="A47" s="100" t="n">
        <v>45</v>
      </c>
      <c r="B47" s="88" t="inlineStr">
        <is>
          <t>ให้สูตรตำรับยาน้ำ paracetamol ประกอบด้วย paracetamol, propylene glycol, glycerin, sodium citrate, citric acid, EDTA จากตำรับ ตัวยา paracetamol ใช้ระบบใดในการละลาย</t>
        </is>
      </c>
      <c r="C47" s="100" t="n"/>
      <c r="D47" s="88" t="inlineStr">
        <is>
          <t>co-solvent</t>
        </is>
      </c>
      <c r="E47" s="88" t="inlineStr">
        <is>
          <t>pH</t>
        </is>
      </c>
      <c r="F47" s="88" t="inlineStr">
        <is>
          <t>complex salt form</t>
        </is>
      </c>
      <c r="G47" s="88" t="inlineStr">
        <is>
          <t>liposome</t>
        </is>
      </c>
      <c r="H47" s="88" t="inlineStr">
        <is>
          <t>micelle</t>
        </is>
      </c>
      <c r="I47" s="100" t="n">
        <v>1</v>
      </c>
      <c r="J47" s="88"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Complexometric titration</t>
        </is>
      </c>
      <c r="M47" s="100" t="inlineStr">
        <is>
          <t>Product</t>
        </is>
      </c>
      <c r="N47" s="88" t="inlineStr">
        <is>
          <t>ข้อ 42 (PLE_CC1_Key_Rx20_UBU.md)</t>
        </is>
      </c>
      <c r="O47" s="100" t="inlineStr">
        <is>
          <t>Mock</t>
        </is>
      </c>
      <c r="P47" s="100" t="inlineStr">
        <is>
          <t>Mock Rx20 UBU</t>
        </is>
      </c>
      <c r="Q47" s="100" t="n"/>
    </row>
    <row r="48" ht="409.6" customHeight="1" s="49">
      <c r="A48" s="100" t="n">
        <v>46</v>
      </c>
      <c r="B48" s="88"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8" s="100" t="n"/>
      <c r="D48" s="88" t="inlineStr">
        <is>
          <t>การไตเตรทแบบย้อนกลับ (Residual titration / Back titration)</t>
        </is>
      </c>
      <c r="E48" s="88" t="inlineStr">
        <is>
          <t>การไตเตรทโดยตรง (Direct titration)</t>
        </is>
      </c>
      <c r="F48" s="88" t="inlineStr">
        <is>
          <t>การไตเตรทแบบเกิดสารประกอบเชิงซ้อน (Complexometric titration)</t>
        </is>
      </c>
      <c r="G48" s="88" t="inlineStr">
        <is>
          <t>การไตเตรทแบบเกิดตะกอน (Precipitation titration)</t>
        </is>
      </c>
      <c r="H48" s="34" t="inlineStr">
        <is>
          <t>การไตเตรทในตัวทำละลายที่ไม่ใช่น้ำ (Non-aqueous titration)</t>
        </is>
      </c>
      <c r="I48" s="100" t="n">
        <v>1</v>
      </c>
      <c r="J48" s="88"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8" s="100" t="n"/>
      <c r="L48" s="88" t="inlineStr">
        <is>
          <t>Titrimetric Analysis</t>
        </is>
      </c>
      <c r="M48" s="100" t="inlineStr">
        <is>
          <t>Product</t>
        </is>
      </c>
      <c r="N48" s="88" t="inlineStr">
        <is>
          <t>ข้อสอบจริง Product ปี 2566 ข้อ 1</t>
        </is>
      </c>
      <c r="O48" s="100" t="inlineStr">
        <is>
          <t>ข้อสอบจริง</t>
        </is>
      </c>
      <c r="P48" s="100" t="inlineStr">
        <is>
          <t>ปี 2566</t>
        </is>
      </c>
      <c r="Q48" s="100" t="n"/>
    </row>
    <row r="49" ht="409.6" customHeight="1" s="49">
      <c r="A49" s="100" t="n">
        <v>47</v>
      </c>
      <c r="B49" s="88"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9" s="100" t="n"/>
      <c r="D49" s="88" t="inlineStr">
        <is>
          <t>การไตเตรทแบบเกิดตะกอน (Precipitation titration by Fajans method)</t>
        </is>
      </c>
      <c r="E49" s="88" t="inlineStr">
        <is>
          <t>การไตเตรทกรด-ด่างในน้ำ (Aqueous acid-base titration)</t>
        </is>
      </c>
      <c r="F49" s="88" t="inlineStr">
        <is>
          <t>การไตเตรทแบบเกิดสารประกอบเชิงซ้อน (Complexometric titration)</t>
        </is>
      </c>
      <c r="G49" s="88" t="inlineStr">
        <is>
          <t>การไตเตรทปฏิกิริยารีดอกซ์ (Redox titration)</t>
        </is>
      </c>
      <c r="H49" s="34" t="inlineStr">
        <is>
          <t>การไตเตรทแบบแทนที่ (Displacement titration)</t>
        </is>
      </c>
      <c r="I49" s="100" t="n">
        <v>1</v>
      </c>
      <c r="J49" s="88"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9" s="100" t="n"/>
      <c r="L49" s="88" t="inlineStr">
        <is>
          <t>Titrimetric Analysis</t>
        </is>
      </c>
      <c r="M49" s="100" t="inlineStr">
        <is>
          <t>Product</t>
        </is>
      </c>
      <c r="N49" s="88" t="inlineStr">
        <is>
          <t>ข้อสอบจริง Product ปี 2566 ข้อ 34</t>
        </is>
      </c>
      <c r="O49" s="100" t="inlineStr">
        <is>
          <t>ข้อสอบจริง</t>
        </is>
      </c>
      <c r="P49" s="100" t="inlineStr">
        <is>
          <t>ปี 2566</t>
        </is>
      </c>
      <c r="Q49" s="100" t="n"/>
    </row>
    <row r="50" ht="409.6" customHeight="1" s="49">
      <c r="A50" s="100" t="n">
        <v>48</v>
      </c>
      <c r="B50" s="88" t="inlineStr">
        <is>
          <t>สารช่วยทางเภสัชกรรมในข้อใดต่อไปนี้ นิยมเติมลงในสูตรตำรับยาหยอดตาเพื่อทำหน้าที่เป็น สารเสริมฤทธิ์ต้านออกซิเดชัน (Antioxidant synergist / Chelating agent) โดยช่วยจับกับไอออนโลหะหนักที่เร่งปฏิกิริยาออกซิเดชัน?</t>
        </is>
      </c>
      <c r="C50" s="100" t="n"/>
      <c r="D50" s="88" t="inlineStr">
        <is>
          <t>Disodium edetate (Disodium EDTA)</t>
        </is>
      </c>
      <c r="E50" s="88" t="inlineStr">
        <is>
          <t>Sodium perborate</t>
        </is>
      </c>
      <c r="F50" s="88" t="inlineStr">
        <is>
          <t>Benzalkonium chloride (BAK)</t>
        </is>
      </c>
      <c r="G50" s="88" t="inlineStr">
        <is>
          <t>Polyethylene glycol (PEG)</t>
        </is>
      </c>
      <c r="H50" s="88" t="inlineStr">
        <is>
          <t>Camphor</t>
        </is>
      </c>
      <c r="I50" s="100" t="n">
        <v>1</v>
      </c>
      <c r="J50" s="88" t="inlineStr">
        <is>
          <t>✅ คำตอบที่ถูกต้อง: ข้อ ก. Disodium edetate (Disodium EDTA)
💡 Background:
ปฏิกิริยาออกซิเดชันของตัวยาสำคัญมักถูกเร่งให้เกิดเร็วขึ้นอย่างมากด้วยปริมาณร่องรอยของไอออนโลหะหนัก (Trace heavy metal ions เช่น Fe3+, Cu2+) ที่ปนเปื้อนมาจากน้ำ ภาชนะ หรือวัตถุดิบ
🎯 ทำไมข้อนี้ถึงถูก:
ข้อ ก. Disodium edetate (EDTA) ทำหน้าที่เป็นสารคีเลต (Chelating agent) ที่เข้าจับกับไอออนโลหะหนักเกิดเป็นสารประกอบเชิงซ้อนที่เสถียรมาก จึงช่วยกำจัดตัวเร่งปฏิกิริยาออกซิเดชัน ทำหน้าที่เป็น Antioxidant synergist และยังช่วยทำลายผนังเซลล์ของแบคทีเรีย เพิ่มประสิทธิภาพของสารกันเสีย BAK ได้อีกด้วย
🔍 ข้ออื่นผิดเพราะอะไร:
- ข้อ ข. (Sodium perborate): เป็นสารออกซิไดซ์ (Oxidizing agent) และเป็นสารกันเสียชนิดสลายตัวได้ (Disappearing preservative) ในน้ำตา ไม่ใช่สารต้านออกซิเดชัน
- ข้อ ค. (Benzalkonium chloride): เป็นสารกันเสียต้านจุลชีพกลุ่ม Quaternary ammonium (Cationic surfactant)
- ข้อ ง. (PEG): เป็นสารช่วยเพิ่มการละลายหรือสารก่อความหนืด
- ข้อ จ. (Camphor): เป็นสารแต่งกลิ่นรสหรือสารให้ความเย็น
📖 Guideline อ้างอิง:
Handbook of Pharmaceutical Excipients (9th Edition) &amp; Ansel's Pharmaceutical Dosage Forms
📌 จุดจำก่อนสอบ:
• Chelating agent / Antioxidant synergist ยอดนิยม: Disodium edetate (EDTA), Citric acid
• True Antioxidants: Sodium bisulfite, Sodium metabisulfite, Ascorbic acid (ละลายน้ำ) / BHT, BHA, Alpha-tocopherol (ละลายน้ำมัน)</t>
        </is>
      </c>
      <c r="K50" s="100" t="n"/>
      <c r="L50" s="88" t="inlineStr">
        <is>
          <t>Titrimetric Analysis</t>
        </is>
      </c>
      <c r="M50" s="100" t="inlineStr">
        <is>
          <t>Product</t>
        </is>
      </c>
      <c r="N50" s="88" t="inlineStr">
        <is>
          <t>ข้อสอบจริง Product ปี 2565 ข้อ 73</t>
        </is>
      </c>
      <c r="O50" s="100" t="inlineStr">
        <is>
          <t>ข้อสอบจริง</t>
        </is>
      </c>
      <c r="P50" s="100" t="inlineStr">
        <is>
          <t>ปี 2565</t>
        </is>
      </c>
      <c r="Q50" s="100" t="n"/>
    </row>
    <row r="51" ht="409.6" customHeight="1" s="49">
      <c r="A51" s="100" t="n">
        <v>49</v>
      </c>
      <c r="B51" s="88" t="inlineStr">
        <is>
          <t>ในการเตรียมยาเฉพาะคราว Rifampicin oral suspension จากยาแคปซูล Rifampicin สารในกลุ่มใดต่อไปนี้ทำหน้าที่ร่วมกันเป็น ตัวทำละลายร่วม (Co-solvents) เพื่อช่วยเพิ่มการละลายและการกระจายตัวของตัวยาในสูตรตำรับ?</t>
        </is>
      </c>
      <c r="C51" s="100" t="n"/>
      <c r="D51" s="88" t="inlineStr">
        <is>
          <t>Glycerin, Polyethylene glycol (PEG) และ Sorbitol solution</t>
        </is>
      </c>
      <c r="E51" s="88" t="inlineStr">
        <is>
          <t>Glycerin, PEG และ Ascorbic acid</t>
        </is>
      </c>
      <c r="F51" s="88" t="inlineStr">
        <is>
          <t>PEG, Ascorbic acid และ Saccharin</t>
        </is>
      </c>
      <c r="G51" s="88" t="inlineStr">
        <is>
          <t>Ascorbic acid, Sorbitol solution และ Disodium EDTA</t>
        </is>
      </c>
      <c r="H51" s="88" t="inlineStr">
        <is>
          <t>Ascorbic acid, EDTA และ Saccharin</t>
        </is>
      </c>
      <c r="I51" s="100" t="n">
        <v>1</v>
      </c>
      <c r="J51" s="88" t="inlineStr">
        <is>
          <t>✅ คำตอบที่ถูกต้อง: ข้อ ก. Glycerin, Polyethylene glycol (PEG) และ Sorbitol solution
💡 Background:
ตัวทำละลายร่วม (Co-solvents) คือของเหลวที่มีค่า Dielectric constant ต่ำกว่าน้ำ ช่วยลดแรงตึงผิวระหว่างโมเลกุลน้ำกับตัวยาที่ไม่ชอบน้ำ (Hydrophobic drugs เช่น Rifampicin) ทำให้ตัวยาสามารถละลายและกระจายตัวในยาน้ำแขวนตะกอนได้ดียิ่งขึ้น
🎯 ทำไมข้อนี้ถึงถูก:
ข้อ ก. Glycerin, Polyethylene glycol (PEG เช่น PEG 400) และ Sorbitol solution เป็นสารกลุ่ม Polyols ที่มีคุณสมบัติเด่นในการเป็น Co-solvents ที่ปลอดภัยสำหรับการรับประทาน ช่วยเพิ่มความสามารถในการละลายและปรับปรุงความคงตัวทางกายภาพของ Rifampicin
🔍 ข้ออื่นผิดเพราะอะไร:
- ข้อ ข. (มี Ascorbic acid): Ascorbic acid เป็นสารต้านออกซิเดชัน (Antioxidant) ไม่ใช่ Co-solvent
- ข้อ ค. (มี Saccharin): Saccharin เป็นสารให้ความหวานเทียม (Sweetener) ไม่ใช่ Co-solvent
- ข้อ ง. (มี EDTA): EDTA เป็น Chelating agent ไม่ใช่ Co-solvent
- ข้อ จ. (มี Ascorbic acid, EDTA, Saccharin): ไม่มีสารที่เป็น Co-solvent หลักเลย
📖 Guideline อ้างอิง:
USP-NF General Chapter &lt;795&gt; Pharmaceutical Compounding - Nonsterile Preparations &amp; Ansel's Pharmaceutical Dosage Forms
📌 จุดจำก่อนสอบ:
• ยอดนิยม Co-solvents สำหรับยาน้ำรับประทาน: Ethanol, Propylene glycol, Glycerin, PEG 400, Sorbitol solution</t>
        </is>
      </c>
      <c r="K51" s="100" t="n"/>
      <c r="L51" s="88" t="inlineStr">
        <is>
          <t>Titrimetric Analysis</t>
        </is>
      </c>
      <c r="M51" s="100" t="inlineStr">
        <is>
          <t>Product</t>
        </is>
      </c>
      <c r="N51" s="88" t="inlineStr">
        <is>
          <t>ข้อสอบจริง Product ปี 2565 ข้อ 54</t>
        </is>
      </c>
      <c r="O51" s="100" t="inlineStr">
        <is>
          <t>ข้อสอบจริง</t>
        </is>
      </c>
      <c r="P51" s="100" t="inlineStr">
        <is>
          <t>ปี 2565</t>
        </is>
      </c>
      <c r="Q51" s="100" t="n"/>
    </row>
    <row r="52" ht="409.6" customHeight="1" s="49">
      <c r="A52" s="100" t="n">
        <v>50</v>
      </c>
      <c r="B52" s="88" t="inlineStr">
        <is>
          <t>การหาปริมาณคลอไรด์ไอออน (Cl-) ในน้ำเกลือล้างแผล (0.9% NaCl) โดยการเติมสารละลายมาตรฐาน Silver nitrate (AgNO3) ปริมาตรมากเกินพออย่างแม่นยำ เพื่อให้เกิดตะกอน AgCl ทั้งหมด แล้วกรองแยกตะกอนออก จากนั้นนำสารละลายส่วนใสที่มี Ag+ เหลืออยู่ มาไตเตรทกับสารละลายมาตรฐาน Potassium thiocyanate (KSCN) โดยใช้สารละลาย Fe3+ (Ferric ammonium sulfate) เป็นอินดิเคเตอร์ จัดเป็นเทคนิคการไตเตรทประเภทใด?</t>
        </is>
      </c>
      <c r="C52" s="100" t="n"/>
      <c r="D52" s="88" t="inlineStr">
        <is>
          <t>การไตเตรทแบบย้อนกลับ (Back titration by Volhard method)</t>
        </is>
      </c>
      <c r="E52" s="88" t="inlineStr">
        <is>
          <t>การไตเตรทโดยตรง (Direct titration by Mohr method)</t>
        </is>
      </c>
      <c r="F52" s="88" t="inlineStr">
        <is>
          <t>การไตเตรทแบบแทนที่ (Displacement titration)</t>
        </is>
      </c>
      <c r="G52" s="88" t="inlineStr">
        <is>
          <t>การไตเตรทแบบแบ่งแยกสภาพ (Differentiating titration)</t>
        </is>
      </c>
      <c r="H52" s="88" t="inlineStr">
        <is>
          <t>การไตเตรทปฏิกิริยารีดอกซ์ (Redox titration)</t>
        </is>
      </c>
      <c r="I52" s="100" t="n">
        <v>1</v>
      </c>
      <c r="J52" s="88" t="inlineStr">
        <is>
          <t>✅ คำตอบที่ถูกต้อง: ข้อ ก. การไตเตรทแบบย้อนกลับ (Back titration by Volhard method)
💡 Background:
วิธีของโวลฮาร์ด (Volhard method) เป็นเทคนิคการไตเตรทแบบเกิดตะกอนแบบย้อนกลับ (Indirect / Back precipitation titration) ในสภาวะสารละลายกรดไนตริก (HNO3)
🎯 ทำไมข้อนี้ถึงถูก:
ข้อ ก. ขั้นตอนการวิเคราะห์แบบ Volhard method:
1. เติม AgNO3 มาตรฐานที่มากเกินพอลงในสารละลาย Cl- -&gt; เกิดตะกอนขาว AgCl
2. ไตเตรท Ag+ ส่วนเกินที่เหลือด้วย KSCN มาตรฐาน -&gt; เกิดตะกอนขาว AgSCN
3. เมื่อ Ag+ ทำปฏิกิริยาหมด SCN- หยดแรกที่เกินพอจะทำปฏิกิริยากับ Fe3+ อินดิเคเตอร์ เกิดสารประกอบเชิงซ้อนสีแดงเลือดนก [Fe(SCN)]2+ ที่จุดยุติ
จัดเป็น Back titration อย่างชัดเจน
🔍 ข้ออื่นผิดเพราะอะไร:
- ข้อ ข. (Mohr method): เป็น Direct titration โดยไตเตรท Cl- กับ AgNO3 โดยตรงจนถึงจุดยุติที่เกิดตะกอนสีแดงอิฐของ Ag2CrO4
- ข้อ ค. (Displacement titration): เป็นการแทนที่ไอออนในสารเชิงซ้อน (ใช้ใน Complexometry)
- ข้อ ง. (Differentiating titration): เป็นการไตเตรทแยกกรดผสม
- ข้อ จ. (Redox titration): ไม่ใช่ปฏิกิริยาที่มีการเปลี่ยนแปลงเลขออกซิเดชัน
📖 Guideline อ้างอิง:
Vogel's Textbook of Quantitative Chemical Analysis (6th Edition) &amp; USP-NF General Chapter &lt;541&gt; Titrimetry
📌 จุดจำก่อนสอบ:
• Volhard Method: Back titration หา Cl-/Br-/I- ในสภาวะกรด HNO3 -&gt; อินดิเคเตอร์ Fe3+ เกิดสีแดงเลือดนก [Fe(SCN)]2+ ที่จุดยุติ</t>
        </is>
      </c>
      <c r="K52" s="100" t="n"/>
      <c r="L52" s="88" t="inlineStr">
        <is>
          <t>Titrimetric Analysis</t>
        </is>
      </c>
      <c r="M52" s="100" t="inlineStr">
        <is>
          <t>Product</t>
        </is>
      </c>
      <c r="N52" s="88" t="inlineStr">
        <is>
          <t>ข้อสอบจริง Product ปี 2564 ข้อ 4</t>
        </is>
      </c>
      <c r="O52" s="100" t="inlineStr">
        <is>
          <t>ข้อสอบจริง</t>
        </is>
      </c>
      <c r="P52" s="100" t="inlineStr">
        <is>
          <t>ปี 2564</t>
        </is>
      </c>
      <c r="Q52" s="100" t="n"/>
    </row>
    <row r="53" ht="409.6" customHeight="1" s="49">
      <c r="A53" s="100" t="n">
        <v>51</v>
      </c>
      <c r="B53" s="88" t="inlineStr">
        <is>
          <t>สารช่วยทางเภสัชกรรมในข้อใดต่อไปนี้ นิยมเติมลงในสูตรตำรับยาหยอดตาเพื่อทำหน้าที่เป็น สารเพิ่มความหนืด (Viscosity-increasing agent) ช่วยเพิ่มระยะเวลาที่ยาเกาะติดและสัมผัสบนผิวกระจกตา (Ocular residence time)?</t>
        </is>
      </c>
      <c r="C53" s="100" t="n"/>
      <c r="D53" s="88" t="inlineStr">
        <is>
          <t>Hypromellose (Hydroxypropyl methylcellulose: HPMC)</t>
        </is>
      </c>
      <c r="E53" s="88" t="inlineStr">
        <is>
          <t>Benzalkonium chloride (BAK)</t>
        </is>
      </c>
      <c r="F53" s="88" t="inlineStr">
        <is>
          <t>Disodium edetate (EDTA)</t>
        </is>
      </c>
      <c r="G53" s="88" t="inlineStr">
        <is>
          <t>Sodium chloride (NaCl)</t>
        </is>
      </c>
      <c r="H53" s="88" t="inlineStr">
        <is>
          <t>Sodium phosphate buffer</t>
        </is>
      </c>
      <c r="I53" s="100" t="n">
        <v>1</v>
      </c>
      <c r="J53" s="88" t="inlineStr">
        <is>
          <t>✅ คำตอบที่ถูกต้อง: ข้อ ก. Hypromellose (Hydroxypropyl methylcellulose: HPMC)
💡 Background:
ยาหยอดตาทั่วไปจะถูกน้ำตาชะล้างออกอย่างรวดเร็วภายใน 1 - 2 นาทีหลังการหยอด การเพิ่มความหนืดของสารละลายให้อยู่ในช่วง 15 - 50 Centipoise (cP) จะช่วยชะลอการไหลออก เพิ่มการดูดซึมยาเข้าสู่ลูกตา
🎯 ทำไมข้อนี้ถึงถูก:
ข้อ ก. Hypromellose (HPMC) เป็นพอลิเมอร์ชอบน้ำชนิดกึ่งสังเคราะห์ มีคุณสมบัติเด่นในการเพิ่มความหนืด หล่อลื่นดวงตา และเพิ่ม Ocular contact time ได้อย่างมีประสิทธิภาพและปลอดภัย ไม่ระคายเคืองตา
🔍 ข้ออื่นผิดเพราะอะไร:
- ข้อ ข. (Benzalkonium chloride): ทำหน้าที่เป็น สารกันเสีย (Antimicrobial preservative)
- ข้อ ค. (EDTA): ทำหน้าที่เป็น สารคีเลต (Chelating agent)
- ข้อ ง. (NaCl): ทำหน้าที่เป็น สารปรับความดันออสโมติก (Tonicity agent)
- ข้อ จ. (Sodium phosphate): ทำหน้าที่เป็น สารละลายบัฟเฟอร์ควบคุม pH (Buffering system)
📖 Guideline อ้างอิง:
Handbook of Pharmaceutical Excipients &amp; Ansel's Pharmaceutical Dosage Forms
📌 จุดจำก่อนสอบ:
• สารเพิ่มความหนืดยาตา: Hypromellose (HPMC), Hydroxypropyl cellulose (HPC), Polyvinyl alcohol (PVA), Methylcellulose (MC)</t>
        </is>
      </c>
      <c r="K53" s="100" t="n"/>
      <c r="L53" s="88" t="inlineStr">
        <is>
          <t>Titrimetric Analysis</t>
        </is>
      </c>
      <c r="M53" s="100" t="inlineStr">
        <is>
          <t>Product</t>
        </is>
      </c>
      <c r="N53" s="88" t="inlineStr">
        <is>
          <t>ข้อสอบจริง Product ปี 2564 ข้อ 6</t>
        </is>
      </c>
      <c r="O53" s="100" t="inlineStr">
        <is>
          <t>ข้อสอบจริง</t>
        </is>
      </c>
      <c r="P53" s="100" t="inlineStr">
        <is>
          <t>ปี 2564</t>
        </is>
      </c>
      <c r="Q53" s="100" t="n"/>
    </row>
    <row r="54" ht="409.6" customHeight="1" s="49">
      <c r="A54" s="100" t="n">
        <v>52</v>
      </c>
      <c r="B54" s="88" t="inlineStr">
        <is>
          <t>การตรวจหาปริมาณตัวยาสำคัญ (Assay) ของ Ferrous sulfate ในตำรับยาเม็ด Ferrous sulfate tablets ตามเภสัชตำรับ USP โดยนำตัวยามาละลายในกรดซัลฟิวริกเจือจาง แล้วไตเตรทกับสารละลายมาตรฐาน Ceric sulfate (Ce(SO4)2) โดยใช้ Orthophenanthroline TS (Ferroin) เป็นอินดิเคเตอร์ จัดเป็นเทคนิคการไตเตรทประเภทใด?</t>
        </is>
      </c>
      <c r="C54" s="100" t="n"/>
      <c r="D54" s="88" t="inlineStr">
        <is>
          <t>การไตเตรทปฏิกิริยารีดอกซ์ (Redox titration / Cerimetry)</t>
        </is>
      </c>
      <c r="E54" s="88" t="inlineStr">
        <is>
          <t>การไตเตรทกรด-ด่างในน้ำ (Aqueous acid-base titration)</t>
        </is>
      </c>
      <c r="F54" s="88" t="inlineStr">
        <is>
          <t>การไตเตรทกรด-ด่างในตัวทำละลายที่ไม่ใช่น้ำ (Non-aqueous titration)</t>
        </is>
      </c>
      <c r="G54" s="88" t="inlineStr">
        <is>
          <t>การไตเตรทแบบเกิดตะกอน (Precipitation titration)</t>
        </is>
      </c>
      <c r="H54" s="88" t="inlineStr">
        <is>
          <t>การไตเตรทแบบเกิดสารประกอบเชิงซ้อน (Complexometric titration)</t>
        </is>
      </c>
      <c r="I54" s="100" t="n">
        <v>1</v>
      </c>
      <c r="J54" s="88" t="inlineStr">
        <is>
          <t>✅ คำตอบที่ถูกต้อง: ข้อ ก. การไตเตรทปฏิกิริยารีดอกซ์ (Redox titration / Cerimetry)
💡 Background:
การวิเคราะห์หาปริมาณ Fe2+ ด้วย Ce4+ เป็นปฏิกิริยาการถ่ายโอนอิเล็กตรอน (Redox reaction):
Fe2+ (สารรีดิวซ์) + Ce4+ (สารออกซิไดซ์สีเหลืองส้ม) -&gt; Fe3+ + Ce3+ (ไม่มีสี)
🎯 ทำไมข้อนี้ถึงถูก:
ข้อ ก. การใช้สารละลายมาตรฐาน Ceric sulfate เรียกว่า Cerimetry จัดเป็น การไตเตรทปฏิกิริยารีดอกซ์ (Redox titration) โดยอินดิเคเตอร์ Orthophenanthroline (Ferroin) จะเปลี่ยนสีจากสีแดง (รูปรีดิวซ์ [Fe(phen)3]2+) เป็นสีฟ้าอ่อน (รูปออกซิไดซ์ [Fe(phen)3]3+) ที่จุดยุติอย่างคมชัด
🔍 ข้ออื่นผิดเพราะอะไร:
- ข้อ ข, ค. (Acid-base titration): ไม่ใช่ปฏิกิริยากรด-ด่าง
- ข้อ ง. (Precipitation titration): ไม่มีการเกิดตะกอน
- ข้อ จ. (Complexometric titration): แม้ Ferroin จะเป็นสารเชิงซ้อน แต่ปฏิกิริยาหลักในการวิเคราะห์คือการถ่ายโอนอิเล็กตรอน (Redox) ไม่ใช่การสร้างคีเลตกับตัวยา
📖 Guideline อ้างอิง:
United States Pharmacopeia - National Formulary (USP-NF) Monograph for Ferrous Sulfate Tablets &amp; Vogel's Quantitative Chemical Analysis
📌 จุดจำก่อนสอบ:
• Ferrous sulfate Assay = Cerimetry (Redox titration ด้วย Ceric sulfate)
• อินดิเคเตอร์: Orthophenanthroline TS (Ferroin) เปลี่ยนสีจาก แดง -&gt; ฟ้าอ่อน ที่จุดยุติ</t>
        </is>
      </c>
      <c r="K54" s="100" t="n"/>
      <c r="L54" s="88" t="inlineStr">
        <is>
          <t>Titrimetric Analysis</t>
        </is>
      </c>
      <c r="M54" s="100" t="inlineStr">
        <is>
          <t>Product</t>
        </is>
      </c>
      <c r="N54" s="88" t="inlineStr">
        <is>
          <t>ข้อสอบจริง Product ปี 2564 ข้อ 11</t>
        </is>
      </c>
      <c r="O54" s="100" t="inlineStr">
        <is>
          <t>ข้อสอบจริง</t>
        </is>
      </c>
      <c r="P54" s="100" t="inlineStr">
        <is>
          <t>ปี 2564</t>
        </is>
      </c>
      <c r="Q54" s="100" t="n"/>
    </row>
    <row r="55" ht="409.6" customHeight="1" s="49">
      <c r="A55" s="100" t="n">
        <v>53</v>
      </c>
      <c r="B55" s="88" t="inlineStr">
        <is>
          <t>ในสูตรตำรับยาพ่นจมูก (Nasal spray) สารช่วยทางเภสัชกรรมในข้อใดต่อไปนี้ทำหน้าที่เป็น สารปรับความดันออสโมลาริตี (Tonicity-adjusting agent) เพื่อให้สารละลายมีความสมมูลกับของเหลวในโพรงจมูก ไม่ทำให้แสบเคืองเยื่อบุโพรงจมูกเวลาพ่นยา?</t>
        </is>
      </c>
      <c r="C55" s="100" t="n"/>
      <c r="D55" s="88" t="inlineStr">
        <is>
          <t>Dextrose anhydrous (หรือ Sodium chloride)</t>
        </is>
      </c>
      <c r="E55" s="88" t="inlineStr">
        <is>
          <t>Carboxymethyl cellulose (CMC)</t>
        </is>
      </c>
      <c r="F55" s="88" t="inlineStr">
        <is>
          <t>Disodium edetate (EDTA)</t>
        </is>
      </c>
      <c r="G55" s="88" t="inlineStr">
        <is>
          <t>Hydrochloric acid (HCl)</t>
        </is>
      </c>
      <c r="H55" s="88" t="inlineStr">
        <is>
          <t>Polysorbate 80</t>
        </is>
      </c>
      <c r="I55" s="100" t="n">
        <v>1</v>
      </c>
      <c r="J55" s="88" t="inlineStr">
        <is>
          <t>✅ คำตอบที่ถูกต้อง: ข้อ ก. Dextrose anhydrous (หรือ Sodium chloride)
💡 Background:
เยื่อบุโพรงจมูก (Nasal mucosa) มีความไวต่อความดันออสโมติก สารละลายยาพ่นจมูกที่ดีต้องเป็น Isotonic solution (ประมาณ 290 mOsm/kg หรือสมมูลกับ 0.9% NaCl) หากเป็น Hypotonic หรือ Hypertonic มากเกินไปจะทำให้ขนกวัด (Cilia) หยุดพัดโบกและเกิดอาการแสบระคายเคือง
🎯 ทำไมข้อนี้ถึงถูก:
ข้อ ก. Dextrose anhydrous (กลูโคสปราศจากน้ำ) และ Sodium chloride ทำหน้าที่เป็น Tonicity-adjusting agents ที่ช่วยปรับความดันออสโมติกของน้ำยาพ่นจมูกให้เป็น Isotonic เพื่อป้องกันการแสบระคายเคืองและรักษาการทำงานของ Nasal ciliary beat frequency
🔍 ข้ออื่นผิดเพราะอะไร:
- ข้อ ข. (Carboxymethyl cellulose / CMC): ทำหน้าที่เป็น สารเพิ่มความหนืดและสารแขวนตะกอน (Viscosity/Suspending agent)
- ข้อ ค. (EDTA): ทำหน้าที่เป็น สารคีเลต (Chelating agent)
- ข้อ ง. (HCl): ทำหน้าที่เป็น สารปรับค่า pH (pH adjuster)
- ข้อ จ. (Polysorbate 80): ทำหน้าที่เป็น สารลดแรงตึงผิวช่วยการละลาย (Surfactant/Solubilizer)
📖 Guideline อ้างอิง:
USP-NF General Chapter &lt;601&gt; Inhalation and Nasal Drug Products &amp; Ansel's Pharmaceutical Dosage Forms
📌 จุดจำก่อนสอบ:
• Tonicity agents ในยาตา/ยาพ่นจมูก: Dextrose, Sodium chloride, Mannitol, Glycerin
• สภาวะสมบูรณ์ของยาพ่นจมูก: Isotonic, pH 5.5 - 6.5 (คงสภาพความเป็นกรดอ่อนของเยื่อบุจมูก)</t>
        </is>
      </c>
      <c r="K55" s="100" t="n"/>
      <c r="L55" s="88" t="inlineStr">
        <is>
          <t>Titrimetric Analysis</t>
        </is>
      </c>
      <c r="M55" s="100" t="inlineStr">
        <is>
          <t>Product</t>
        </is>
      </c>
      <c r="N55" s="88" t="inlineStr">
        <is>
          <t>ข้อสอบจริง Product ปี 2564 ข้อ 31</t>
        </is>
      </c>
      <c r="O55" s="100" t="inlineStr">
        <is>
          <t>ข้อสอบจริง</t>
        </is>
      </c>
      <c r="P55" s="100" t="inlineStr">
        <is>
          <t>ปี 2564</t>
        </is>
      </c>
      <c r="Q55" s="100" t="n"/>
    </row>
    <row r="56" ht="409.6" customHeight="1" s="49">
      <c r="A56" s="100" t="n">
        <v>54</v>
      </c>
      <c r="B56" s="88" t="inlineStr">
        <is>
          <t>วัตถุดิบผงยา Methimazole มีข้อกำหนดตามเภสัชตำรับระบุว่า 'Methimazole contains not less than 98.0% and not more than 101.0% of C4H6N2S, calculated on the dried basis' ข้อกำหนดดังกล่าวหมายถึงหัวข้อการทดสอบคุณภาพใด</t>
        </is>
      </c>
      <c r="C56" s="100" t="inlineStr"/>
      <c r="D56" s="88" t="inlineStr">
        <is>
          <t>Assay (การตรวจวิเคราะห์หาปริมาณตัวยาสำคัญ)</t>
        </is>
      </c>
      <c r="E56" s="88" t="inlineStr">
        <is>
          <t>Identification (การตรวจพิสูจน์เอกลักษณ์)</t>
        </is>
      </c>
      <c r="F56" s="88" t="inlineStr">
        <is>
          <t>Loss on drying (การตรวจวัดความชื้น)</t>
        </is>
      </c>
      <c r="G56" s="88" t="inlineStr">
        <is>
          <t>Related substances (การตรวจหาสารสลายตัว)</t>
        </is>
      </c>
      <c r="H56" s="88" t="inlineStr">
        <is>
          <t>Residue on ignition (การตรวจหาสารอนินทรีย์ตกค้าง)</t>
        </is>
      </c>
      <c r="I56" s="100" t="n">
        <v>1</v>
      </c>
      <c r="J56" s="88" t="inlineStr">
        <is>
          <t>✅ คำตอบที่ถูกต้อง: ข้อ ก. Assay (การตรวจวิเคราะห์หาปริมาณตัวยาสำคัญ)
💡 Background:
ในเภสัชตำรับสากล (USP, BP, Thai Pharmacopoeia) ข้อกำหนดเชิงปริมาณที่ระบุช่วงร้อยละของสูตรเคมี (Chemical formula) ที่คำนวณบนฐานน้ำหนักแห้ง (Calculated on the dried/anhydrous basis) เช่น 98.0% - 101.0% คือหัวข้อการทดสอบ Assay
🎯 ทำไมข้อนี้ถึงถูก:
Assay เป็นการหาปริมาณความบริสุทธิ์ของตัวยาสำคัญ (Active Pharmaceutical Ingredient - API) ในวัตถุดิบ โดยใช้วิธีการวิเคราะห์ทางเคมี เช่น การไตเตรท หรือ HPLC เพื่อยืนยันว่าวัตถุดิบมีความแรงถูกต้องตามมาตรฐานก่อนนำไปผลิตยา
🔍 ข้ออื่นผิดเพราะอะไร:
- ข้อ ข. (Identification): เป็นการทดสอบเอกลักษณ์ทางกายภาพ/สเปกตรัม เช่น IR spectrum, Retention time, หรือปฏิกิริยาสีเฉพาะตัว
- ข้อ ค. (Loss on drying): เป็นการตรวจวัดปริมาณน้ำและความชื้นที่สูญเสียไปเมื่ออบแห้ง (ระบุเป็น NMT x%)
- ข้อ ง. (Related substances): เป็นการจำกัดปริมาณสารปนเปื้อนหรือสารสลายตัว (ระบุเป็น NMT x%)
- ข้อ จ. (Residue on ignition): เป็นการตรวจหาปริมาณเถ้าอนินทรีย์ที่ไม่สลายตัวหลังการเผา
📖 Guideline อ้างอิง:
United States Pharmacopeia (USP-NF) General Notices and Requirements, Monograph: Methimazole
📌 จุดจำก่อนสอบ:
Contains NLT 98.0% and NMT 101.0% = ข้อกำหนดหัวข้อ Assay (การหาปริมาณตัวยาสำคัญ)</t>
        </is>
      </c>
      <c r="K56" s="100" t="n"/>
      <c r="L56" s="88" t="inlineStr">
        <is>
          <t>Titrimetric Analysis</t>
        </is>
      </c>
      <c r="M56" s="100" t="inlineStr">
        <is>
          <t>Product</t>
        </is>
      </c>
      <c r="N56" s="88" t="inlineStr">
        <is>
          <t>ข้อสอบจริง Product ปี 2564 ข้อ 32</t>
        </is>
      </c>
      <c r="O56" s="100" t="inlineStr">
        <is>
          <t>ข้อสอบจริง</t>
        </is>
      </c>
      <c r="P56" s="100" t="inlineStr">
        <is>
          <t>ปี 2564</t>
        </is>
      </c>
      <c r="Q56" s="100" t="n"/>
    </row>
    <row r="57" ht="409.6" customHeight="1" s="49">
      <c r="A57" s="100" t="n">
        <v>55</v>
      </c>
      <c r="B57" s="88" t="inlineStr">
        <is>
          <t>การตรวจวิเคราะห์หาปริมาณตัวยาสำคัญใน Aluminium Hydroxide and Magnesium Hydroxide Oral Suspension ตามเภสัชตำรับ USP กำหนดให้ใช้วิธีวิเคราะห์แบบใดสำหรับหาปริมาณอะลูมิเนียมและแมกนีเซียม</t>
        </is>
      </c>
      <c r="C57" s="100" t="inlineStr"/>
      <c r="D57" s="88" t="inlineStr">
        <is>
          <t>Complexometric titration ด้วยสารละลายมาตรฐาน Disodium EDTA (Back titration สำหรับ Al และ Direct titration สำหรับ Mg)</t>
        </is>
      </c>
      <c r="E57" s="88" t="inlineStr">
        <is>
          <t>Acid-base titration ด้วย 0.1 N NaOH</t>
        </is>
      </c>
      <c r="F57" s="88" t="inlineStr">
        <is>
          <t>Precipitation titration ด้วย Silver nitrate</t>
        </is>
      </c>
      <c r="G57" s="88" t="inlineStr">
        <is>
          <t>Redox titration ด้วย Ceric sulfate</t>
        </is>
      </c>
      <c r="H57" s="88" t="inlineStr">
        <is>
          <t>Non-aqueous titration ด้วย Perchloric acid</t>
        </is>
      </c>
      <c r="I57" s="100" t="n">
        <v>1</v>
      </c>
      <c r="J57" s="88" t="inlineStr">
        <is>
          <t>✅ คำตอบที่ถูกต้อง: ข้อ ก. Complexometric titration ด้วยสารละลายมาตรฐาน Disodium EDTA (Back titration สำหรับ Al และ Direct titration สำหรับ Mg)
💡 Background:
Al³⁺ และ Mg²⁺ เป็นไอออนโลหะประจุบวกที่สามารถสร้างสารประกอบเชิงซ้อนที่เสถียรกับ Disodium EDTA ในสภาวะ pH ที่เหมาะสม
🎯 ทำไมข้อนี้ถึงถูก:
- Al³⁺ ทำปฏิกิริยากับ EDTA ช้า จึงต้องใช้ Complexometric Back titration โดยเติม EDTA เกินพอ ต้มให้ทำปฏิกิริยา แล้วไทเทรตกลับด้วย Lead nitrate หรือ Zinc sulfate ในบัฟเฟอร์ pH ~ 4.5-5.5
- Mg²⁺ ทำปฏิกิริยากับ EDTA ได้เร็ว จึงสามารถใช้ Direct Complexometric titration ไทเทรตตรงด้วย EDTA ในบัฟเฟอร์แอมโมเนีย pH 10 ใช้อินดิเคเตอร์ Eriochrome Black T
🔍 ข้ออื่นผิดเพราะอะไร:
- ข้อ ข. (Acid-base titration): ไม่สามารถแยกวิเคราะห์หาปริมาณ Al และ Mg ที่ผสมกันอยู่ได้อย่างจำเพาะเจาะจง
- ข้อ ค. (Precipitation titration): ใช้สำหรับไอออนเฮไลด์กับโลหะเงิน
- ข้อ ง. (Redox titration): Al³⁺ และ Mg²⁺ มีสถานะออกซิเดชันคงที่ไม่เกิดปฏิกิริยารีดอกซ์
- ข้อ จ. (Non-aqueous titration): เป็นการวิเคราะห์เบสอินทรีย์อ่อน
📖 Guideline อ้างอิง:
United States Pharmacopeia (USP-NF) Monograph: Alumina and Magnesia Oral Suspension, Vogel's Textbook of Quantitative Chemical Analysis
📌 จุดจำก่อนสอบ:
Aluminium &amp; Magnesium Assay = Complexometric titration ด้วย EDTA (Al = Back titration, Mg = Direct titration)</t>
        </is>
      </c>
      <c r="K57" s="100" t="n"/>
      <c r="L57" s="88" t="inlineStr">
        <is>
          <t>Titrimetric Analysis</t>
        </is>
      </c>
      <c r="M57" s="100" t="inlineStr">
        <is>
          <t>Product</t>
        </is>
      </c>
      <c r="N57" s="88" t="inlineStr">
        <is>
          <t>ข้อสอบจริง Product ปี 2564 ข้อ 52</t>
        </is>
      </c>
      <c r="O57" s="100" t="inlineStr">
        <is>
          <t>ข้อสอบจริง</t>
        </is>
      </c>
      <c r="P57" s="100" t="inlineStr">
        <is>
          <t>ปี 2564</t>
        </is>
      </c>
      <c r="Q57" s="100" t="n"/>
    </row>
    <row r="58" ht="409.6" customHeight="1" s="49">
      <c r="A58" s="100" t="n">
        <v>56</v>
      </c>
      <c r="B58" s="88" t="inlineStr">
        <is>
          <t>เภสัชตำรับ USP ระบุข้อกำหนดการ Assay ของ Aspirin Tablets ดังนี้: 'Place about 1.5 g of finely powdered tablets in a flask, add 50.0 mL of 0.5 N sodium hydroxide VS, and boil gently for 10 minutes. Titrate the excess sodium hydroxide with 0.5 N sulfuric acid VS using phenolphthalein TS' การวิเคราะห์นี้จัดเป็นเทคนิคใด</t>
        </is>
      </c>
      <c r="C58" s="100" t="inlineStr"/>
      <c r="D58" s="88" t="inlineStr">
        <is>
          <t>Residual (Back) acid-base titration</t>
        </is>
      </c>
      <c r="E58" s="88" t="inlineStr">
        <is>
          <t>Direct acid-base neutralization</t>
        </is>
      </c>
      <c r="F58" s="88" t="inlineStr">
        <is>
          <t>Precipitation titration</t>
        </is>
      </c>
      <c r="G58" s="88" t="inlineStr">
        <is>
          <t>Complexometric titration</t>
        </is>
      </c>
      <c r="H58" s="88" t="inlineStr">
        <is>
          <t>Non-aqueous titration</t>
        </is>
      </c>
      <c r="I58" s="100" t="n">
        <v>1</v>
      </c>
      <c r="J58" s="88" t="inlineStr">
        <is>
          <t>✅ คำตอบที่ถูกต้อง: ข้อ ก. Residual (Back) acid-base titration
💡 Background:
โครงสร้างของ Aspirin (Acetylsalicylic acid) ประกอบด้วยหมู่ Carboxylic acid (-COOH) และหมู่ Ester (-OCOCH3)
🎯 ทำไมข้อนี้ถึงถูก:
การต้มกับ 0.5 N NaOH ที่มากเกินพอ จะทำให้เกิดปฏิกิริยาสะเทินของหมู่ -COOH (ใช้ 1 โมล) และปฏิกิริยาไฮโดรไลซิส (Saponification) ของหมู่ Ester กลายเป็น Salicylate และ Acetate (ใช้อีก 1 โมล) รวมเป็น 2 โมลสมมูล จากนั้นจึงนำเบส NaOH ที่เหลืออยู่มาไตเตรทกลับด้วย 0.5 N H2SO4 จึงจัดเป็น Residual (Back) acid-base titration
🔍 ข้ออื่นผิดเพราะอะไร:
- ข้อ ข. (Direct acid-base): เป็นการไตเตรทตรงโดยไม่ผ่านการต้ม ซึ่งจะวัดได้เฉพาะกรดอิสระ ไม่สามารถวัดตัวยาแอสไพรินทั้งหมดได้
- ข้อ ค. (Precipitation titration): เป็นการไตเตรทตกตะกอน
- ข้อ ง. (Complexometric titration): เป็นการไตเตรทโลหะด้วย EDTA
- ข้อ จ. (Non-aqueous titration): ทำในตัวทำละลายอินทรีย์
📖 Guideline อ้างอิง:
USP-NF Monograph: Aspirin Tablets, British Pharmacopoeia (BP) Monograph: Aspirin Tablets
📌 จุดจำก่อนสอบ:
Aspirin Tablets Assay = ต้มกับ NaOH ส่วนเกิน + ไทเทรตกลับด้วย H2SO4 = Residual (Back) acid-base titration</t>
        </is>
      </c>
      <c r="K58" s="100" t="n"/>
      <c r="L58" s="88" t="inlineStr">
        <is>
          <t>Titrimetric Analysis</t>
        </is>
      </c>
      <c r="M58" s="100" t="inlineStr">
        <is>
          <t>Product</t>
        </is>
      </c>
      <c r="N58" s="88" t="inlineStr">
        <is>
          <t>ข้อสอบจริง Product ปี 2564 ข้อ 69</t>
        </is>
      </c>
      <c r="O58" s="100" t="inlineStr">
        <is>
          <t>ข้อสอบจริง</t>
        </is>
      </c>
      <c r="P58" s="100" t="inlineStr">
        <is>
          <t>ปี 2564</t>
        </is>
      </c>
      <c r="Q58" s="100" t="n"/>
    </row>
    <row r="59" ht="409.6" customHeight="1" s="49">
      <c r="A59" s="100" t="n">
        <v>57</v>
      </c>
      <c r="B59" s="88" t="inlineStr">
        <is>
          <t>ตามเภสัชตำรับ การวิเคราะห์หาปริมาณ Salbutamol Sulfate raw material (MW = 576.70 g/mol) ด้วยการไตเตรทแบบ Non-aqueous titration โดยใช้สารละลายมาตรฐาน 0.1 N Perchloric acid (HClO4) กำหนดความสมมูล 1 mL ของ 0.1 N HClO4 เทียบเท่ากับตัวยากี่มิลลิกรัม</t>
        </is>
      </c>
      <c r="C59" s="100" t="inlineStr"/>
      <c r="D59" s="88" t="inlineStr">
        <is>
          <t>57.67 mg</t>
        </is>
      </c>
      <c r="E59" s="88" t="inlineStr">
        <is>
          <t>28.84 mg</t>
        </is>
      </c>
      <c r="F59" s="88" t="inlineStr">
        <is>
          <t>115.34 mg</t>
        </is>
      </c>
      <c r="G59" s="88" t="inlineStr">
        <is>
          <t>5.767 mg</t>
        </is>
      </c>
      <c r="H59" s="88" t="inlineStr">
        <is>
          <t>576.70 mg</t>
        </is>
      </c>
      <c r="I59" s="100" t="n">
        <v>1</v>
      </c>
      <c r="J59" s="88" t="inlineStr">
        <is>
          <t>✅ คำตอบที่ถูกต้อง: ข้อ ก. 57.67 mg
💡 Background:
Salbutamol Sulfate มีสูตรโมเลกุลเป็น (C13H21NO3)2·H2SO4 โดยใน 1 โมเลกุลของเกลือซัลเฟตจะมีโมเลกุล Salbutamol 2 โมเลกุลเชื่อมกับ 1 โมเลกุลของกรดซัลฟิวริก (MW = 576.70 g/mol)
🎯 ทำไมข้อนี้ถึงถูก:
ในการไตเตรทแบบ Non-aqueous titration ใน Glacial acetic acid เกลือ Salbutamol sulfate ทำปฏิกิริยากับ Perchloric acid ในสัดส่วน 1 โมลสมมูล (1 โมล Salbutamol sulfate รับโปรตอนได้สมมูลกับ 1 โมล HClO4):
มิลลิกรัมสมมูล (Equivalent weight factor):
1 mL of 0.1 N HClO4 = (MW / 1000) × 0.1 × 1000 mg = 0.1 × MW mg = 0.1 × 576.70 mg... แต่เนื่องจากเป็น 0.1 N:
1 L of 1 N HClO4 = 576.70 g
1 mL of 0.1 N HClO4 = (576.70 / 1000) × 0.1 = 0.05767 g = 57.67 mg
🔍 ข้ออื่นผิดเพราะอะไร:
- ข้อ ข. (28.84 mg): เกิดจากการนำ MW ไปหาร 2 ผิดพลาด
- ข้อ ค. (115.34 mg): เกิดจากการคูณ 2 ผิดพลาด
- ข้อ ง. (5.767 mg): เกิดจากการคำนวณทศนิยมผิดพลาด 10 เท่า
- ข้อ จ. (576.70 mg): เป็นน้ำหนักโมเลกุลในหน่วยกรัมต่อโมล ไม่ใช่มิลลิกรัมสมมูลต่อมิลลิลิตร
📖 Guideline อ้างอิง:
British Pharmacopoeia (BP 2023) Monograph: Salbutamol Sulphate, USP-NF Monograph: Albuterol Sulfate
📌 จุดจำก่อนสอบ:
1 mL of 0.1 N HClO4 เทียบเท่า Salbutamol Sulfate = 57.67 mg (MW 576.70 x 0.1 = 57.67 mg)</t>
        </is>
      </c>
      <c r="K59" s="100" t="n"/>
      <c r="L59" s="88" t="inlineStr">
        <is>
          <t>Titrimetric Analysis</t>
        </is>
      </c>
      <c r="M59" s="100" t="inlineStr">
        <is>
          <t>Product</t>
        </is>
      </c>
      <c r="N59" s="88" t="inlineStr">
        <is>
          <t>ข้อสอบจริง Product ปี 2564 ข้อ 79</t>
        </is>
      </c>
      <c r="O59" s="100" t="inlineStr">
        <is>
          <t>ข้อสอบจริง</t>
        </is>
      </c>
      <c r="P59" s="100" t="inlineStr">
        <is>
          <t>ปี 2564</t>
        </is>
      </c>
      <c r="Q59" s="100" t="n"/>
    </row>
    <row r="60" ht="409.6" customHeight="1" s="49">
      <c r="A60" s="100" t="n">
        <v>58</v>
      </c>
      <c r="B60" s="88" t="inlineStr">
        <is>
          <t>เภสัชตำรับระบุวิธี Assay ของ Aluminium Hydroxide ดังนี้: 'Add 20.0 mL of 0.05 M edetate disodium VS, heat on water bath for 30 minutes, cool, add hexamine, and titrate the excess edetate disodium with 0.05 M lead nitrate VS using xylenol orange TS' การวิเคราะห์นี้จัดเป็นการไตเตรทประเภทใด</t>
        </is>
      </c>
      <c r="C60" s="100" t="inlineStr"/>
      <c r="D60" s="88" t="inlineStr">
        <is>
          <t>Complexometric back titration</t>
        </is>
      </c>
      <c r="E60" s="88" t="inlineStr">
        <is>
          <t>Direct complexometric titration</t>
        </is>
      </c>
      <c r="F60" s="88" t="inlineStr">
        <is>
          <t>Precipitation titration</t>
        </is>
      </c>
      <c r="G60" s="88" t="inlineStr">
        <is>
          <t>Redox titration</t>
        </is>
      </c>
      <c r="H60" s="88" t="inlineStr">
        <is>
          <t>Acid-base back titration</t>
        </is>
      </c>
      <c r="I60" s="100" t="n">
        <v>1</v>
      </c>
      <c r="J60" s="88" t="inlineStr">
        <is>
          <t>✅ คำตอบที่ถูกต้อง: ข้อ ก. Complexometric back titration
💡 Background:
Aluminium ion (Al³⁺) ทำปฏิกิริยากับ Disodium EDTA ได้ช้ามากที่อุณหภูมิห้อง และมักเกิดการตกตะกอนเป็น Aluminium hydroxide ในสภาวะที่เป็นกลางหรือด่าง
🎯 ทำไมข้อนี้ถึงถูก:
เภสัชตำรับจึงต้องเติมสารละลายมาตรฐาน Disodium EDTA ในปริมาณที่มากเกินพอในสภาวะกรดอ่อน แล้วต้มบนอ่างน้ำร้อน (Water bath) เพื่อเร่งให้เกิดสารประกอบเชิงซ้อน Al-EDTA อย่างสมบูรณ์ จากนั้นทำให้เย็น ปรับ pH ด้วย Hexamine (Urotropine) และไตเตรท EDTA ส่วนเกินกลับด้วยสารละลายมาตรฐาน 0.05 M Lead nitrate โดยใช้ Xylenol orange เป็นอินดิเคเตอร์ จึงเป็น Complexometric back titration
🔍 ข้ออื่นผิดเพราะอะไร:
- ข้อ ข. (Direct complexometric titration): ไม่สามารถไทเทรตตรงได้เนื่องจากปฏิกิริยาเกิดช้าและ Al³⁺ ตกตะกอนง่าย
- ข้อ ค. (Precipitation titration): ไม่ใช่การไตเตรทตกตะกอนของเฮไลด์
- ข้อ ง. (Redox titration): ไม่ใช่ปฏิกิริยาถ่ายโอนอิเล็กตรอน
- ข้อ จ. (Acid-base back titration): สารที่ใช้ไตเตรทคือ EDTA และ Lead nitrate ไม่ใช่กรด-ด่าง
📖 Guideline อ้างอิง:
British Pharmacopoeia (BP) Monograph: Aluminium Hydroxide, European Pharmacopoeia (Ph. Eur.) 2.5.11
📌 จุดจำก่อนสอบ:
Aluminium Hydroxide Assay = เติม EDTA เกินพอ ต้ม แล้วไทเทรตกลับด้วย Lead nitrate = Complexometric back titration</t>
        </is>
      </c>
      <c r="K60" s="100" t="n"/>
      <c r="L60" s="88" t="inlineStr">
        <is>
          <t>Titrimetric Analysis</t>
        </is>
      </c>
      <c r="M60" s="100" t="inlineStr">
        <is>
          <t>Product</t>
        </is>
      </c>
      <c r="N60" s="88" t="inlineStr">
        <is>
          <t>ข้อสอบจริง Product ปี 2564 ข้อ 85</t>
        </is>
      </c>
      <c r="O60" s="100" t="inlineStr">
        <is>
          <t>ข้อสอบจริง</t>
        </is>
      </c>
      <c r="P60" s="100" t="inlineStr">
        <is>
          <t>ปี 2564</t>
        </is>
      </c>
      <c r="Q60" s="100" t="n"/>
    </row>
    <row r="61" ht="409.6" customHeight="1" s="49">
      <c r="A61" s="100" t="n">
        <v>59</v>
      </c>
      <c r="B61" s="88" t="inlineStr">
        <is>
          <t>เภสัชตำรับระบุวิธี Assay ของ Ferrous Sulfate Tablets ดังนี้: 'Dissolve powder in dilute sulfuric acid, add orthophenanthroline TS, and titrate immediately with 0.1 N ceric sulfate VS until the red color changes to light blue' การวิเคราะห์นี้จัดเป็นวิธีใด</t>
        </is>
      </c>
      <c r="C61" s="100" t="inlineStr"/>
      <c r="D61" s="88" t="inlineStr">
        <is>
          <t>Oxidation-reduction titration (Cerimetry)</t>
        </is>
      </c>
      <c r="E61" s="88" t="inlineStr">
        <is>
          <t>Acid-base neutralization</t>
        </is>
      </c>
      <c r="F61" s="88" t="inlineStr">
        <is>
          <t>Complexometric titration</t>
        </is>
      </c>
      <c r="G61" s="88" t="inlineStr">
        <is>
          <t>Precipitation titration</t>
        </is>
      </c>
      <c r="H61" s="88" t="inlineStr">
        <is>
          <t>Non-aqueous titration</t>
        </is>
      </c>
      <c r="I61" s="100" t="n">
        <v>1</v>
      </c>
      <c r="J61" s="88" t="inlineStr">
        <is>
          <t>✅ คำตอบที่ถูกต้อง: ข้อ ก. Oxidation-reduction titration (Cerimetry)
💡 Background:
Ferrous sulfate (FeSO4) ประกอบด้วยไอออน Fe²⁺ ซึ่งมีคุณสมบัติเป็น Reducing agent สามารถถูกออกซิไดซ์กลายเป็น Fe³⁺ ได้อย่างสมบูรณ์ด้วยตัวออกซิไดซ์แรง เช่น Ceric ion (Ce⁴⁺)
🎯 ทำไมข้อนี้ถึงถูก:
การใช้ Ceric sulfate (Ce⁴⁺) ในสารละลายกรดซัลฟิวริก (Cerimetry) โดยใช้อินดิเคเตอร์ Orthophenanthroline (Ferroin) ซึ่งจะเปลี่ยนสีจากสีแดงส้มเป็นสีฟ้าอ่อนที่จุดยุติ จัดเป็นเทคนิคการไตเตรทแบบ Oxidation-reduction (Redox titration)
🔍 ข้ออื่นผิดเพราะอะไร:
- ข้อ ข. (Acid-base neutralization): ไม่ใช่ปฏิกิริยาสะเทินของโปรตอน
- ข้อ ค. (Complexometric titration): ไม่ได้ใช้ EDTA ในการจับคีเลต
- ข้อ ง. (Precipitation titration): ไม่ใช่ปฏิกิริยาเกิดตะกอนกับเงิน
- ข้อ จ. (Non-aqueous titration): ทำในตัวทำละลายน้ำที่มีกรดซัลฟิวริก
📖 Guideline อ้างอิง:
United States Pharmacopeia (USP-NF) Monograph: Ferrous Sulfate Tablets, Vogel's Quantitative Chemical Analysis
📌 จุดจำก่อนสอบ:
Fe²⁺ + Ce⁴⁺ + Ferroin = Redox titration (Cerimetry) จุดยุติเปลี่ยนจาก แดง → ฟ้าอ่อน</t>
        </is>
      </c>
      <c r="K61" s="100" t="n"/>
      <c r="L61" s="88" t="inlineStr">
        <is>
          <t>Titrimetric Analysis</t>
        </is>
      </c>
      <c r="M61" s="100" t="inlineStr">
        <is>
          <t>Product</t>
        </is>
      </c>
      <c r="N61" s="88" t="inlineStr">
        <is>
          <t>ข้อสอบจริง Product ปี 2564 ข้อ 91</t>
        </is>
      </c>
      <c r="O61" s="100" t="inlineStr">
        <is>
          <t>ข้อสอบจริง</t>
        </is>
      </c>
      <c r="P61" s="100" t="inlineStr">
        <is>
          <t>ปี 2564</t>
        </is>
      </c>
      <c r="Q61" s="100" t="n"/>
    </row>
    <row r="62" ht="409.6" customHeight="1" s="49">
      <c r="A62" s="100" t="n">
        <v>60</v>
      </c>
      <c r="B62" s="88" t="inlineStr">
        <is>
          <t>ในการเตรียมยาเม็ดเคลือบฟิล์ม Ferrous Sulfate Tablets เพื่อป้องกันการเกิดออกซิเดชันของเหล็ก สารช่วยทางเภสัชกรรมในข้อใดจับคู่กับหน้าที่ในฟิล์มเคลือบได้ถูกต้อง</t>
        </is>
      </c>
      <c r="C62" s="100" t="inlineStr"/>
      <c r="D62" s="88" t="inlineStr">
        <is>
          <t>Hypromellose (HPMC) ทำหน้าที่เป็น Film former และ Polyethylene glycol (PEG) ทำหน้าที่เป็น Plasticizer</t>
        </is>
      </c>
      <c r="E62" s="88" t="inlineStr">
        <is>
          <t>Talc ทำหน้าที่เป็น Film former และ HPMC เป็น Plasticizer</t>
        </is>
      </c>
      <c r="F62" s="88" t="inlineStr">
        <is>
          <t>Titanium dioxide ทำหน้าที่เป็น Plasticizer</t>
        </is>
      </c>
      <c r="G62" s="88" t="inlineStr">
        <is>
          <t>PEG ทำหน้าที่เป็น Opacifier</t>
        </is>
      </c>
      <c r="H62" s="88" t="inlineStr">
        <is>
          <t>HPMC ทำหน้าที่เป็น Glidant</t>
        </is>
      </c>
      <c r="I62" s="100" t="n">
        <v>1</v>
      </c>
      <c r="J62" s="88" t="inlineStr">
        <is>
          <t>✅ คำตอบที่ถูกต้อง: ข้อ ก. Hypromellose (HPMC) ทำหน้าที่เป็น Film former และ Polyethylene glycol (PEG) ทำหน้าที่เป็น Plasticizer
💡 Background:
น้ำยาเคลือบฟิล์มยาเม็ด (Film-coating formulation) ประกอบด้วยองค์ประกอบหลัก 4 ส่วน:
1. Film former (โพลิเมอร์สร้างฟิล์ม เช่น HPMC, HPC, PVA)
2. Plasticizer (สารเพิ่มความยืดหยุ่น ป้องกันฟิล์มเปราะ เช่น PEG, Propylene glycol, Triethyl citrate)
3. Opacifier / Colorant (สารทึบแสงและสารให้สี เช่น Titanium dioxide, Iron oxides)
4. Anti-tacking agent / Glidant (สารกันติด เช่น Talc)
🎯 ทำไมข้อนี้ถึงถูก:
Hypromellose (HPMC) เป็นโพลิเมอร์มาตรฐานที่ทำหน้าที่สร้างแผ่นฟิล์มบางปกคลุมเม็ดยา (Film former) และ PEG ทำหน้าที่แทรกระหว่างสายโพลิเมอร์เพื่อลดแรงดึงดูดระหว่างโมเลกุล ทำให้ฟิล์มมีความยืดหยุ่น ไม่แตกเปราะ (Plasticizer)
🔍 ข้ออื่นผิดเพราะอะไร:
- ข้อ ข: Talc เป็น Anti-tacking agent (สารกันติด) ไม่ใช่ Film former
- ข้อ ค: Titanium dioxide เป็น Opacifier (สารทึบแสง) ป้องกันแสง
- ข้อ ง: PEG เป็น Plasticizer ไม่ใช่ Opacifier
- ข้อ จ: HPMC เป็น Polymer film former ไม่ใช่ Glidant ในผงยา
📖 Guideline อ้างอิง:
Handbook of Pharmaceutical Excipients, Remington: The Science and Practice of Pharmacy
📌 จุดจำก่อนสอบ:
HPMC = Film former / PEG = Plasticizer / TiO2 = Opacifier / Talc = Anti-tacking agent</t>
        </is>
      </c>
      <c r="K62" s="100" t="n"/>
      <c r="L62" s="88" t="inlineStr">
        <is>
          <t>Titrimetric Analysis</t>
        </is>
      </c>
      <c r="M62" s="100" t="inlineStr">
        <is>
          <t>Product</t>
        </is>
      </c>
      <c r="N62" s="88" t="inlineStr">
        <is>
          <t>ข้อสอบจริง Product ปี 2564 ข้อ 112</t>
        </is>
      </c>
      <c r="O62" s="100" t="inlineStr">
        <is>
          <t>ข้อสอบจริง</t>
        </is>
      </c>
      <c r="P62" s="100" t="inlineStr">
        <is>
          <t>ปี 2564</t>
        </is>
      </c>
      <c r="Q62" s="100" t="n"/>
    </row>
    <row r="63" ht="409.6" customHeight="1" s="49">
      <c r="A63" s="100" t="n">
        <v>61</v>
      </c>
      <c r="B63" s="88" t="inlineStr">
        <is>
          <t>สูตรตำรับ Benzoyl peroxide Emulgel ประกอบด้วย Carbopol 940, Benzoyl peroxide, Olive oil, Polysorbate 80, Triethanolamine และ Purified water สาร Triethanolamine ทำหน้าที่อะไรในตำรับนี้</t>
        </is>
      </c>
      <c r="C63" s="100" t="inlineStr"/>
      <c r="D63" s="88" t="inlineStr">
        <is>
          <t>Neutralizing agent (สารปรับด่างเพื่อทำให้ Carbomer ขยายสายโมเลกุลเกิดเป็นเจลความหนืดสูง)</t>
        </is>
      </c>
      <c r="E63" s="88" t="inlineStr">
        <is>
          <t>Active ingredient</t>
        </is>
      </c>
      <c r="F63" s="88" t="inlineStr">
        <is>
          <t>Preservative</t>
        </is>
      </c>
      <c r="G63" s="88" t="inlineStr">
        <is>
          <t>Solubilizer</t>
        </is>
      </c>
      <c r="H63" s="88" t="inlineStr">
        <is>
          <t>Chelating agent</t>
        </is>
      </c>
      <c r="I63" s="100" t="n">
        <v>1</v>
      </c>
      <c r="J63" s="88" t="inlineStr">
        <is>
          <t>✅ คำตอบที่ถูกต้อง: ข้อ ก. Neutralizing agent (สารปรับด่างเพื่อทำให้ Carbomer ขยายสายโมเลกุลเกิดเป็นเจลความหนืดสูง)
💡 Background:
Carbopol 940 (Carbomer) เป็นโพลิเมอร์ของ Polyacrylic acid ในน้ำจะมีสภาพเป็นกรดและสายโมเลกุลจะขดม้วนตัวอยู่ ทำให้สารละลายยังมีความหนืดต่ำ
🎯 ทำไมข้อนี้ถึงถูก:
เมื่อเติมด่างอินทรีย์ เช่น Triethanolamine (TEA) หรือ NaOH ลงไปสะเทินกรด (Neutralization) หมู่คาร์บอกซิล (-COOH) จะแตกตัวเป็นคาร์บอกซิเลตไอออน (-COO⁻) เกิดแรงผลักทางไฟฟ้าสถิต (Electrostatic repulsion) ทำให้สายโพลิเมอร์คลายตัวและเหยียดยาวออก (Uncoiling) ดักจับโมเลกุลน้ำจนเกิดเป็นโครงข่ายเจลที่มีความหนืดสูงและใส
🔍 ข้ออื่นผิดเพราะอะไร:
- ข้อ ข. (Active ingredient): ตัวยาสำคัญคือ Benzoyl peroxide
- ข้อ ค. (Preservative): TEA ไม่ใช่สารกันเสีย
- ข้อ ง. (Solubilizer): TEA ไม่ใช่ตัวทำละลายหลัก
- ข้อ จ. (Chelating agent): สารคีเลตคือ Disodium EDTA
📖 Guideline อ้างอิง:
Handbook of Pharmaceutical Excipients (Rowe et al.), Ansel's Pharmaceutical Dosage Forms
📌 จุดจำก่อนสอบ:
Carbopol / Carbomer + Triethanolamine (TEA) = Neutralization ทำให้เกิดเจลความหนืดสูง (Gel thickening by uncoiling)</t>
        </is>
      </c>
      <c r="K63" s="100" t="n"/>
      <c r="L63" s="88" t="inlineStr">
        <is>
          <t>Titrimetric Analysis</t>
        </is>
      </c>
      <c r="M63" s="100" t="inlineStr">
        <is>
          <t>Product</t>
        </is>
      </c>
      <c r="N63" s="88" t="inlineStr">
        <is>
          <t>ข้อสอบจริง Product ปี 2564 ข้อ 125</t>
        </is>
      </c>
      <c r="O63" s="100" t="inlineStr">
        <is>
          <t>ข้อสอบจริง</t>
        </is>
      </c>
      <c r="P63" s="100" t="inlineStr">
        <is>
          <t>ปี 2564</t>
        </is>
      </c>
      <c r="Q63" s="100" t="n"/>
    </row>
    <row r="64" ht="409.6" customHeight="1" s="49">
      <c r="A64" s="100" t="n">
        <v>62</v>
      </c>
      <c r="B64" s="88" t="inlineStr">
        <is>
          <t>จากสูตรตำรับ Benzoyl peroxide Emulgel ที่ประกอบด้วย Purified water, Olive oil, Carbopol 940, Benzoyl peroxide, Triethanolamine และ Polysorbate 80 สารใดทำหน้าที่เป็น Emulsifying agent หลักในการทำให้เกิดอิมัลชัน</t>
        </is>
      </c>
      <c r="C64" s="100" t="inlineStr"/>
      <c r="D64" s="88" t="inlineStr">
        <is>
          <t>Polysorbate 80 (Tween 80)</t>
        </is>
      </c>
      <c r="E64" s="88" t="inlineStr">
        <is>
          <t>Carbopol 940</t>
        </is>
      </c>
      <c r="F64" s="88" t="inlineStr">
        <is>
          <t>Olive oil</t>
        </is>
      </c>
      <c r="G64" s="88" t="inlineStr">
        <is>
          <t>Triethanolamine</t>
        </is>
      </c>
      <c r="H64" s="88" t="inlineStr">
        <is>
          <t>Purified water</t>
        </is>
      </c>
      <c r="I64" s="100" t="n">
        <v>1</v>
      </c>
      <c r="J64" s="88" t="inlineStr">
        <is>
          <t>✅ คำตอบที่ถูกต้อง: ข้อ ก. Polysorbate 80 (Tween 80)
💡 Background:
Emulgel คือรูปแบบผสมผสานระหว่างอิมัลชัน (Emulsion) และเจล (Gel) โดยมีหยดน้ำมันกระจายตัวอยู่ในโครงข่ายเจลที่เป็นเฟสน้ำ เพื่อช่วยนำส่งตัวยาที่ไม่ละลายน้ำ เช่น Benzoyl peroxide
🎯 ทำไมข้อนี้ถึงถูก:
Polysorbate 80 (Tween 80) เป็นสารลดแรงตึงผิวชนิดไม่มีประจุ (Non-ionic surfactant) ที่มีค่า HLB สูง (~15) ทำหน้าที่เป็น Primary Emulsifying agent ช่วยลดแรงตึงผิวระหว่าง Olive oil (เฟสน้ำมัน) และน้ำ ทำให้เกิดเป็น Oil-in-Water (O/W) emulsion ได้อย่างเสถียร
🔍 ข้ออื่นผิดเพราะอะไร:
- ข้อ ข. (Carbopol 940): ทำหน้าที่เป็น Gelling agent (สารก่อเจล) ในเฟสน้ำ
- ข้อ ค. (Olive oil): เป็นเฟสน้ำมัน (Oil phase vehicle)
- ข้อ ง. (Triethanolamine): เป็น Neutralizing agent ปรับด่างให้เจลพองตัว
- ข้อ จ. (Purified water): เป็นกระสายยาหลักในเฟสน้ำ
📖 Guideline อ้างอิง:
Handbook of Pharmaceutical Excipients, Remington: The Science and Practice of Pharmacy
📌 จุดจำก่อนสอบ:
Polysorbate 80 (Tween 80) = Non-ionic surfactant / O/W Emulsifying agent (HLB ~15)</t>
        </is>
      </c>
      <c r="K64" s="100" t="n"/>
      <c r="L64" s="88" t="inlineStr">
        <is>
          <t>Titrimetric Analysis</t>
        </is>
      </c>
      <c r="M64" s="100" t="inlineStr">
        <is>
          <t>Product</t>
        </is>
      </c>
      <c r="N64" s="88" t="inlineStr">
        <is>
          <t>ข้อสอบจริง Product ปี 2564 ข้อ 126</t>
        </is>
      </c>
      <c r="O64" s="100" t="inlineStr">
        <is>
          <t>ข้อสอบจริง</t>
        </is>
      </c>
      <c r="P64" s="100" t="inlineStr">
        <is>
          <t>ปี 2564</t>
        </is>
      </c>
      <c r="Q64" s="100" t="n"/>
    </row>
    <row r="65" ht="409.6" customHeight="1" s="49">
      <c r="A65" s="100" t="n">
        <v>63</v>
      </c>
      <c r="B65" s="88" t="inlineStr">
        <is>
          <t>เภสัชตำรับระบุวิธี Assay ของ Nicotine raw material ดังนี้: 'Dissolve about 60 mg of Nicotine in glacial acetic acid, add crystal violet TS, and titrate with 0.1 N perchloric acid VS to a green endpoint' การวิเคราะห์นี้จัดเป็นการไตเตรทประเภทใด</t>
        </is>
      </c>
      <c r="C65" s="100" t="inlineStr"/>
      <c r="D65" s="88" t="inlineStr">
        <is>
          <t>Non-aqueous acid-base titration</t>
        </is>
      </c>
      <c r="E65" s="88" t="inlineStr">
        <is>
          <t>Direct aqueous acid-base titration</t>
        </is>
      </c>
      <c r="F65" s="88" t="inlineStr">
        <is>
          <t>Precipitation titration</t>
        </is>
      </c>
      <c r="G65" s="88" t="inlineStr">
        <is>
          <t>Complexometric titration</t>
        </is>
      </c>
      <c r="H65" s="88" t="inlineStr">
        <is>
          <t>Redox titration</t>
        </is>
      </c>
      <c r="I65" s="100" t="n">
        <v>1</v>
      </c>
      <c r="J65" s="88" t="inlineStr">
        <is>
          <t>✅ คำตอบที่ถูกต้อง: ข้อ ก. Non-aqueous acid-base titration
💡 Background:
Nicotine เป็นแอลคาลอยด์ประเภท Tertiary amine ที่มีคุณสมบัติเป็นเบสอินทรีย์อ่อน (Weak organic base)
🎯 ทำไมข้อนี้ถึงถูก:
การละลายตัวยาใน Glacial acetic acid แล้วไตเตรทด้วยสารละลายมาตรฐาน 0.1 N Perchloric acid (HClO4) โดยใช้อินดิเคเตอร์ Crystal violet (เปลี่ยนสีจากม่วง → น้ำเงิน → เขียว ที่จุดยุติ) เป็นรูปแบบมาตรฐานของการไตเตรทเบสอ่อนในตัวทำละลายปราศจากน้ำ (Non-aqueous acid-base titration)
🔍 ข้ออื่นผิดเพราะอะไร:
- ข้อ ข. (Aqueous acid-base): นิโคตินเป็นเบสอ่อนในน้ำ จะไม่มีจุดกระโดดของ pH ที่ชัดเจน
- ข้อ ค. (Precipitation): ไม่ใช่การไตเตรทตกตะกอนด้วยเงิน
- ข้อ ง. (Complexometric): ไม่ได้ใช้ EDTA ในการไทเทรต
- ข้อ จ. (Redox): ไม่ใช่ปฏิกิริยารีดอกซ์
📖 Guideline อ้างอิง:
United States Pharmacopeia (USP-NF) Monograph: Nicotine, European Pharmacopoeia (Ph. Eur.) Monograph: Nicotine
📌 จุดจำก่อนสอบ:
Glacial acetic acid + 0.1 N Perchloric acid (HClO4) + Crystal violet = Non-aqueous titration สำหรับเบสอ่อน</t>
        </is>
      </c>
      <c r="K65" s="100" t="n"/>
      <c r="L65" s="88" t="inlineStr">
        <is>
          <t>Titrimetric Analysis</t>
        </is>
      </c>
      <c r="M65" s="100" t="inlineStr">
        <is>
          <t>Product</t>
        </is>
      </c>
      <c r="N65" s="88" t="inlineStr">
        <is>
          <t>ข้อสอบจริง Product ปี 2564 ข้อ 148</t>
        </is>
      </c>
      <c r="O65" s="100" t="inlineStr">
        <is>
          <t>ข้อสอบจริง</t>
        </is>
      </c>
      <c r="P65" s="100" t="inlineStr">
        <is>
          <t>ปี 2564</t>
        </is>
      </c>
      <c r="Q65" s="100" t="n"/>
    </row>
    <row r="66" ht="409.6" customHeight="1" s="49">
      <c r="A66" s="100" t="n">
        <v>64</v>
      </c>
      <c r="B66" s="88" t="inlineStr">
        <is>
          <t>สารช่วยทางเภสัชกรรมในข้อใดต่อไปนี้ นิยมนำมาใช้เป็น Reducing agent antioxidant เพื่อป้องกันการเกิดปฏิกิริยาออกซิเดชันในสูตรตำรับยาหยอดตาที่มีตัวยาไวต่อออกซิเจน</t>
        </is>
      </c>
      <c r="C66" s="100" t="inlineStr"/>
      <c r="D66" s="88" t="inlineStr">
        <is>
          <t>Sodium metabisulfite หรือ Sodium bisulfite</t>
        </is>
      </c>
      <c r="E66" s="88" t="inlineStr">
        <is>
          <t>Benzalkonium chloride</t>
        </is>
      </c>
      <c r="F66" s="88" t="inlineStr">
        <is>
          <t>Chlorobutanol</t>
        </is>
      </c>
      <c r="G66" s="88" t="inlineStr">
        <is>
          <t>Sodium chloride</t>
        </is>
      </c>
      <c r="H66" s="88" t="inlineStr">
        <is>
          <t>Polysorbate 20</t>
        </is>
      </c>
      <c r="I66" s="100" t="n">
        <v>1</v>
      </c>
      <c r="J66" s="88" t="inlineStr">
        <is>
          <t>✅ คำตอบที่ถูกต้อง: ข้อ ก. Sodium metabisulfite หรือ Sodium bisulfite
💡 Background:
สารต้านออกซิเดชัน (Antioxidants) แบ่งเป็น:
1. Reducing agents (สารที่ถูกออกซิไดซ์แทนตัวยา เช่น Sodium metabisulfite, Ascorbic acid)
2. Free radical scavengers (สารดักจับอนุมูลอิสระ เช่น BHT, BHA, Tocopherol)
3. Chelating agents / Synergists (สารคีเลตจับโลหะเร่งปฏิกิริยา เช่น Disodium EDTA, Citric acid)
🎯 ทำไมข้อนี้ถึงถูก:
Sodium metabisulfite (และ Sodium bisulfite) เป็นสารต้านออกซิเดชันชนิดละลายน้ำในกลุ่ม Reducing agent ที่มีศักย์ไฟฟ้ารีดอกซ์ต่ำกว่าตัวยา จึงเข้าทำปฏิกิริยากับออกซิเจนก่อนตัวยาสำคัญ ช่วยปกป้องตัวยาในตำรับยาหยอดตาได้อย่างมีประสิทธิภาพ
🔍 ข้ออื่นผิดเพราะอะไร:
- ข้อ ข. (Benzalkonium chloride): เป็นสารกันเสียต้านเชื้อจุลชีพ (Preservative)
- ข้อ ค. (Chlorobutanol): เป็นสารกันเสีย
- ข้อ ง. (Sodium chloride): เป็นสารปรับแรงดันออสโมติก (Tonicity agent)
- ข้อ จ. (Polysorbate 20): เป็นสารลดแรงตึงผิวช่วยเพิ่มการละลาย (Surfactant)
📖 Guideline อ้างอิง:
Handbook of Pharmaceutical Excipients, USP-NF General Chapter &lt;771&gt; Ophthalmic Products
📌 จุดจำก่อนสอบ:
Sodium metabisulfite / Bisulfite = Water-soluble reducing antioxidant ในยาน้ำ/ยาตา</t>
        </is>
      </c>
      <c r="K66" s="100" t="n"/>
      <c r="L66" s="88" t="inlineStr">
        <is>
          <t>Titrimetric Analysis</t>
        </is>
      </c>
      <c r="M66" s="100" t="inlineStr">
        <is>
          <t>Product</t>
        </is>
      </c>
      <c r="N66" s="88" t="inlineStr">
        <is>
          <t>ข้อสอบจริง Product ปี 2564 ข้อ 149</t>
        </is>
      </c>
      <c r="O66" s="100" t="inlineStr">
        <is>
          <t>ข้อสอบจริง</t>
        </is>
      </c>
      <c r="P66" s="100" t="inlineStr">
        <is>
          <t>ปี 2564</t>
        </is>
      </c>
      <c r="Q66" s="100" t="n"/>
    </row>
    <row r="67" ht="409.6" customHeight="1" s="49">
      <c r="A67" s="100" t="n">
        <v>65</v>
      </c>
      <c r="B67" s="88" t="inlineStr">
        <is>
          <t>การวิเคราะห์หาปริมาณ Sodium Chloride (NaCl) ด้วยสารละลายมาตรฐาน Silver nitrate (AgNO3) โดยใช้ Potassium chromate เป็นอินดิเคเตอร์ เกิดตะกอนสีน้ำตาลแดงของ Ag2CrO4 ที่จุดยุติ จัดเป็นการวิเคราะห์แบบใด</t>
        </is>
      </c>
      <c r="C67" s="100" t="inlineStr"/>
      <c r="D67" s="88" t="inlineStr">
        <is>
          <t>Precipitation titration (Mohr method)</t>
        </is>
      </c>
      <c r="E67" s="88" t="inlineStr">
        <is>
          <t>Volhard method</t>
        </is>
      </c>
      <c r="F67" s="88" t="inlineStr">
        <is>
          <t>Fajans method</t>
        </is>
      </c>
      <c r="G67" s="88" t="inlineStr">
        <is>
          <t>Acid-base titration</t>
        </is>
      </c>
      <c r="H67" s="88" t="inlineStr">
        <is>
          <t>Complexometric titration</t>
        </is>
      </c>
      <c r="I67" s="100" t="n">
        <v>1</v>
      </c>
      <c r="J67" s="88" t="inlineStr">
        <is>
          <t>✅ คำตอบที่ถูกต้อง: ข้อ ก. Precipitation titration (Mohr method)
💡 Background:
Mohr method เป็นการไตเตรทแบบตกตะกอนโดยตรง (Direct argentometric precipitation titration) ใช้สำหรับหาปริมาณ Chloride หรือ Bromide ในสารละลายที่เป็นกลางหรือด่างอ่อน (pH 6.5-10.0)
🎯 ทำไมข้อนี้ถึงถูก:
เมื่อหยดสารละลายมาตรฐาน AgNO3 ลงในสารละลาย NaCl ไอออน Ag⁺ จะทำปฏิกิริยากับ Cl⁻ เกิดเป็นตะกอนสีขาวของ AgCl ก่อน (เนื่องจากมีค่า Ksp ต่ำกว่า) เมื่อ Cl⁻ ทำปฏิกิริยาจนหมด Ag⁺ หยดแรกที่เกินพอจะทำปฏิกิริยากับ K2CrO4 (อินดิเคเตอร์) เกิดเป็นตะกอนสีน้ำตาลแดงของ Silver chromate (Ag2CrO4) ที่จุดยุติ
🔍 ข้ออื่นผิดเพราะอะไร:
- ข้อ ข. (Volhard method): เป็น Back titration ในสภาวะกรด โดยใช้ Fe³⁺ เป็นอินดิเคเตอร์
- ข้อ ค. (Fajans method): ใช้อินดิเคเตอร์ดูดซับ เช่น Fluorescein
- ข้อ ง. (Acid-base titration): ไม่ใช่การสะเทินกรด-ด่าง
- ข้อ จ. (Complexometric titration): เป็นการจับคีเลตของโลหะกับ EDTA
📖 Guideline อ้างอิง:
Vogel's Textbook of Quantitative Chemical Analysis, USP-NF Monograph: Sodium Chloride
📌 จุดจำก่อนสอบ:
NaCl + AgNO3 + K2CrO4 indicator (ตะกอนสีน้ำตาลแดง Ag2CrO4) = Mohr method (pH 6.5-10)</t>
        </is>
      </c>
      <c r="K67" s="100" t="n"/>
      <c r="L67" s="88" t="inlineStr">
        <is>
          <t>Titrimetric Analysis</t>
        </is>
      </c>
      <c r="M67" s="100" t="inlineStr">
        <is>
          <t>Product</t>
        </is>
      </c>
      <c r="N67" s="88" t="inlineStr">
        <is>
          <t>ข้อสอบจริง Product ปี 2564 ข้อ 154</t>
        </is>
      </c>
      <c r="O67" s="100" t="inlineStr">
        <is>
          <t>ข้อสอบจริง</t>
        </is>
      </c>
      <c r="P67" s="100" t="inlineStr">
        <is>
          <t>ปี 2564</t>
        </is>
      </c>
      <c r="Q67" s="100" t="n"/>
    </row>
    <row r="68" ht="409.6" customHeight="1" s="49">
      <c r="A68" s="100" t="n">
        <v>66</v>
      </c>
      <c r="B68" s="88"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68" s="100" t="inlineStr"/>
      <c r="D68" s="88" t="inlineStr">
        <is>
          <t>Redox titration (Oxidation-Reduction / Cerimetry)</t>
        </is>
      </c>
      <c r="E68" s="88" t="inlineStr">
        <is>
          <t>Acid-base neutralization</t>
        </is>
      </c>
      <c r="F68" s="88" t="inlineStr">
        <is>
          <t>Complexometric titration</t>
        </is>
      </c>
      <c r="G68" s="88" t="inlineStr">
        <is>
          <t>Precipitation titration</t>
        </is>
      </c>
      <c r="H68" s="88" t="inlineStr">
        <is>
          <t>Non-aqueous titration</t>
        </is>
      </c>
      <c r="I68" s="100" t="n">
        <v>1</v>
      </c>
      <c r="J68" s="88"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68" s="100" t="n"/>
      <c r="L68" s="88" t="inlineStr">
        <is>
          <t>Titrimetric Analysis</t>
        </is>
      </c>
      <c r="M68" s="100" t="inlineStr">
        <is>
          <t>Product</t>
        </is>
      </c>
      <c r="N68" s="88" t="inlineStr">
        <is>
          <t>ข้อสอบจริง Product ปี 2563 ข้อ 1</t>
        </is>
      </c>
      <c r="O68" s="100" t="inlineStr">
        <is>
          <t>ข้อสอบจริง</t>
        </is>
      </c>
      <c r="P68" s="100" t="inlineStr">
        <is>
          <t>ปี 2563</t>
        </is>
      </c>
      <c r="Q68" s="100" t="n"/>
    </row>
    <row r="69" ht="409.6" customHeight="1" s="49">
      <c r="A69" s="100" t="n">
        <v>67</v>
      </c>
      <c r="B69" s="88"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69" s="100" t="inlineStr"/>
      <c r="D69" s="88" t="inlineStr">
        <is>
          <t>Residual (Back) acid-base titration</t>
        </is>
      </c>
      <c r="E69" s="88" t="inlineStr">
        <is>
          <t>Direct acid-base titration</t>
        </is>
      </c>
      <c r="F69" s="88" t="inlineStr">
        <is>
          <t>Complexometric titration</t>
        </is>
      </c>
      <c r="G69" s="88" t="inlineStr">
        <is>
          <t>Precipitation titration</t>
        </is>
      </c>
      <c r="H69" s="88" t="inlineStr">
        <is>
          <t>Non-aqueous titration</t>
        </is>
      </c>
      <c r="I69" s="100" t="n">
        <v>1</v>
      </c>
      <c r="J69" s="88"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69" s="100" t="n"/>
      <c r="L69" s="88" t="inlineStr">
        <is>
          <t>Titrimetric Analysis</t>
        </is>
      </c>
      <c r="M69" s="100" t="inlineStr">
        <is>
          <t>Product</t>
        </is>
      </c>
      <c r="N69" s="88" t="inlineStr">
        <is>
          <t>ข้อสอบจริง Product ปี 2563 ข้อ 3</t>
        </is>
      </c>
      <c r="O69" s="100" t="inlineStr">
        <is>
          <t>ข้อสอบจริง</t>
        </is>
      </c>
      <c r="P69" s="100" t="inlineStr">
        <is>
          <t>ปี 2563</t>
        </is>
      </c>
      <c r="Q69" s="100" t="n"/>
    </row>
    <row r="70" ht="409.6" customHeight="1" s="49">
      <c r="A70" s="100" t="n">
        <v>68</v>
      </c>
      <c r="B70" s="88" t="inlineStr">
        <is>
          <t>การวิเคราะห์ Salbutamol Sulfate raw material (MW = 576.70) ด้วย 0.1 N Perchloric acid โดยใช้วิธี Non-aqueous titration กำหนดให้ 1 mL ของ 0.1 N HClO4 สมมูลกับตัวยากี่มิลลิกรัม</t>
        </is>
      </c>
      <c r="C70" s="100" t="inlineStr"/>
      <c r="D70" s="88" t="inlineStr">
        <is>
          <t>57.67 mg</t>
        </is>
      </c>
      <c r="E70" s="88" t="inlineStr">
        <is>
          <t>28.84 mg</t>
        </is>
      </c>
      <c r="F70" s="88" t="inlineStr">
        <is>
          <t>115.34 mg</t>
        </is>
      </c>
      <c r="G70" s="88" t="inlineStr">
        <is>
          <t>5.767 mg</t>
        </is>
      </c>
      <c r="H70" s="88" t="inlineStr">
        <is>
          <t>576.70 mg</t>
        </is>
      </c>
      <c r="I70" s="100" t="n">
        <v>1</v>
      </c>
      <c r="J70" s="88"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70" s="100" t="n"/>
      <c r="L70" s="88" t="inlineStr">
        <is>
          <t>Titrimetric Analysis</t>
        </is>
      </c>
      <c r="M70" s="100" t="inlineStr">
        <is>
          <t>Product</t>
        </is>
      </c>
      <c r="N70" s="88" t="inlineStr">
        <is>
          <t>ข้อสอบจริง Product ปี 2563 ข้อ 5</t>
        </is>
      </c>
      <c r="O70" s="100" t="inlineStr">
        <is>
          <t>ข้อสอบจริง</t>
        </is>
      </c>
      <c r="P70" s="100" t="inlineStr">
        <is>
          <t>ปี 2563</t>
        </is>
      </c>
      <c r="Q70" s="100" t="n"/>
    </row>
    <row r="71" ht="409.6" customHeight="1" s="49">
      <c r="A71" s="100" t="n">
        <v>69</v>
      </c>
      <c r="B71" s="88"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71" s="100" t="inlineStr"/>
      <c r="D71" s="88" t="inlineStr">
        <is>
          <t>Complexometric back titration</t>
        </is>
      </c>
      <c r="E71" s="88" t="inlineStr">
        <is>
          <t>Direct complexometric titration</t>
        </is>
      </c>
      <c r="F71" s="88" t="inlineStr">
        <is>
          <t>Precipitation titration</t>
        </is>
      </c>
      <c r="G71" s="88" t="inlineStr">
        <is>
          <t>Redox titration</t>
        </is>
      </c>
      <c r="H71" s="88" t="inlineStr">
        <is>
          <t>Acid-base titration</t>
        </is>
      </c>
      <c r="I71" s="100" t="n">
        <v>1</v>
      </c>
      <c r="J71" s="88"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71" s="100" t="n"/>
      <c r="L71" s="88" t="inlineStr">
        <is>
          <t>Titrimetric Analysis</t>
        </is>
      </c>
      <c r="M71" s="100" t="inlineStr">
        <is>
          <t>Product</t>
        </is>
      </c>
      <c r="N71" s="88" t="inlineStr">
        <is>
          <t>ข้อสอบจริง Product ปี 2563 ข้อ 6</t>
        </is>
      </c>
      <c r="O71" s="100" t="inlineStr">
        <is>
          <t>ข้อสอบจริง</t>
        </is>
      </c>
      <c r="P71" s="100" t="inlineStr">
        <is>
          <t>ปี 2563</t>
        </is>
      </c>
      <c r="Q71" s="100" t="n"/>
    </row>
    <row r="72" ht="409.6" customHeight="1" s="49">
      <c r="A72" s="100" t="n">
        <v>70</v>
      </c>
      <c r="B72" s="88"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72" s="100" t="inlineStr"/>
      <c r="D72" s="88"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72" s="88" t="inlineStr">
        <is>
          <t>ต้องใช้ความร้อนสูงในการละลายและทนต่ออิเล็กโทรไลต์ได้ดีเยี่ยมทุกสภาวะ</t>
        </is>
      </c>
      <c r="F72" s="88" t="inlineStr">
        <is>
          <t>เกิดเจลได้ดีที่สุดในสภาวะกรดแก่ pH น้อยกว่า 3</t>
        </is>
      </c>
      <c r="G72" s="88" t="inlineStr">
        <is>
          <t>เป็นสารก่อเจลชนิดประจุบวก ไม่ทำปฏิกิริยากับสารใดๆ</t>
        </is>
      </c>
      <c r="H72" s="88" t="inlineStr">
        <is>
          <t>ไม่สามารถใช้ในสูตรตำรับยาใช้ภายนอกได้เนื่องจากระคายเคืองสูง</t>
        </is>
      </c>
      <c r="I72" s="100" t="n">
        <v>1</v>
      </c>
      <c r="J72" s="88"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72" s="100" t="n"/>
      <c r="L72" s="88" t="inlineStr">
        <is>
          <t>Titrimetric Analysis</t>
        </is>
      </c>
      <c r="M72" s="100" t="inlineStr">
        <is>
          <t>Product</t>
        </is>
      </c>
      <c r="N72" s="88" t="inlineStr">
        <is>
          <t>ข้อสอบจริง Product ปี 2562 ข้อ 4</t>
        </is>
      </c>
      <c r="O72" s="100" t="inlineStr">
        <is>
          <t>ข้อสอบจริง</t>
        </is>
      </c>
      <c r="P72" s="100" t="inlineStr">
        <is>
          <t>ปี 2562</t>
        </is>
      </c>
      <c r="Q72" s="100" t="n"/>
    </row>
    <row r="73" ht="409.6" customHeight="1" s="49">
      <c r="A73" s="100" t="n">
        <v>71</v>
      </c>
      <c r="B73" s="88"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73" s="100" t="inlineStr"/>
      <c r="D73" s="88" t="inlineStr">
        <is>
          <t>Direct acid-base neutralization titration</t>
        </is>
      </c>
      <c r="E73" s="88" t="inlineStr">
        <is>
          <t>Residual (Back) titration</t>
        </is>
      </c>
      <c r="F73" s="88" t="inlineStr">
        <is>
          <t>Complexometric titration</t>
        </is>
      </c>
      <c r="G73" s="88" t="inlineStr">
        <is>
          <t>Precipitation titration</t>
        </is>
      </c>
      <c r="H73" s="88" t="inlineStr">
        <is>
          <t>Non-aqueous titration</t>
        </is>
      </c>
      <c r="I73" s="100" t="n">
        <v>1</v>
      </c>
      <c r="J73" s="88"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73" s="100" t="n"/>
      <c r="L73" s="88" t="inlineStr">
        <is>
          <t>Titrimetric Analysis</t>
        </is>
      </c>
      <c r="M73" s="100" t="inlineStr">
        <is>
          <t>Product</t>
        </is>
      </c>
      <c r="N73" s="88" t="inlineStr">
        <is>
          <t>ข้อสอบจริง Product ปี 2561 ข้อ 5</t>
        </is>
      </c>
      <c r="O73" s="100" t="inlineStr">
        <is>
          <t>ข้อสอบจริง</t>
        </is>
      </c>
      <c r="P73" s="100" t="inlineStr">
        <is>
          <t>ปี 2561</t>
        </is>
      </c>
      <c r="Q73" s="100" t="n"/>
    </row>
    <row r="74" ht="409.6" customHeight="1" s="49">
      <c r="A74" s="100" t="n">
        <v>72</v>
      </c>
      <c r="B74" s="88"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74" s="100" t="inlineStr"/>
      <c r="D74" s="88" t="inlineStr">
        <is>
          <t>Gelling agent (สารก่อเจลสร้างโครงข่ายความหนืด)</t>
        </is>
      </c>
      <c r="E74" s="88" t="inlineStr">
        <is>
          <t>Emulsifying agent</t>
        </is>
      </c>
      <c r="F74" s="88" t="inlineStr">
        <is>
          <t>Preservative</t>
        </is>
      </c>
      <c r="G74" s="88" t="inlineStr">
        <is>
          <t>Neutralizing agent</t>
        </is>
      </c>
      <c r="H74" s="88" t="inlineStr">
        <is>
          <t>Solubilizer</t>
        </is>
      </c>
      <c r="I74" s="100" t="n">
        <v>1</v>
      </c>
      <c r="J74" s="88"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74" s="100" t="n"/>
      <c r="L74" s="88" t="inlineStr">
        <is>
          <t>Titrimetric Analysis</t>
        </is>
      </c>
      <c r="M74" s="100" t="inlineStr">
        <is>
          <t>Product</t>
        </is>
      </c>
      <c r="N74" s="88" t="inlineStr">
        <is>
          <t>ข้อสอบจริง Product ปี 2561 ข้อ 19</t>
        </is>
      </c>
      <c r="O74" s="100" t="inlineStr">
        <is>
          <t>ข้อสอบจริง</t>
        </is>
      </c>
      <c r="P74" s="100" t="inlineStr">
        <is>
          <t>ปี 2561</t>
        </is>
      </c>
      <c r="Q74" s="100" t="n"/>
    </row>
    <row r="75" ht="409.6" customHeight="1" s="49">
      <c r="A75" s="100" t="n">
        <v>73</v>
      </c>
      <c r="B75" s="88" t="inlineStr">
        <is>
          <t>จากสูตรตำรับ Benzoyl peroxide Emulgel สาร Disodium EDTA ที่ใส่ลงไปในตำรับทำหน้าที่อะไร</t>
        </is>
      </c>
      <c r="C75" s="100" t="inlineStr"/>
      <c r="D75" s="88" t="inlineStr">
        <is>
          <t>Chelating agent (สารคีเลตจับโลหะหนักเพื่อป้องกันการสลายตัวของตัวยาจากปฏิกิริยาออกซิเดชัน)</t>
        </is>
      </c>
      <c r="E75" s="88" t="inlineStr">
        <is>
          <t>Gelling agent</t>
        </is>
      </c>
      <c r="F75" s="88" t="inlineStr">
        <is>
          <t>Neutralizing agent</t>
        </is>
      </c>
      <c r="G75" s="88" t="inlineStr">
        <is>
          <t>Primary preservative</t>
        </is>
      </c>
      <c r="H75" s="88" t="inlineStr">
        <is>
          <t>Penetration enhancer</t>
        </is>
      </c>
      <c r="I75" s="100" t="n">
        <v>1</v>
      </c>
      <c r="J75" s="88"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75" s="100" t="n"/>
      <c r="L75" s="88" t="inlineStr">
        <is>
          <t>Titrimetric Analysis</t>
        </is>
      </c>
      <c r="M75" s="100" t="inlineStr">
        <is>
          <t>Product</t>
        </is>
      </c>
      <c r="N75" s="88" t="inlineStr">
        <is>
          <t>ข้อสอบจริง Product ปี 2561 ข้อ 20</t>
        </is>
      </c>
      <c r="O75" s="100" t="inlineStr">
        <is>
          <t>ข้อสอบจริง</t>
        </is>
      </c>
      <c r="P75" s="100" t="inlineStr">
        <is>
          <t>ปี 2561</t>
        </is>
      </c>
      <c r="Q75" s="100" t="n"/>
    </row>
    <row r="76" ht="409.6" customHeight="1" s="49">
      <c r="A76" s="100" t="n">
        <v>74</v>
      </c>
      <c r="B76" s="88"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76" s="100" t="inlineStr"/>
      <c r="D76" s="88" t="inlineStr">
        <is>
          <t>Direct acid-base titration</t>
        </is>
      </c>
      <c r="E76" s="88" t="inlineStr">
        <is>
          <t>Back acid-base titration</t>
        </is>
      </c>
      <c r="F76" s="88" t="inlineStr">
        <is>
          <t>Non-aqueous titration</t>
        </is>
      </c>
      <c r="G76" s="88" t="inlineStr">
        <is>
          <t>Complexometric titration</t>
        </is>
      </c>
      <c r="H76" s="88" t="inlineStr">
        <is>
          <t>Precipitation titration</t>
        </is>
      </c>
      <c r="I76" s="100" t="n">
        <v>1</v>
      </c>
      <c r="J76" s="88"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76" s="100" t="n"/>
      <c r="L76" s="88" t="inlineStr">
        <is>
          <t>Titrimetric Analysis</t>
        </is>
      </c>
      <c r="M76" s="100" t="inlineStr">
        <is>
          <t>Product</t>
        </is>
      </c>
      <c r="N76" s="88" t="inlineStr">
        <is>
          <t>ข้อสอบจริง Product ปี 2561 ข้อ 55</t>
        </is>
      </c>
      <c r="O76" s="100" t="inlineStr">
        <is>
          <t>ข้อสอบจริง</t>
        </is>
      </c>
      <c r="P76" s="100" t="inlineStr">
        <is>
          <t>ปี 2561</t>
        </is>
      </c>
      <c r="Q76" s="100" t="n"/>
    </row>
    <row r="77" ht="409.6" customHeight="1" s="49">
      <c r="A77" s="100" t="n">
        <v>75</v>
      </c>
      <c r="B77" s="88"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77" s="100" t="inlineStr"/>
      <c r="D77" s="88" t="inlineStr">
        <is>
          <t>29.98 mg</t>
        </is>
      </c>
      <c r="E77" s="88" t="inlineStr">
        <is>
          <t>59.97 mg</t>
        </is>
      </c>
      <c r="F77" s="88" t="inlineStr">
        <is>
          <t>14.99 mg</t>
        </is>
      </c>
      <c r="G77" s="88" t="inlineStr">
        <is>
          <t>2.998 mg</t>
        </is>
      </c>
      <c r="H77" s="88" t="inlineStr">
        <is>
          <t>299.84 mg</t>
        </is>
      </c>
      <c r="I77" s="100" t="n">
        <v>1</v>
      </c>
      <c r="J77" s="88"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77" s="100" t="n"/>
      <c r="L77" s="88" t="inlineStr">
        <is>
          <t>Titrimetric Analysis</t>
        </is>
      </c>
      <c r="M77" s="100" t="inlineStr">
        <is>
          <t>Product</t>
        </is>
      </c>
      <c r="N77" s="88" t="inlineStr">
        <is>
          <t>ข้อสอบจริง Product ปี 2561 ข้อ 69</t>
        </is>
      </c>
      <c r="O77" s="100" t="inlineStr">
        <is>
          <t>ข้อสอบจริง</t>
        </is>
      </c>
      <c r="P77" s="100" t="inlineStr">
        <is>
          <t>ปี 2561</t>
        </is>
      </c>
      <c r="Q77" s="100" t="n"/>
    </row>
    <row r="78" ht="409.6" customHeight="1" s="49">
      <c r="A78" s="100" t="n">
        <v>76</v>
      </c>
      <c r="B78" s="88"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78" s="100" t="inlineStr"/>
      <c r="D78" s="88" t="inlineStr">
        <is>
          <t>EDTA ทำปฏิกิริยากับ Zn²⁺ ในอัตราส่วน 1:1 โมล โดยใช้อินดิเคเตอร์ Eriochrome Black T เปลี่ยนสีจากม่วงแดงเป็นน้ำเงินที่จุดยุติ</t>
        </is>
      </c>
      <c r="E78" s="88" t="inlineStr">
        <is>
          <t>EDTA ทำปฏิกิริยากับ Zn²⁺ ในอัตราส่วน 2:1 โมล ใช้อินดิเคเตอร์ Phenolphthalein</t>
        </is>
      </c>
      <c r="F78" s="88" t="inlineStr">
        <is>
          <t>เป็นการไตเตรทแบบตกตะกอน ใช้อินดิเคเตอร์ Potassium chromate</t>
        </is>
      </c>
      <c r="G78" s="88" t="inlineStr">
        <is>
          <t>เป็นการไตเตรทแบบรีดอกซ์ ใช้อินดิเคเตอร์ Ferroin</t>
        </is>
      </c>
      <c r="H78" s="88" t="inlineStr">
        <is>
          <t>เป็นการไตเตรทแบบย้อนกลับโดยใช้สภาวะกรดแก่</t>
        </is>
      </c>
      <c r="I78" s="100" t="n">
        <v>1</v>
      </c>
      <c r="J78" s="88"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78" s="100" t="n"/>
      <c r="L78" s="88" t="inlineStr">
        <is>
          <t>Titrimetric Analysis</t>
        </is>
      </c>
      <c r="M78" s="100" t="inlineStr">
        <is>
          <t>Product</t>
        </is>
      </c>
      <c r="N78" s="88" t="inlineStr">
        <is>
          <t>ข้อสอบจริง Product ปี 2561 ข้อ 0</t>
        </is>
      </c>
      <c r="O78" s="100" t="inlineStr">
        <is>
          <t>ข้อสอบจริง</t>
        </is>
      </c>
      <c r="P78" s="100" t="inlineStr">
        <is>
          <t>ปี 2561</t>
        </is>
      </c>
      <c r="Q78" s="100" t="n"/>
    </row>
    <row r="79" ht="409.6" customHeight="1" s="49">
      <c r="A79" s="100" t="n">
        <v>77</v>
      </c>
      <c r="B79" s="88"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79" s="100" t="inlineStr"/>
      <c r="D79" s="88" t="inlineStr">
        <is>
          <t>Oil-soluble antioxidant (สารต้านออกซิเดชันที่ละลายในเฟสน้ำมันเพื่อป้องกันการเสื่อมสลายของตัวยาและไขมัน)</t>
        </is>
      </c>
      <c r="E79" s="88" t="inlineStr">
        <is>
          <t>Water-soluble antioxidant</t>
        </is>
      </c>
      <c r="F79" s="88" t="inlineStr">
        <is>
          <t>Emulsifying agent</t>
        </is>
      </c>
      <c r="G79" s="88" t="inlineStr">
        <is>
          <t>Preservative</t>
        </is>
      </c>
      <c r="H79" s="88" t="inlineStr">
        <is>
          <t>Viscosity builder</t>
        </is>
      </c>
      <c r="I79" s="100" t="n">
        <v>1</v>
      </c>
      <c r="J79" s="88"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79" s="100" t="n"/>
      <c r="L79" s="88" t="inlineStr">
        <is>
          <t>Titrimetric Analysis</t>
        </is>
      </c>
      <c r="M79" s="100" t="inlineStr">
        <is>
          <t>Product</t>
        </is>
      </c>
      <c r="N79" s="88" t="inlineStr">
        <is>
          <t>ข้อสอบจริง Product ปี 2561 ข้อ 87</t>
        </is>
      </c>
      <c r="O79" s="100" t="inlineStr">
        <is>
          <t>ข้อสอบจริง</t>
        </is>
      </c>
      <c r="P79" s="100" t="inlineStr">
        <is>
          <t>ปี 2561</t>
        </is>
      </c>
      <c r="Q79" s="100" t="n"/>
    </row>
    <row r="80" ht="409.6" customHeight="1" s="49">
      <c r="A80" s="100" t="n">
        <v>78</v>
      </c>
      <c r="B80" s="88"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80" s="100" t="inlineStr"/>
      <c r="D80" s="88" t="inlineStr">
        <is>
          <t>Plasticizer (สารเพิ่มความยืดหยุ่น เช่น PEG, Propylene glycol, Triethyl citrate, Glycerin)</t>
        </is>
      </c>
      <c r="E80" s="88" t="inlineStr">
        <is>
          <t>Opacifier (สารทึบแสง เช่น Titanium dioxide)</t>
        </is>
      </c>
      <c r="F80" s="88" t="inlineStr">
        <is>
          <t>Colorant (สารให้สี)</t>
        </is>
      </c>
      <c r="G80" s="88" t="inlineStr">
        <is>
          <t>Anti-tacking agent (สารกันติด เช่น Talc)</t>
        </is>
      </c>
      <c r="H80" s="88" t="inlineStr">
        <is>
          <t>Solvent (ตัวทำละลาย)</t>
        </is>
      </c>
      <c r="I80" s="100" t="n">
        <v>1</v>
      </c>
      <c r="J80" s="88"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80" s="100" t="n"/>
      <c r="L80" s="88" t="inlineStr">
        <is>
          <t>Titrimetric Analysis</t>
        </is>
      </c>
      <c r="M80" s="100" t="inlineStr">
        <is>
          <t>Product</t>
        </is>
      </c>
      <c r="N80" s="88" t="inlineStr">
        <is>
          <t>ข้อสอบจริง Product ปี 2561 ข้อ 106</t>
        </is>
      </c>
      <c r="O80" s="100" t="inlineStr">
        <is>
          <t>ข้อสอบจริง</t>
        </is>
      </c>
      <c r="P80" s="100" t="inlineStr">
        <is>
          <t>ปี 2561</t>
        </is>
      </c>
      <c r="Q80" s="100" t="n"/>
    </row>
    <row r="81" ht="409.6" customHeight="1" s="49">
      <c r="A81" s="100" t="n">
        <v>79</v>
      </c>
      <c r="B81" s="88" t="inlineStr">
        <is>
          <t>การตรวจวิเคราะห์หาปริมาณ Aspirin Tablets ตามเภสัชตำรับ USP มีกลไกทางเคมีในการไตเตรทอย่างไร</t>
        </is>
      </c>
      <c r="C81" s="100" t="inlineStr"/>
      <c r="D81" s="88"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81" s="88" t="inlineStr">
        <is>
          <t>Aspirin ทำปฏิกิริยากับ NaOH เพียง 1 โมลสมมูลโดยตรงในน้ำเย็น</t>
        </is>
      </c>
      <c r="F81" s="88" t="inlineStr">
        <is>
          <t>Aspirin เกิดปฏิกิริยารีดอกซ์กับ NaOH</t>
        </is>
      </c>
      <c r="G81" s="34" t="inlineStr">
        <is>
          <t>Aspirin เกิดการตกตะกอนกับสารละลายมาตรฐาน Ag⁺</t>
        </is>
      </c>
      <c r="H81" s="34" t="inlineStr">
        <is>
          <t>Aspirin เกิดสารประกอบเชิงซ้อนกับ EDTA</t>
        </is>
      </c>
      <c r="I81" s="100" t="n">
        <v>1</v>
      </c>
      <c r="J81" s="88"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81" s="100" t="n"/>
      <c r="L81" s="88" t="inlineStr">
        <is>
          <t>Titrimetric Analysis</t>
        </is>
      </c>
      <c r="M81" s="100" t="inlineStr">
        <is>
          <t>Product</t>
        </is>
      </c>
      <c r="N81" s="88" t="inlineStr">
        <is>
          <t>ข้อสอบจริง Product ปี 2559 ข้อ 18</t>
        </is>
      </c>
      <c r="O81" s="100" t="inlineStr">
        <is>
          <t>ข้อสอบจริง</t>
        </is>
      </c>
      <c r="P81" s="100" t="inlineStr">
        <is>
          <t>ปี 2559</t>
        </is>
      </c>
      <c r="Q81" s="100" t="n"/>
    </row>
    <row r="82" ht="409.6" customHeight="1" s="49">
      <c r="A82" s="100" t="n">
        <v>80</v>
      </c>
      <c r="B82" s="88"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82" s="100" t="inlineStr"/>
      <c r="D82" s="88" t="inlineStr">
        <is>
          <t>Residual (Back) acid-base titration โดยใช้อินดิเคเตอร์ Phenolphthalein</t>
        </is>
      </c>
      <c r="E82" s="88" t="inlineStr">
        <is>
          <t>Direct acid-base titration โดยใช้อินดิเคเตอร์ Methyl orange</t>
        </is>
      </c>
      <c r="F82" s="88" t="inlineStr">
        <is>
          <t>Non-aqueous titration โดยใช้อินดิเคเตอร์ Crystal violet</t>
        </is>
      </c>
      <c r="G82" s="88" t="inlineStr">
        <is>
          <t>Complexometric titration โดยใช้อินดิเคเตอร์ Murexide</t>
        </is>
      </c>
      <c r="H82" s="88" t="inlineStr">
        <is>
          <t>Precipitation titration โดยใช้อินดิเคเตอร์ Potassium chromate</t>
        </is>
      </c>
      <c r="I82" s="100" t="n">
        <v>1</v>
      </c>
      <c r="J82" s="88"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82" s="100" t="n"/>
      <c r="L82" s="88" t="inlineStr">
        <is>
          <t>Titrimetric Analysis</t>
        </is>
      </c>
      <c r="M82" s="100" t="inlineStr">
        <is>
          <t>Product</t>
        </is>
      </c>
      <c r="N82" s="88" t="inlineStr">
        <is>
          <t>ข้อสอบจริง Product ปี 2559 ข้อ 16</t>
        </is>
      </c>
      <c r="O82" s="100" t="inlineStr">
        <is>
          <t>ข้อสอบจริง</t>
        </is>
      </c>
      <c r="P82" s="100" t="inlineStr">
        <is>
          <t>ปี 2559</t>
        </is>
      </c>
      <c r="Q82" s="100" t="n"/>
    </row>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Q7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64.8"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19" t="inlineStr">
        <is>
          <t>2</t>
        </is>
      </c>
      <c r="B3" s="88"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00" t="n"/>
      <c r="D3" s="88" t="inlineStr">
        <is>
          <t>Atomic Absorption Spectroscopy (AAS; สเปกโทรสโกปีการดูดกลืนแสงของอะตอม)</t>
        </is>
      </c>
      <c r="E3" s="88" t="inlineStr">
        <is>
          <t>High-Performance Liquid Chromatography ควบคู่กับ UV detector (HPLC-UV)</t>
        </is>
      </c>
      <c r="F3" s="88" t="inlineStr">
        <is>
          <t>Liquid Chromatography-Mass Spectrometry (LC-MS)</t>
        </is>
      </c>
      <c r="G3" s="88" t="inlineStr">
        <is>
          <t>Fourier Transform Infrared Spectroscopy (FT-IR)</t>
        </is>
      </c>
      <c r="H3" s="88" t="inlineStr">
        <is>
          <t>UV-Vis Spectrophotometry</t>
        </is>
      </c>
      <c r="I3" s="119" t="inlineStr">
        <is>
          <t>1</t>
        </is>
      </c>
      <c r="J3" s="88"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00" t="inlineStr">
        <is>
          <t>Analytical Method Development &amp; QC</t>
        </is>
      </c>
      <c r="L3" s="88" t="inlineStr">
        <is>
          <t>ข้อสอบ Product (Febuxostat Analysis)</t>
        </is>
      </c>
      <c r="M3" s="100" t="inlineStr">
        <is>
          <t>Chromatography</t>
        </is>
      </c>
      <c r="N3" s="88" t="inlineStr">
        <is>
          <t>แบบฝึกหัด PLE-CC 1 ข้อ 10</t>
        </is>
      </c>
      <c r="O3" s="100" t="inlineStr">
        <is>
          <t>แบบฝึกหัด</t>
        </is>
      </c>
      <c r="P3" s="100" t="inlineStr">
        <is>
          <t>แบบฝึกหัด</t>
        </is>
      </c>
      <c r="Q3" s="100" t="n"/>
    </row>
    <row r="4" ht="409.6" customHeight="1" s="49">
      <c r="A4" s="119" t="inlineStr">
        <is>
          <t>3</t>
        </is>
      </c>
      <c r="B4" s="88"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00" t="n"/>
      <c r="D4" s="88" t="inlineStr">
        <is>
          <t>Inductively Coupled Plasma Optical Emission Spectrometry (ICP-OES) หรือ AAS</t>
        </is>
      </c>
      <c r="E4" s="88" t="inlineStr">
        <is>
          <t>UV-Vis Spectrophotometry</t>
        </is>
      </c>
      <c r="F4" s="88" t="inlineStr">
        <is>
          <t>Fourier Transform Infrared Spectroscopy (FTIR)</t>
        </is>
      </c>
      <c r="G4" s="88" t="inlineStr">
        <is>
          <t>Thin Layer Chromatography (TLC)</t>
        </is>
      </c>
      <c r="H4" s="88" t="inlineStr">
        <is>
          <t>High-Performance Liquid Chromatography with UV detector (HPLC-UV)</t>
        </is>
      </c>
      <c r="I4" s="119" t="inlineStr">
        <is>
          <t>1</t>
        </is>
      </c>
      <c r="J4" s="88"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00" t="inlineStr">
        <is>
          <t>Food &amp; Elemental Analysis</t>
        </is>
      </c>
      <c r="L4" s="88" t="inlineStr">
        <is>
          <t>ข้อสอบ Product (Sodium Analysis in Foods)</t>
        </is>
      </c>
      <c r="M4" s="100" t="inlineStr">
        <is>
          <t>Chromatography</t>
        </is>
      </c>
      <c r="N4" s="88" t="inlineStr">
        <is>
          <t>แบบฝึกหัด PLE-CC 1 ข้อ 21</t>
        </is>
      </c>
      <c r="O4" s="100" t="inlineStr">
        <is>
          <t>แบบฝึกหัด</t>
        </is>
      </c>
      <c r="P4" s="100" t="inlineStr">
        <is>
          <t>แบบฝึกหัด</t>
        </is>
      </c>
      <c r="Q4" s="100" t="n"/>
    </row>
    <row r="5" ht="409.6" customHeight="1" s="49">
      <c r="A5" s="119" t="inlineStr">
        <is>
          <t>4</t>
        </is>
      </c>
      <c r="B5" s="88"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00" t="n"/>
      <c r="D5" s="88" t="inlineStr">
        <is>
          <t>การเพาะเลี้ยงเซลล์ภายในถังหมักชีวภาพ (Cell culture and fermentation in bioreactor) เพื่อผลิตโปรตีนเป้าหมาย</t>
        </is>
      </c>
      <c r="E5" s="88" t="inlineStr">
        <is>
          <t>การทำให้โปรตีนบริสุทธิ์ด้วยคอลัมน์โครมาโทกราฟี (Affinity chromatography purification เช่น Protein A chromatography)</t>
        </is>
      </c>
      <c r="F5" s="88" t="inlineStr">
        <is>
          <t>การกรองกำจัดไวรัสและการกรองแบบละเอียดระดับนาโน (Viral filtration &amp; Ultrafiltration/Diafiltration)</t>
        </is>
      </c>
      <c r="G5" s="88" t="inlineStr">
        <is>
          <t>การเตรียมสูตรตำรับและการผสมสารช่วย (Formulation development &amp; Sterile filtration)</t>
        </is>
      </c>
      <c r="H5" s="88" t="inlineStr">
        <is>
          <t>การบรรจุยาลงในภาชนะบรรจุสุดท้ายแบบปราศจากเชื้อ (Aseptic fill and finish)</t>
        </is>
      </c>
      <c r="I5" s="119" t="inlineStr">
        <is>
          <t>1</t>
        </is>
      </c>
      <c r="J5" s="88"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00" t="inlineStr">
        <is>
          <t>Biotechnology &amp; Upstream Process</t>
        </is>
      </c>
      <c r="L5" s="88" t="inlineStr">
        <is>
          <t>ข้อสอบ Product (Biologics Upstream vs Downstream)</t>
        </is>
      </c>
      <c r="M5" s="100" t="inlineStr">
        <is>
          <t>Chromatography</t>
        </is>
      </c>
      <c r="N5" s="88" t="inlineStr">
        <is>
          <t>แบบฝึกหัด PLE-CC 1 ข้อ 78</t>
        </is>
      </c>
      <c r="O5" s="100" t="inlineStr">
        <is>
          <t>แบบฝึกหัด</t>
        </is>
      </c>
      <c r="P5" s="100" t="inlineStr">
        <is>
          <t>แบบฝึกหัด</t>
        </is>
      </c>
      <c r="Q5" s="100" t="n"/>
    </row>
    <row r="6" ht="409.6" customHeight="1" s="49">
      <c r="A6" s="119" t="inlineStr">
        <is>
          <t>5</t>
        </is>
      </c>
      <c r="B6" s="88"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00" t="n"/>
      <c r="D6" s="88" t="inlineStr">
        <is>
          <t>Inductively Coupled Plasma Spectroscopy (ICP-OES / ICP-MS)</t>
        </is>
      </c>
      <c r="E6" s="88" t="inlineStr">
        <is>
          <t>Fourier Transform Infrared Spectroscopy (FTIR) เทียบกับสารมาตรฐาน</t>
        </is>
      </c>
      <c r="F6" s="88" t="inlineStr">
        <is>
          <t>High-Performance Liquid Chromatography (HPLC) โดยเปรียบเทียบ Retention time กับสารมาตรฐาน</t>
        </is>
      </c>
      <c r="G6" s="88" t="inlineStr">
        <is>
          <t>Liquid Chromatography-Mass Spectrometry (LC-MS) ตรวจวัด Molecular ion m/z</t>
        </is>
      </c>
      <c r="H6" s="88" t="inlineStr">
        <is>
          <t>Thin Layer Chromatography (TLC) โดยเปรียบเทียบค่า Rf และสีของจุดสาร</t>
        </is>
      </c>
      <c r="I6" s="119" t="inlineStr">
        <is>
          <t>1</t>
        </is>
      </c>
      <c r="J6" s="88"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00" t="inlineStr">
        <is>
          <t>Identification of Organic Drugs</t>
        </is>
      </c>
      <c r="L6" s="88" t="inlineStr">
        <is>
          <t>ข้อสอบ Product (Ethinyl Estradiol ID Tests)</t>
        </is>
      </c>
      <c r="M6" s="100" t="inlineStr">
        <is>
          <t>Chromatography</t>
        </is>
      </c>
      <c r="N6" s="88" t="inlineStr">
        <is>
          <t>แบบฝึกหัด PLE-CC 1 ข้อ 92</t>
        </is>
      </c>
      <c r="O6" s="100" t="inlineStr">
        <is>
          <t>แบบฝึกหัด</t>
        </is>
      </c>
      <c r="P6" s="100" t="inlineStr">
        <is>
          <t>แบบฝึกหัด</t>
        </is>
      </c>
      <c r="Q6" s="100" t="n"/>
    </row>
    <row r="7" ht="409.6" customHeight="1" s="49">
      <c r="A7" s="119" t="inlineStr">
        <is>
          <t>6</t>
        </is>
      </c>
      <c r="B7" s="88"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00" t="n"/>
      <c r="D7" s="88" t="inlineStr">
        <is>
          <t>Linearity: กำหนดช่วงความเข้มข้นของการทดสอบความเป็นเส้นตรงแคบเกินไปเพียง 95%, 105%, และ 110% ของ Label claim</t>
        </is>
      </c>
      <c r="E7" s="88" t="inlineStr">
        <is>
          <t>Specificity: ประเมินความจำเพาะโดยทำการทดสอบ Forced Degradation Studies (สภาวะกรด, ด่าง, ความร้อน, แสง, ออกซิไดซ์)</t>
        </is>
      </c>
      <c r="F7" s="88" t="inlineStr">
        <is>
          <t>Precision: ประเมินทั้ง Repeatability และ Intermediate precision พร้อมกำหนดเกณฑ์การยอมรับ %RSD ไม่เกิน 2.0%</t>
        </is>
      </c>
      <c r="G7" s="88"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88" t="inlineStr">
        <is>
          <t>Robustness: ประเมินความคงทนของวิธีโดยการจงใจปรับเปลี่ยนสัดส่วน Mobile phase เล็กน้อย (±2%) และอุณหภูมิคอลัมน์ (±5 °C)</t>
        </is>
      </c>
      <c r="I7" s="119" t="inlineStr">
        <is>
          <t>1</t>
        </is>
      </c>
      <c r="J7" s="88"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00" t="inlineStr">
        <is>
          <t>Analytical Method Validation (ICH Q2)</t>
        </is>
      </c>
      <c r="L7" s="88" t="inlineStr">
        <is>
          <t>ข้อสอบ Product (HPLC Validation Linearity Protocol)</t>
        </is>
      </c>
      <c r="M7" s="100" t="inlineStr">
        <is>
          <t>Chromatography</t>
        </is>
      </c>
      <c r="N7" s="88" t="inlineStr">
        <is>
          <t>แบบฝึกหัด PLE-CC 1 ข้อ 116</t>
        </is>
      </c>
      <c r="O7" s="100" t="inlineStr">
        <is>
          <t>แบบฝึกหัด</t>
        </is>
      </c>
      <c r="P7" s="100" t="inlineStr">
        <is>
          <t>แบบฝึกหัด</t>
        </is>
      </c>
      <c r="Q7" s="100" t="n"/>
    </row>
    <row r="8" ht="409.6" customHeight="1" s="49">
      <c r="A8" s="119" t="inlineStr">
        <is>
          <t>7</t>
        </is>
      </c>
      <c r="B8" s="88"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00" t="n"/>
      <c r="D8" s="88"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88" t="inlineStr">
        <is>
          <t>Retention time เพิ่มขึ้น เนื่องจาก Organic phase เพิ่มขึ้น ทำให้สารเกิดอันตรกิริยากับ Stationary phase แน่นหนาขึ้น</t>
        </is>
      </c>
      <c r="F8" s="88" t="inlineStr">
        <is>
          <t>Retention time ไม่เปลี่ยนแปลง เนื่องจากสัดส่วนของสารละลายบัฟเฟอร์ไม่มีผลต่อการชะของยาในระบบ Reversed-phase</t>
        </is>
      </c>
      <c r="G8" s="88" t="inlineStr">
        <is>
          <t>Retention time เพิ่มขึ้น เนื่องจากยา Amitriptyline แตกตัวเป็นอิสระ (Unionized) มากขึ้น</t>
        </is>
      </c>
      <c r="H8" s="88" t="inlineStr">
        <is>
          <t>ไม่สามารถทำนายผลได้ เนื่องจากขึ้นอยู่กับอัตราการไหล (Flow rate) เพียงอย่างเดียว</t>
        </is>
      </c>
      <c r="I8" s="119" t="inlineStr">
        <is>
          <t>1</t>
        </is>
      </c>
      <c r="J8" s="88"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00" t="inlineStr">
        <is>
          <t>Reversed-Phase HPLC</t>
        </is>
      </c>
      <c r="L8" s="88" t="inlineStr">
        <is>
          <t>ข้อสอบ Product (RP-HPLC Mobile Phase Elution Strength)</t>
        </is>
      </c>
      <c r="M8" s="100" t="inlineStr">
        <is>
          <t>Chromatography</t>
        </is>
      </c>
      <c r="N8" s="88" t="inlineStr">
        <is>
          <t>แบบฝึกหัด PLE-CC 1 ข้อ 117</t>
        </is>
      </c>
      <c r="O8" s="100" t="inlineStr">
        <is>
          <t>แบบฝึกหัด</t>
        </is>
      </c>
      <c r="P8" s="100" t="inlineStr">
        <is>
          <t>แบบฝึกหัด</t>
        </is>
      </c>
      <c r="Q8" s="100" t="n"/>
    </row>
    <row r="9" ht="409.6" customHeight="1" s="49">
      <c r="A9" s="119" t="inlineStr">
        <is>
          <t>8</t>
        </is>
      </c>
      <c r="B9" s="88"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00" t="n"/>
      <c r="D9" s="88" t="inlineStr">
        <is>
          <t>ไม่ผ่านเกณฑ์มาตรฐาน เนื่องจาก Guanine คิดเป็น 2.5% (เกินเกณฑ์ 2.0%) และสิ่งเจือปนอื่นคิดเป็น 1.0% (เกินเกณฑ์ 0.5%)</t>
        </is>
      </c>
      <c r="E9" s="88" t="inlineStr">
        <is>
          <t>ผ่านเกณฑ์มาตรฐาน เนื่องจาก Guanine และสิ่งเจือปนอื่นมีปริมาณรวมกันน้อยกว่า 5.0%</t>
        </is>
      </c>
      <c r="F9" s="88" t="inlineStr">
        <is>
          <t>ผ่านเกณฑ์มาตรฐาน เนื่องจาก Acyclovir มีความบริสุทธิ์สูงถึง 96.5%</t>
        </is>
      </c>
      <c r="G9" s="88" t="inlineStr">
        <is>
          <t>ไม่ผ่านเกณฑ์มาตรฐาน เนื่องจาก Guanine เกินเกณฑ์เพียงตัวเดียว แต่สิ่งเจือปนอื่นผ่านเกณฑ์</t>
        </is>
      </c>
      <c r="H9" s="88" t="inlineStr">
        <is>
          <t>ไม่สามารถสรุปผลได้เนื่องจากต้องทราบความกว้างของพีค (Peak width) ก่อน</t>
        </is>
      </c>
      <c r="I9" s="119" t="inlineStr">
        <is>
          <t>1</t>
        </is>
      </c>
      <c r="J9" s="88"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00" t="inlineStr">
        <is>
          <t>Chromatographic Purity &amp; Related Substances</t>
        </is>
      </c>
      <c r="L9" s="88" t="inlineStr">
        <is>
          <t>ข้อสอบจริง PLE CC 1 (Acyclovir Guanine Impurity)</t>
        </is>
      </c>
      <c r="M9" s="100" t="inlineStr">
        <is>
          <t>Chromatography</t>
        </is>
      </c>
      <c r="N9" s="88" t="inlineStr">
        <is>
          <t>แบบฝึกหัด PLE-CC 1 ข้อ 127</t>
        </is>
      </c>
      <c r="O9" s="100" t="inlineStr">
        <is>
          <t>แบบฝึกหัด</t>
        </is>
      </c>
      <c r="P9" s="100" t="inlineStr">
        <is>
          <t>แบบฝึกหัด</t>
        </is>
      </c>
      <c r="Q9" s="100" t="n"/>
    </row>
    <row r="10" ht="409.6" customHeight="1" s="49">
      <c r="A10" s="119" t="inlineStr">
        <is>
          <t>9</t>
        </is>
      </c>
      <c r="B10" s="88" t="inlineStr">
        <is>
          <t>ภายหลังแพทย์มีการสั่งจ่ายยา Trazodone เพื่อรักษาอาการนอนไม่หลับ โดยให้คำแนะนำระวังเรื่องหน้ามืดเวลาเปลี่ยนท่าทาง (Orthostatic hypotension) ถามว่าอาการนี้เกิดจากการยับยั้ง receptor ในข้อใด</t>
        </is>
      </c>
      <c r="C10" s="100" t="n"/>
      <c r="D10" s="88" t="inlineStr">
        <is>
          <t>Alpha-1 adrenergic receptor</t>
        </is>
      </c>
      <c r="E10" s="88" t="inlineStr">
        <is>
          <t>5-HT2A receptor</t>
        </is>
      </c>
      <c r="F10" s="88" t="inlineStr">
        <is>
          <t>Muscarinic M1 receptor</t>
        </is>
      </c>
      <c r="G10" s="88" t="inlineStr">
        <is>
          <t>Histamine H1 receptor</t>
        </is>
      </c>
      <c r="H10" s="88" t="inlineStr">
        <is>
          <t>Dopamine D2 receptor</t>
        </is>
      </c>
      <c r="I10" s="119" t="n">
        <v>1</v>
      </c>
      <c r="J10" s="88" t="inlineStr">
        <is>
          <t>✅ คำตอบที่ถูกต้อง: ข้อ ก. Alpha-1 adrenergic receptor
💡 Background:
ยา Trazodone เป็นยาต้านซึมเศร้ากลุ่ม SARI (Serotonin Antagonist and Reuptake Inhibitor) ที่นิยมใช้รักษาอาการนอนไม่หลับ (Insomnia) แต่มีฤทธิ์ปิดกั้นตัวรับหลายชนิดนอกเหนือจากระบบ Serotonin
🎯 ทำไมข้อนี้ถึงถูก:
อาการหน้ามืด วิงเวียนขณะเปลี่ยนอิริยาบถ (Orthostatic / Postural hypotension) เกิดจากการที่ยาปิดกั้น Alpha-1 adrenergic receptor ที่หลอดเลือดส่วนปลาย ทำให้หลอดเลือดไม่สามารถหดตัวเพื่อรักษาความดันโลหิตขณะลุกขึ้นยืนได้อย่างเหมาะสม
🔍 ข้ออื่นผิดเพราะอะไร:
• ข้อ ข. 5-HT2A receptor: การยับยั้งตัวรับนี้ให้ผลต้านอาการซึมเศร้า คลายกังวล และลดผลข้างเคียงทางเพศสัมพันธ์ ไม่ได้ทำให้ความดันตกท่ายืน
• ข้อ ค. Muscarinic M1 receptor: การยับยั้งตัวรับนี้ทำให้เกิดอาการ Anticholinergic เช่น ปากแห้ง ตาพร่า ท้องผูก ปัสสาวะคั่ง
• ข้อ ง. Histamine H1 receptor: การยับยั้งตัวรับนี้ทำให้เกิดอาการง่วงซึม (Sedation) และน้ำหนักตัวเพิ่ม
• ข้อ จ. Dopamine D2 receptor: การยับยั้งตัวรับนี้ทำให้เกิดอาการ Extrapyramidal symptoms (EPS) หรือ Hyperprolactinemia
📖 Guideline อ้างอิง:
Goodman &amp; Gilman's: The Pharmacological Basis of Therapeutics &amp; Dipiro's Pharmacotherapy: A Pathophysiologic Approach
📌 จุดจำก่อนสอบ:
Trazodone มีฤทธิ์เด่น 3 ด้าน: ยับยั้ง 5-HT2A (ต้านซึมเศร้า), ปิดกั้น H1 (ง่วงนอน ใช้รักษา Insomnia), ปิดกั้น Alpha-1 (เกิด Orthostatic hypotension และ Priapism)</t>
        </is>
      </c>
      <c r="K10" s="100" t="n"/>
      <c r="L10" s="88" t="inlineStr">
        <is>
          <t>HPLC (Liquid Chromatography)</t>
        </is>
      </c>
      <c r="M10" s="100" t="inlineStr">
        <is>
          <t>Chromatography</t>
        </is>
      </c>
      <c r="N10" s="88" t="inlineStr">
        <is>
          <t>PLE_CC1_2567_Key ข้อ 22</t>
        </is>
      </c>
      <c r="O10" s="100" t="inlineStr">
        <is>
          <t>ข้อสอบจริง</t>
        </is>
      </c>
      <c r="P10" s="100" t="inlineStr">
        <is>
          <t>ปี 2567</t>
        </is>
      </c>
      <c r="Q10" s="88" t="inlineStr">
        <is>
          <t>Beta-2 receptor</t>
        </is>
      </c>
    </row>
    <row r="11" ht="409.6" customHeight="1" s="49">
      <c r="A11" s="119" t="inlineStr">
        <is>
          <t>10</t>
        </is>
      </c>
      <c r="B11" s="88"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00" t="n"/>
      <c r="D11" s="88" t="inlineStr">
        <is>
          <t>12 นาที</t>
        </is>
      </c>
      <c r="E11" s="88" t="inlineStr">
        <is>
          <t>5 นาที</t>
        </is>
      </c>
      <c r="F11" s="88" t="inlineStr">
        <is>
          <t>8 นาที</t>
        </is>
      </c>
      <c r="G11" s="88" t="inlineStr">
        <is>
          <t>10 นาที</t>
        </is>
      </c>
      <c r="H11" s="88" t="inlineStr">
        <is>
          <t>2.4 นาที</t>
        </is>
      </c>
      <c r="I11" s="119" t="inlineStr">
        <is>
          <t>1</t>
        </is>
      </c>
      <c r="J11" s="88"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00" t="inlineStr">
        <is>
          <t>HPLC Method Parameters</t>
        </is>
      </c>
      <c r="L11" s="88" t="inlineStr">
        <is>
          <t>ข้อสอบจริง PLE CC 1 ปี 2567 ข้อ 5</t>
        </is>
      </c>
      <c r="M11" s="100" t="inlineStr">
        <is>
          <t>Chromatography</t>
        </is>
      </c>
      <c r="N11" s="88" t="inlineStr">
        <is>
          <t>PLE_CC1_2567_Key ข้อ 23</t>
        </is>
      </c>
      <c r="O11" s="100" t="inlineStr">
        <is>
          <t>ข้อสอบจริง</t>
        </is>
      </c>
      <c r="P11" s="100" t="inlineStr">
        <is>
          <t>ปี 2567</t>
        </is>
      </c>
      <c r="Q11" s="100" t="n"/>
    </row>
    <row r="12" ht="409.6" customHeight="1" s="49">
      <c r="A12" s="119" t="inlineStr">
        <is>
          <t>11</t>
        </is>
      </c>
      <c r="B12" s="88" t="inlineStr">
        <is>
          <t>ในการทดสอบความเหมาะสมของระบบ (System Suitability Test) สำหรับเครื่อง HPLC ตามเกณฑ์เภสัชตำรับ กำหนดสมการคำนวณจำนวนจานทฤษฎีคือ N = 5.54 × (tR / W0.5)² โดยผลการทดสอบพบว่าตัวยามีระยะเวลาคงอยู่ (tR) = 4.0 นาที และความกว้างของพีคที่ครึ่งหนึ่งของความสูงพีค (W0.5) = 0.1 นาที หากเภสัชตำรับกำหนดเกณฑ์ยอมรับของ N ต้องไม่น้อยกว่า 8,000 (NLT 8,000) ผลการทดสอบนี้ผ่านเกณฑ์หรือไม่ และคำนวณได้ค่า N เท่าใด</t>
        </is>
      </c>
      <c r="C12" s="100" t="n"/>
      <c r="D12" s="88" t="inlineStr">
        <is>
          <t>ผ่านเกณฑ์ยอมรับ เนื่องจากคำนวณได้ N = 8,864 (ซึ่ง &gt; 8,000)</t>
        </is>
      </c>
      <c r="E12" s="88" t="inlineStr">
        <is>
          <t>ไม่ผ่านเกณฑ์ยอมรับ เนื่องจากคำนวณได้ N = 4,432 (ซึ่ง &lt; 8,000)</t>
        </is>
      </c>
      <c r="F12" s="88" t="inlineStr">
        <is>
          <t>ผ่านเกณฑ์ยอมรับ เนื่องจากคำนวณได้ N = 11,080 (ซึ่ง &gt; 8,000)</t>
        </is>
      </c>
      <c r="G12" s="88" t="inlineStr">
        <is>
          <t>ไม่ผ่านเกณฑ์ยอมรับ เนื่องจากคำนวณได้ N = 2,216 (ซึ่ง &lt; 8,000)</t>
        </is>
      </c>
      <c r="H12" s="88" t="inlineStr">
        <is>
          <t>ไม่สามารถสรุปได้เนื่องจากต้องทราบค่า Peak tailing factor (T) ก่อน</t>
        </is>
      </c>
      <c r="I12" s="119" t="inlineStr">
        <is>
          <t>1</t>
        </is>
      </c>
      <c r="J12" s="88" t="inlineStr">
        <is>
          <t>✅ คำตอบที่ถูกต้อง: ข้อ ก. ผ่านเกณฑ์ยอมรับ เนื่องจากคำนวณได้ N = 8,864 (ซึ่ง &gt; 8,000)
💡 Background:
จำนวนจานทฤษฎี (Number of Theoretical Plates; N) เป็นพารามิเตอร์ใน System Suitability Test ตาม USP &lt;621&gt; ที่บ่งบอกถึง ประสิทธิภาพของคอลัมน์ (Column efficiency) ยิ่งค่า N สูง แสดงว่าพีคแคบแหลม คอลัมน์มีประสิทธิภาพการแยกสูง
🎯 ทำไมข้อนี้ถึงถูก:
จากสูตรคำนวณตามเภสัชตำรับ: N = 5.54 × (tR / W0.5)²
• แทนค่า tR = 4.0 นาที และ W0.5 = 0.1 นาที
• (tR / W0.5) = 4.0 / 0.1 = 40
• (40)² = 1,600
• N = 5.54 × 1,600 = 8,864 plates
เนื่องจากเกณฑ์ระบุ NLT 8,000 และค่าที่ได้คือ 8,864 ดังนั้น ผลการทดสอบจึง ผ่านเกณฑ์การยอมรับ
🔍 ข้ออื่นผิดเพราะอะไร:
• ข้อ ข., ค., ง.: เป็นตัวเลขที่คำนวณผิดพลาดทางคณิตศาสตร์
• ข้อ จ.: ค่า N สามารถคำนวณและสรุปผลตามเกณฑ์ Column efficiency ได้โดยตรง
📖 Guideline อ้างอิง:
USP &lt;621&gt; Chromatography – System Suitability &amp; European Pharmacopoeia (Ph. Eur.) 2.2.46
📌 จุดจำก่อนสอบ:
• Theoretical Plates formula: N = 16 × (tR / W)² (ใช้ความกว้างที่ฐาน) หรือ N = 5.54 × (tR / W0.5)² (ใช้ความกว้างที่ครึ่งความสูง)</t>
        </is>
      </c>
      <c r="K12" s="100" t="inlineStr">
        <is>
          <t>System Suitability (Theoretical Plates)</t>
        </is>
      </c>
      <c r="L12" s="88" t="inlineStr">
        <is>
          <t>ข้อสอบ Product (Column Efficiency N Calculation)</t>
        </is>
      </c>
      <c r="M12" s="100" t="inlineStr">
        <is>
          <t>Chromatography</t>
        </is>
      </c>
      <c r="N12" s="88" t="inlineStr">
        <is>
          <t>PLE_CC1_2565_Day1_Key ข้อ 87</t>
        </is>
      </c>
      <c r="O12" s="100" t="inlineStr">
        <is>
          <t>ข้อสอบจริง</t>
        </is>
      </c>
      <c r="P12" s="100" t="inlineStr">
        <is>
          <t>ปี 2565</t>
        </is>
      </c>
      <c r="Q12" s="100" t="n"/>
    </row>
    <row r="13" ht="409.6" customHeight="1" s="49">
      <c r="A13" s="119" t="inlineStr">
        <is>
          <t>12</t>
        </is>
      </c>
      <c r="B13" s="88" t="inlineStr">
        <is>
          <t>ในการทดสอบเอกลักษณ์และความบริสุทธิ์ของสารด้วยเทคนิค Thin Layer Chromatography (Normal-Phase TLC โดยใช้ Silica gel เป็นวัฏภาคคงที่ และตัวทำละลายอินทรีย์ที่มีขั้วต่ำเป็นวัฏภาคเคลื่อนที่) กำหนดให้สาร A คือ Metronidazole, สาร B คือ Metronidazole + Carboxyl group, และสาร C คือ Metronidazole + Hydroxyl + Carboxyl group จงเปรียบเทียบและเรียงลำดับค่า Retardation factor (Rf) ของสารทั้งสามจากน้อยไปหามาก</t>
        </is>
      </c>
      <c r="C13" s="100" t="n"/>
      <c r="D13" s="88" t="inlineStr">
        <is>
          <t>สาร C &lt; สาร B &lt; สาร A (สาร C มีค่า Rf ต่ำที่สุด และ สาร A มีค่า Rf สูงที่สุด)</t>
        </is>
      </c>
      <c r="E13" s="88" t="inlineStr">
        <is>
          <t>สาร A &lt; สาร B &lt; สาร C</t>
        </is>
      </c>
      <c r="F13" s="88" t="inlineStr">
        <is>
          <t>สาร B &lt; สาร C &lt; สาร A</t>
        </is>
      </c>
      <c r="G13" s="88" t="inlineStr">
        <is>
          <t>สาร A &lt; สาร C &lt; สาร B</t>
        </is>
      </c>
      <c r="H13" s="88" t="inlineStr">
        <is>
          <t>สารทั้งสามมีค่า Rf เท่ากันเนื่องจากมีโครงสร้างหลักเป็น Metronidazole เหมือนกัน</t>
        </is>
      </c>
      <c r="I13" s="119" t="inlineStr">
        <is>
          <t>1</t>
        </is>
      </c>
      <c r="J13" s="88" t="inlineStr">
        <is>
          <t>✅ คำตอบที่ถูกต้อง: ข้อ ก. สาร C &lt; สาร B &lt; สาร A (สาร C มีค่า Rf ต่ำที่สุด และ สาร A มีค่า Rf สูงที่สุด)
💡 Background:
ใน Normal-Phase Thin Layer Chromatography (TLC):
• วัฏภาคคงที่ (Stationary Phase; SP) คือ Silica gel ซึ่งมีหมู่ Silanol (-Si-OH) มีสภาพขั้วสูงมาก (Strongly polar)
• วัฏภาคเคลื่อนที่ (Mobile Phase; MP) คือ ตัวทำละลายอินทรีย์ที่มีขั้วต่ำกว่า SP
🎯 ทำไมข้อนี้ถึงถูก:
หลักการแยกของ Normal-Phase TLC อาศัยแรงดูดซับ (Adsorption):
• สารที่มีขั้วสูง (Polar analyte) จะจับกับ Silica gel ได้แน่นหนามาก จึงเคลื่อนที่ช้า และมีค่า Rf ต่ำ
• สารที่มีขั้วต่ำ (Non-polar analyte) จะจับกับ Silica gel ได้น้อยกว่า และละลายเคลื่อนที่ไปกับ Mobile phase ได้ไกลกว่า จึงมีค่า Rf สูง
เมื่อพิจารณาหมู่ฟังก์ชัน:
• สาร C มีทั้งหมู่ -OH และ -COOH จึงมีสภาพขั้วสูงสุด (Most polar) → จับแน่นที่สุด → Rf ต่ำสุด
• สาร B มีหมู่ -COOH จึงมีสภาพขั้วปานกลาง → Rf ปานกลาง
• สาร A (Metronidazole ดั้งเดิม) ไม่มีหมู่กรดหรือไฮดรอกซิลเพิ่มเติม จึงมีสภาพขั้วน้อยที่สุดในกลุ่ม (Least polar) → เคลื่อนที่ไปได้ไกลสุด → Rf สูงสุด
ดังนั้น ลำดับค่า Rf จากน้อยไปมากคือ สาร C &lt; สาร B &lt; สาร A
🔍 ข้ออื่นผิดเพราะอะไร:
• ข้อ ข., ค., ง.: เรียงลำดับความมีขั้วและการเคลื่อนที่บนแผ่น Silica gel สลับกัน
• ข้อ จ.: สารที่มีอนุพันธ์และหมู่ฟังก์ชันต่างกันจะมีความมีขั้วต่างกัน จึงมีค่า Rf ไม่เท่ากัน
📖 Guideline อ้างอิง:
USP &lt;621&gt; Chromatography &amp; British Pharmacopoeia (BP) TLC Identification Tests
📌 จุดจำก่อนสอบ:
• Normal-Phase TLC: สารขั้วสูง (Polar) จับกับ Silica gel แน่น → เคลื่อนที่ได้สั้น → Rf ต่ำ
• สารขั้วต่ำ (Non-polar) ละลายใน Mobile phase ดี → เคลื่อนที่ได้ไกล → Rf สูง</t>
        </is>
      </c>
      <c r="K13" s="100" t="inlineStr">
        <is>
          <t>Thin Layer Chromatography (TLC)</t>
        </is>
      </c>
      <c r="L13" s="88" t="inlineStr">
        <is>
          <t>ข้อสอบจริง PLE CC 1 ปี 2559 (TLC Polarity &amp; Rf)</t>
        </is>
      </c>
      <c r="M13" s="100" t="inlineStr">
        <is>
          <t>Chromatography</t>
        </is>
      </c>
      <c r="N13" s="88" t="inlineStr">
        <is>
          <t>PLE_CC1_2565_Day2_Key ข้อ 65</t>
        </is>
      </c>
      <c r="O13" s="100" t="inlineStr">
        <is>
          <t>ข้อสอบจริง</t>
        </is>
      </c>
      <c r="P13" s="100" t="inlineStr">
        <is>
          <t>ปี 2565</t>
        </is>
      </c>
      <c r="Q13" s="100" t="n"/>
    </row>
    <row r="14" ht="409.6" customHeight="1" s="49">
      <c r="A14" s="119" t="inlineStr">
        <is>
          <t>13</t>
        </is>
      </c>
      <c r="B14" s="88" t="inlineStr">
        <is>
          <t>ตามเภสัชตำรับ USP &lt;621&gt; Chromatography กำหนดให้ใช้คอลัมน์ชนิด Packing L1 ข้อใดต่อไปนี้กล่าวไม่ถูกต้อง</t>
        </is>
      </c>
      <c r="C14" s="100" t="n"/>
      <c r="D14" s="88" t="inlineStr">
        <is>
          <t>จัดเป็นการแยกในระบบ Normal-Phase Chromatography</t>
        </is>
      </c>
      <c r="E14" s="88" t="inlineStr">
        <is>
          <t>เฟสคงที่ (Stationary phase) คือ Octadecyl silane (C18) บน silica support</t>
        </is>
      </c>
      <c r="F14" s="88" t="inlineStr">
        <is>
          <t>สารที่มีขั้วสูงกว่าจะถูกชะออกจากคอลัมน์ออกมาก่อนสารไม่มีขั้ว</t>
        </is>
      </c>
      <c r="G14" s="88" t="inlineStr">
        <is>
          <t>การเพิ่มสัดส่วนตัวทำละลายอินทรีย์ในเฟสเคลื่อนที่จะลดเวลา Retention time ลง</t>
        </is>
      </c>
      <c r="H14" s="88" t="inlineStr">
        <is>
          <t>เป็นระบบโครมาโทกราฟีของเหลวสมรรถนะสูงชนิด Reversed-Phase</t>
        </is>
      </c>
      <c r="I14" s="119" t="inlineStr">
        <is>
          <t>1</t>
        </is>
      </c>
      <c r="J14" s="88"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4" s="100" t="n"/>
      <c r="L14" s="88" t="inlineStr">
        <is>
          <t>HPLC Column Specifications</t>
        </is>
      </c>
      <c r="M14" s="100" t="inlineStr">
        <is>
          <t>Product</t>
        </is>
      </c>
      <c r="N14" s="88" t="inlineStr">
        <is>
          <t>ข้อสอบจริง 2561 ข้อ 107</t>
        </is>
      </c>
      <c r="O14" s="100" t="inlineStr">
        <is>
          <t>ข้อสอบจริง</t>
        </is>
      </c>
      <c r="P14" s="119" t="inlineStr">
        <is>
          <t>ปี 2561</t>
        </is>
      </c>
      <c r="Q14" s="100" t="n"/>
    </row>
    <row r="15" ht="409.6" customHeight="1" s="49">
      <c r="A15" s="119" t="inlineStr">
        <is>
          <t>14</t>
        </is>
      </c>
      <c r="B15" s="88"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5" s="100" t="n"/>
      <c r="D15" s="88" t="inlineStr">
        <is>
          <t>High Performance Liquid Chromatography (HPLC)</t>
        </is>
      </c>
      <c r="E15" s="88" t="inlineStr">
        <is>
          <t>Gas Chromatography (GC)</t>
        </is>
      </c>
      <c r="F15" s="88" t="inlineStr">
        <is>
          <t>Thin Layer Chromatography (TLC)</t>
        </is>
      </c>
      <c r="G15" s="88" t="inlineStr">
        <is>
          <t>Mass Spectrometry (MS)</t>
        </is>
      </c>
      <c r="H15" s="88" t="inlineStr">
        <is>
          <t>Direct UV-Visible Spectrophotometry</t>
        </is>
      </c>
      <c r="I15" s="119" t="inlineStr">
        <is>
          <t>1</t>
        </is>
      </c>
      <c r="J15" s="88"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5" s="100" t="n"/>
      <c r="L15" s="88" t="inlineStr">
        <is>
          <t>Monograph Assay &amp; HPLC</t>
        </is>
      </c>
      <c r="M15" s="100" t="inlineStr">
        <is>
          <t>Product</t>
        </is>
      </c>
      <c r="N15" s="88" t="inlineStr">
        <is>
          <t>แบบฝึกหัด / เภสัชตำรับ USP</t>
        </is>
      </c>
      <c r="O15" s="100" t="inlineStr">
        <is>
          <t>แบบฝึกหัด</t>
        </is>
      </c>
      <c r="P15" s="100" t="inlineStr">
        <is>
          <t>แบบฝึกหัด</t>
        </is>
      </c>
      <c r="Q15" s="100" t="n"/>
    </row>
    <row r="16" ht="409.6" customHeight="1" s="49">
      <c r="A16" s="100" t="n">
        <v>14</v>
      </c>
      <c r="B16" s="88"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6" s="100" t="n"/>
      <c r="D16" s="149" t="inlineStr">
        <is>
          <t>9.6</t>
        </is>
      </c>
      <c r="E16" s="149" t="inlineStr">
        <is>
          <t>4.8</t>
        </is>
      </c>
      <c r="F16" s="149" t="inlineStr">
        <is>
          <t>2.4</t>
        </is>
      </c>
      <c r="G16" s="149" t="inlineStr">
        <is>
          <t>0.625</t>
        </is>
      </c>
      <c r="H16" s="149" t="inlineStr">
        <is>
          <t>1.5</t>
        </is>
      </c>
      <c r="I16" s="119" t="inlineStr">
        <is>
          <t>1</t>
        </is>
      </c>
      <c r="J16" s="88"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6" s="100" t="inlineStr">
        <is>
          <t>System Suitability (Resolution)</t>
        </is>
      </c>
      <c r="L16" s="88" t="inlineStr">
        <is>
          <t>ข้อสอบ Product (HPLC Resolution Calculation)</t>
        </is>
      </c>
      <c r="M16" s="100" t="inlineStr">
        <is>
          <t>Product</t>
        </is>
      </c>
      <c r="N16" s="88" t="inlineStr">
        <is>
          <t>ข้อ 125 (PLE_CC1_2561_Key.md)</t>
        </is>
      </c>
      <c r="O16" s="100" t="inlineStr">
        <is>
          <t>ข้อสอบจริง</t>
        </is>
      </c>
      <c r="P16" s="100" t="inlineStr">
        <is>
          <t>ปี 2561</t>
        </is>
      </c>
      <c r="Q16" s="100" t="n"/>
    </row>
    <row r="17" ht="409.6" customHeight="1" s="49">
      <c r="A17" s="119" t="inlineStr">
        <is>
          <t>16</t>
        </is>
      </c>
      <c r="B17" s="88"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7" s="100" t="n"/>
      <c r="D17" s="88" t="inlineStr">
        <is>
          <t>1 peak</t>
        </is>
      </c>
      <c r="E17" s="88" t="inlineStr">
        <is>
          <t>2 peaks</t>
        </is>
      </c>
      <c r="F17" s="88" t="inlineStr">
        <is>
          <t>3 peaks</t>
        </is>
      </c>
      <c r="G17" s="88" t="inlineStr">
        <is>
          <t>5 peaks</t>
        </is>
      </c>
      <c r="H17" s="88" t="inlineStr">
        <is>
          <t>7 peaks</t>
        </is>
      </c>
      <c r="I17" s="119" t="inlineStr">
        <is>
          <t>3</t>
        </is>
      </c>
      <c r="J17" s="88"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7" s="100" t="n"/>
      <c r="L17" s="88" t="inlineStr">
        <is>
          <t>HPLC Detectors &amp; Chromophores</t>
        </is>
      </c>
      <c r="M17" s="100" t="inlineStr">
        <is>
          <t>Product</t>
        </is>
      </c>
      <c r="N17" s="88" t="inlineStr">
        <is>
          <t>ข้อสอบจริง 2560 ข้อ 6 / RxCU73</t>
        </is>
      </c>
      <c r="O17" s="100" t="inlineStr">
        <is>
          <t>ข้อสอบจริง</t>
        </is>
      </c>
      <c r="P17" s="119" t="inlineStr">
        <is>
          <t>ปี 2560</t>
        </is>
      </c>
      <c r="Q17" s="100" t="n"/>
    </row>
    <row r="18" ht="409.6" customHeight="1" s="49">
      <c r="A18" s="100" t="n">
        <v>16</v>
      </c>
      <c r="B18" s="88"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8" s="100" t="n"/>
      <c r="D18" s="144" t="inlineStr">
        <is>
          <t>1</t>
        </is>
      </c>
      <c r="E18" s="144" t="inlineStr">
        <is>
          <t>0.68</t>
        </is>
      </c>
      <c r="F18" s="144" t="inlineStr">
        <is>
          <t>1.46</t>
        </is>
      </c>
      <c r="G18" s="144" t="inlineStr">
        <is>
          <t>0.84</t>
        </is>
      </c>
      <c r="H18" s="144" t="inlineStr">
        <is>
          <t>0.72</t>
        </is>
      </c>
      <c r="I18" s="100" t="n">
        <v>1</v>
      </c>
      <c r="J18" s="88"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HPLC (Liquid Chromatography)</t>
        </is>
      </c>
      <c r="M18" s="100" t="inlineStr">
        <is>
          <t>Product</t>
        </is>
      </c>
      <c r="N18" s="88" t="inlineStr">
        <is>
          <t>ข้อ 7 (PLE_CC1_2560 22 April Set 1.md)</t>
        </is>
      </c>
      <c r="O18" s="100" t="inlineStr">
        <is>
          <t>ข้อสอบจริง</t>
        </is>
      </c>
      <c r="P18" s="100" t="inlineStr">
        <is>
          <t>ปี 2560</t>
        </is>
      </c>
      <c r="Q18" s="100" t="n"/>
    </row>
    <row r="19" ht="409.6" customHeight="1" s="49">
      <c r="A19" s="119" t="inlineStr">
        <is>
          <t>18</t>
        </is>
      </c>
      <c r="B19" s="88"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9" s="100" t="n"/>
      <c r="D19" s="88" t="inlineStr">
        <is>
          <t>Polarimeter</t>
        </is>
      </c>
      <c r="E19" s="88" t="inlineStr">
        <is>
          <t>Nuclear Magnetic Resonance (NMR) ธรรมดา</t>
        </is>
      </c>
      <c r="F19" s="88" t="inlineStr">
        <is>
          <t>Reversed-Phase HPLC ทั่วไป (Achiral column)</t>
        </is>
      </c>
      <c r="G19" s="88" t="inlineStr">
        <is>
          <t>Thin Layer Chromatography (TLC)</t>
        </is>
      </c>
      <c r="H19" s="88" t="inlineStr">
        <is>
          <t>Mass Spectrometry (MS)</t>
        </is>
      </c>
      <c r="I19" s="119" t="inlineStr">
        <is>
          <t>1</t>
        </is>
      </c>
      <c r="J19" s="88"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9" s="100" t="n"/>
      <c r="L19" s="88" t="inlineStr">
        <is>
          <t>Optical Activity &amp; Chiral Separation</t>
        </is>
      </c>
      <c r="M19" s="100" t="inlineStr">
        <is>
          <t>Product</t>
        </is>
      </c>
      <c r="N19" s="88" t="inlineStr">
        <is>
          <t>ข้อสอบจริง / เภสัชวิเคราะห์</t>
        </is>
      </c>
      <c r="O19" s="100" t="inlineStr">
        <is>
          <t>ข้อสอบจริง</t>
        </is>
      </c>
      <c r="P19" s="100" t="inlineStr">
        <is>
          <t>RxCU</t>
        </is>
      </c>
      <c r="Q19" s="100" t="n"/>
    </row>
    <row r="20" ht="409.6" customHeight="1" s="49">
      <c r="A20" s="119" t="inlineStr">
        <is>
          <t>19</t>
        </is>
      </c>
      <c r="B20" s="88"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20" s="100" t="n"/>
      <c r="D20" s="88" t="inlineStr">
        <is>
          <t>สารตัวอย่างยา A มีปริมาณความเข้มข้นเท่ากับสารมาตรฐาน</t>
        </is>
      </c>
      <c r="E20" s="88" t="inlineStr">
        <is>
          <t>สารตัวอย่างยา A เป็นสารคนละชนิดกับสารมาตรฐาน</t>
        </is>
      </c>
      <c r="F20" s="88" t="inlineStr">
        <is>
          <t>สารตัวอย่างยา A เป็นสารสลายตัว (By-product) ของสารมาตรฐาน</t>
        </is>
      </c>
      <c r="G20" s="88" t="inlineStr">
        <is>
          <t>สารตัวอย่างยา A และสารมาตรฐานใช้เวลาอยู่ในคอลัมน์เท่ากัน</t>
        </is>
      </c>
      <c r="H20" s="88" t="inlineStr">
        <is>
          <t>สารตัวอย่างยา A มีความชอบพอกับเฟสคงที่ในคอลัมน์มากกว่าสารมาตรฐาน</t>
        </is>
      </c>
      <c r="I20" s="119" t="inlineStr">
        <is>
          <t>4</t>
        </is>
      </c>
      <c r="J20" s="88"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20" s="100" t="n"/>
      <c r="L20" s="88" t="inlineStr">
        <is>
          <t>Chromatographic Principles &amp; Interpretation</t>
        </is>
      </c>
      <c r="M20" s="100" t="inlineStr">
        <is>
          <t>Product</t>
        </is>
      </c>
      <c r="N20" s="88" t="inlineStr">
        <is>
          <t>ข้อสอบจริง 2561 ข้อ 31</t>
        </is>
      </c>
      <c r="O20" s="100" t="inlineStr">
        <is>
          <t>ข้อสอบจริง</t>
        </is>
      </c>
      <c r="P20" s="119" t="inlineStr">
        <is>
          <t>ปี 2561</t>
        </is>
      </c>
      <c r="Q20" s="100" t="n"/>
    </row>
    <row r="21" ht="409.6" customHeight="1" s="49">
      <c r="A21" s="100" t="n">
        <v>19</v>
      </c>
      <c r="B21" s="88" t="inlineStr">
        <is>
          <t>จาก spectrum ของ nicotine ที่กำหนดให้ สามารถแสดงถึงข้อมูลใดได้บ้าง</t>
        </is>
      </c>
      <c r="C21" s="100" t="n"/>
      <c r="D21" s="88" t="inlineStr">
        <is>
          <t>Plane polarized light</t>
        </is>
      </c>
      <c r="E21" s="88" t="inlineStr">
        <is>
          <t>Molecular weight</t>
        </is>
      </c>
      <c r="F21" s="88" t="inlineStr">
        <is>
          <t>ชนิดของ functional group</t>
        </is>
      </c>
      <c r="G21" s="88" t="inlineStr">
        <is>
          <t>ตำแหน่งของ functional group</t>
        </is>
      </c>
      <c r="H21" s="88" t="inlineStr">
        <is>
          <t>ไม่มีข้อใดถูก</t>
        </is>
      </c>
      <c r="I21" s="100" t="n">
        <v>1</v>
      </c>
      <c r="J21" s="88"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HPLC (Liquid Chromatography)</t>
        </is>
      </c>
      <c r="M21" s="100" t="inlineStr">
        <is>
          <t>Product</t>
        </is>
      </c>
      <c r="N21" s="88" t="inlineStr">
        <is>
          <t>ข้อ 88 (Pharmtutor_2024_Set2.md)</t>
        </is>
      </c>
      <c r="O21" s="100" t="inlineStr">
        <is>
          <t>Mock</t>
        </is>
      </c>
      <c r="P21" s="100" t="inlineStr">
        <is>
          <t>Mock Pharmtutor 2024</t>
        </is>
      </c>
      <c r="Q21" s="100" t="n"/>
    </row>
    <row r="22" ht="409.6" customHeight="1" s="49">
      <c r="A22" s="119" t="inlineStr">
        <is>
          <t>21</t>
        </is>
      </c>
      <c r="B22" s="88"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2" s="100" t="n"/>
      <c r="D22" s="88" t="inlineStr">
        <is>
          <t>ปรับ pH ของ Mobile phase ให้เป็นด่างจัดที่ pH 11.8</t>
        </is>
      </c>
      <c r="E22" s="88" t="inlineStr">
        <is>
          <t>เติม Triethylamine (TEA) 0.1% หรือปรับ pH สู่กรดอ่อน (pH 2.5-3.0) เพื่อลดอันตรกิริยากับ Silanols</t>
        </is>
      </c>
      <c r="F22" s="88" t="inlineStr">
        <is>
          <t>เปลี่ยนตัวทำละลายทั้งหมดเป็น Acetonitrile บริสุทธิ์</t>
        </is>
      </c>
      <c r="G22" s="88" t="inlineStr">
        <is>
          <t>ลดความยาวของ Analytical column ลงครึ่งหนึ่ง</t>
        </is>
      </c>
      <c r="H22" s="88" t="inlineStr">
        <is>
          <t>เพิ่มอัตราการไหล (Flow rate) ของ Mobile phase เป็นสองเท่า</t>
        </is>
      </c>
      <c r="I22" s="119" t="inlineStr">
        <is>
          <t>2</t>
        </is>
      </c>
      <c r="J22" s="88"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2" s="100" t="n"/>
      <c r="L22" s="88" t="inlineStr">
        <is>
          <t>HPLC Troubleshooting &amp; Peak Tailing</t>
        </is>
      </c>
      <c r="M22" s="100" t="inlineStr">
        <is>
          <t>Product</t>
        </is>
      </c>
      <c r="N22" s="88" t="inlineStr">
        <is>
          <t>ข้อสอบจริง 2557 ข้อ 12</t>
        </is>
      </c>
      <c r="O22" s="100" t="inlineStr">
        <is>
          <t>ข้อสอบจริง</t>
        </is>
      </c>
      <c r="P22" s="119" t="inlineStr">
        <is>
          <t>ปี 2557</t>
        </is>
      </c>
      <c r="Q22" s="100" t="n"/>
    </row>
    <row r="23" ht="409.6" customHeight="1" s="49">
      <c r="A23" s="119" t="inlineStr">
        <is>
          <t>22</t>
        </is>
      </c>
      <c r="B23" s="88"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3" s="100" t="n"/>
      <c r="D23" s="149" t="inlineStr">
        <is>
          <t>4.8</t>
        </is>
      </c>
      <c r="E23" s="149" t="inlineStr">
        <is>
          <t>7.5</t>
        </is>
      </c>
      <c r="F23" s="149" t="inlineStr">
        <is>
          <t>9.6</t>
        </is>
      </c>
      <c r="G23" s="149" t="inlineStr">
        <is>
          <t>12.0</t>
        </is>
      </c>
      <c r="H23" s="149" t="inlineStr">
        <is>
          <t>1.5</t>
        </is>
      </c>
      <c r="I23" s="119" t="inlineStr">
        <is>
          <t>3</t>
        </is>
      </c>
      <c r="J23" s="88"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3" s="100" t="n"/>
      <c r="L23" s="88" t="inlineStr">
        <is>
          <t>Chromatographic Resolution Calculation</t>
        </is>
      </c>
      <c r="M23" s="100" t="inlineStr">
        <is>
          <t>Product</t>
        </is>
      </c>
      <c r="N23" s="88" t="inlineStr">
        <is>
          <t>ข้อสอบจริง 2561 ข้อ 40</t>
        </is>
      </c>
      <c r="O23" s="100" t="inlineStr">
        <is>
          <t>ข้อสอบจริง</t>
        </is>
      </c>
      <c r="P23" s="119" t="inlineStr">
        <is>
          <t>ปี 2561</t>
        </is>
      </c>
      <c r="Q23" s="100" t="n"/>
    </row>
    <row r="24" ht="409.6" customHeight="1" s="49">
      <c r="A24" s="119" t="inlineStr">
        <is>
          <t>23</t>
        </is>
      </c>
      <c r="B24" s="88"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4" s="100" t="n"/>
      <c r="D24" s="88" t="inlineStr">
        <is>
          <t>Direct UV-Visible Spectrophotometry</t>
        </is>
      </c>
      <c r="E24" s="88" t="inlineStr">
        <is>
          <t>Liquid Chromatography-Tandem Mass Spectrometry (LC-MS/MS)</t>
        </is>
      </c>
      <c r="F24" s="88" t="inlineStr">
        <is>
          <t>Polarimetry</t>
        </is>
      </c>
      <c r="G24" s="88" t="inlineStr">
        <is>
          <t>Fourier Transform Infrared Spectroscopy (FTIR)</t>
        </is>
      </c>
      <c r="H24" s="88" t="inlineStr">
        <is>
          <t>Thin Layer Chromatography (TLC)</t>
        </is>
      </c>
      <c r="I24" s="119" t="inlineStr">
        <is>
          <t>2</t>
        </is>
      </c>
      <c r="J24" s="88"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4" s="100" t="n"/>
      <c r="L24" s="88" t="inlineStr">
        <is>
          <t>Bioanalytical Methods &amp; LC-MS</t>
        </is>
      </c>
      <c r="M24" s="100" t="inlineStr">
        <is>
          <t>Product</t>
        </is>
      </c>
      <c r="N24" s="88" t="inlineStr">
        <is>
          <t>ข้อสอบเตรียมสอบเภสัช</t>
        </is>
      </c>
      <c r="O24" s="100" t="inlineStr">
        <is>
          <t>แบบฝึกหัด</t>
        </is>
      </c>
      <c r="P24" s="100" t="inlineStr">
        <is>
          <t>RxCU</t>
        </is>
      </c>
      <c r="Q24" s="100" t="n"/>
    </row>
    <row r="25" ht="409.6" customHeight="1" s="49">
      <c r="A25" s="119" t="inlineStr">
        <is>
          <t>24</t>
        </is>
      </c>
      <c r="B25" s="88" t="inlineStr">
        <is>
          <t>จากการวิเคราะห์ยา Lansoprazole ด้วยเทคนิค HPLC โดยใช้ 4-ethoxyphenacetin เป็นสารมาตรฐานภายใน (Internal Standard) ได้สมการกราฟมาตรฐานของอัตราส่วนพื้นที่ใต้พีค (Y) กับความเข้มข้น (X, mg/mL) คือ Y = 0.1 X (r2 = 1.000) หากสารละลายตัวอย่างมีอัตราส่วนพื้นที่ใต้พีคเท่ากับ 9.90 สารละลายตัวอย่างมีความเข้มข้นเท่าใด</t>
        </is>
      </c>
      <c r="C25" s="100" t="n"/>
      <c r="D25" s="88" t="inlineStr">
        <is>
          <t>9.9 mg/mL</t>
        </is>
      </c>
      <c r="E25" s="88" t="inlineStr">
        <is>
          <t>99.0 mg/mL</t>
        </is>
      </c>
      <c r="F25" s="88" t="inlineStr">
        <is>
          <t>49.5 mg/mL</t>
        </is>
      </c>
      <c r="G25" s="88" t="inlineStr">
        <is>
          <t>19.8 mg/mL</t>
        </is>
      </c>
      <c r="H25" s="88" t="inlineStr">
        <is>
          <t>0.99 mg/mL</t>
        </is>
      </c>
      <c r="I25" s="119" t="inlineStr">
        <is>
          <t>2</t>
        </is>
      </c>
      <c r="J25" s="88" t="inlineStr">
        <is>
          <t>✅ คำตอบที่ถูกต้อง: ข้อ ข. 99.0 mg/mL (หรือ mcg/mL ตามหน่วยที่กำหนด)
💡 Background:
การวิเคราะห์เชิงปริมาณด้วยเทคนิค HPLC โดยใช้สารมาตรฐานภายใน (Internal Standard: IS) จะสร้างกราฟมาตรฐานระหว่าง อัตราส่วนพื้นที่ใต้พีค (Peak Area Ratio: Area_sample / Area_IS) บนแกน Y กับ ความเข้มข้นของสาร (Concentration) บนแกน X
🎯 ทำไมข้อนี้ถึงถูก:
จากสมการเส้นตรงของกราฟมาตรฐาน:
Y = 0.1 X
โดยที่:
• Y = Peak area ratio ของสารตัวอย่างต่อ Internal Standard = 9.90
• X = ความเข้มข้นของสารตัวอย่างที่ต้องการหา
แทนค่าในสมการ:
9.90 = 0.1 × X
X = 9.90 / 0.1 = 99.0 mg/mL
🔍 ข้ออื่นผิดเพราะอะไร:
• ข้อ ก. 9.9: ไม่ได้หารด้วยค่าความชัน Slope (0.1)
• ข้อ ค. 49.5: หารผิดสัดส่วน
• ข้อ ง. 19.8: นำค่าไปคูณ 2 ผิดวิธี
• ข้อ จ. 0.99: เอา 9.90 ไปคูณด้วย 0.1 แทนที่จะหาร
📖 Guideline อ้างอิง:
United States Pharmacopeia USP &lt;621&gt; Chromatography &amp; Principles of Instrumental Analysis
📌 จุดจำก่อนสอบ:
Internal Standard Curve: Y = mX + c (เมื่อ Y คือ อัตราส่วนพื้นที่ใต้พีค) คำนวณความเข้มข้น X = (Y - c) / m</t>
        </is>
      </c>
      <c r="K25" s="100" t="n"/>
      <c r="L25" s="88" t="inlineStr">
        <is>
          <t>Internal Standard Quantitation</t>
        </is>
      </c>
      <c r="M25" s="100" t="inlineStr">
        <is>
          <t>Product</t>
        </is>
      </c>
      <c r="N25" s="88" t="inlineStr">
        <is>
          <t>ข้อสอบจริง 2558 / 2560</t>
        </is>
      </c>
      <c r="O25" s="100" t="inlineStr">
        <is>
          <t>ข้อสอบจริง</t>
        </is>
      </c>
      <c r="P25" s="119" t="inlineStr">
        <is>
          <t>ปี 2558</t>
        </is>
      </c>
      <c r="Q25" s="100" t="n"/>
    </row>
    <row r="26" ht="409.6" customHeight="1" s="49">
      <c r="A26" s="100" t="n">
        <v>24</v>
      </c>
      <c r="B26" s="88"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6" s="100" t="inlineStr"/>
      <c r="D26" s="88" t="inlineStr">
        <is>
          <t>ชนิดของอุปกรณ์ตรวจวัดสัญญาณ (Type of detector เช่น UV detector เทียบกับ Fluorescence detector)</t>
        </is>
      </c>
      <c r="E26" s="88" t="inlineStr">
        <is>
          <t>ความยาวของคอลัมน์ (Column length)</t>
        </is>
      </c>
      <c r="F26" s="88" t="inlineStr">
        <is>
          <t>ค่าความเป็นกรด-ด่างของเฟสเคลื่อนที่ (pH of mobile phase)</t>
        </is>
      </c>
      <c r="G26" s="88" t="inlineStr">
        <is>
          <t>ชนิดและสัดส่วนของตัวทำละลายอินทรีย์ในเฟสเคลื่อนที่ (Organic modifier ratio)</t>
        </is>
      </c>
      <c r="H26" s="88" t="inlineStr">
        <is>
          <t>อัตราการไหลของเฟสเคลื่อนที่ (Flow rate)</t>
        </is>
      </c>
      <c r="I26" s="100" t="n">
        <v>1</v>
      </c>
      <c r="J26" s="88"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6" s="100" t="n"/>
      <c r="L26" s="88" t="inlineStr">
        <is>
          <t>HPLC (Liquid Chromatography)</t>
        </is>
      </c>
      <c r="M26" s="100" t="inlineStr">
        <is>
          <t>Product</t>
        </is>
      </c>
      <c r="N26" s="88" t="inlineStr">
        <is>
          <t>ข้อ 10 (PLE_CC1_2533.md)</t>
        </is>
      </c>
      <c r="O26" s="100" t="inlineStr">
        <is>
          <t>ข้อสอบจริง</t>
        </is>
      </c>
      <c r="P26" s="100" t="inlineStr">
        <is>
          <t>ปี 2533</t>
        </is>
      </c>
      <c r="Q26" s="100" t="n"/>
    </row>
    <row r="27" ht="409.6" customHeight="1" s="49">
      <c r="A27" s="100" t="n">
        <v>25</v>
      </c>
      <c r="B27" s="88"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7" s="100" t="inlineStr"/>
      <c r="D27" s="88" t="inlineStr">
        <is>
          <t>ค่าเวลาที่สารคงอยู่ (Retention time) เพิ่มขึ้น และประสิทธิภาพการแยก (Theoretical plate number, N) เพิ่มขึ้น</t>
        </is>
      </c>
      <c r="E27" s="88" t="inlineStr">
        <is>
          <t>ค่า Retention time ลดลง และความดันในระบบ (Backpressure) ลดลง</t>
        </is>
      </c>
      <c r="F27" s="88" t="inlineStr">
        <is>
          <t>ค่า Retention time คงที่ แต่ความกว้างของพีคแคบลง</t>
        </is>
      </c>
      <c r="G27" s="88" t="inlineStr">
        <is>
          <t>ค่าความจุคอลัมน์ (Capacity factor, k') ลดลงครึ่งหนึ่ง</t>
        </is>
      </c>
      <c r="H27" s="88" t="inlineStr">
        <is>
          <t>ไม่มีการเปลี่ยนแปลงใดๆ ต่อโครมาโทแกรม</t>
        </is>
      </c>
      <c r="I27" s="100" t="n">
        <v>1</v>
      </c>
      <c r="J27" s="88"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7" s="100" t="n"/>
      <c r="L27" s="88" t="inlineStr">
        <is>
          <t>HPLC (Liquid Chromatography)</t>
        </is>
      </c>
      <c r="M27" s="100" t="inlineStr">
        <is>
          <t>Product</t>
        </is>
      </c>
      <c r="N27" s="88" t="inlineStr">
        <is>
          <t>ข้อ 2 (PLE_CC1_2533.md)</t>
        </is>
      </c>
      <c r="O27" s="100" t="inlineStr">
        <is>
          <t>ข้อสอบจริง</t>
        </is>
      </c>
      <c r="P27" s="100" t="inlineStr">
        <is>
          <t>ปี 2533</t>
        </is>
      </c>
      <c r="Q27" s="100" t="n"/>
    </row>
    <row r="28" ht="409.6" customHeight="1" s="49">
      <c r="A28" s="100" t="n">
        <v>26</v>
      </c>
      <c r="B28" s="88"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8" s="100" t="inlineStr"/>
      <c r="D28" s="88" t="inlineStr">
        <is>
          <t>Retention time ของตัวยาจะยาวนานขึ้น (tR เพิ่มขึ้น) เนื่องจากตัวยาอยู่ในรูปไม่แตกตัว (Unionized form) ซึ่งมีความชอบไขมันสูงขึ้น</t>
        </is>
      </c>
      <c r="E28" s="88" t="inlineStr">
        <is>
          <t>Retention time ของตัวยาจะสั้นลง เนื่องจากตัวยาแตกตัวเป็นไอออนประจุลบ</t>
        </is>
      </c>
      <c r="F28" s="88" t="inlineStr">
        <is>
          <t>Retention time จะลดลงจนชะออกมาที่จุด Dead time (t0)</t>
        </is>
      </c>
      <c r="G28" s="88" t="inlineStr">
        <is>
          <t>ไม่ส่งผลกระทบต่อ Retention time เพราะเป็น Reversed-Phase</t>
        </is>
      </c>
      <c r="H28" s="88" t="inlineStr">
        <is>
          <t>คอลัมน์ C18 จะถูกทำลายทันที</t>
        </is>
      </c>
      <c r="I28" s="100" t="n">
        <v>1</v>
      </c>
      <c r="J28" s="88"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8" s="100" t="n"/>
      <c r="L28" s="88" t="inlineStr">
        <is>
          <t>HPLC (Liquid Chromatography)</t>
        </is>
      </c>
      <c r="M28" s="100" t="inlineStr">
        <is>
          <t>Product</t>
        </is>
      </c>
      <c r="N28" s="88" t="inlineStr">
        <is>
          <t>ข้อ 4 (PLE_CC1_2533.md)</t>
        </is>
      </c>
      <c r="O28" s="100" t="inlineStr">
        <is>
          <t>ข้อสอบจริง</t>
        </is>
      </c>
      <c r="P28" s="100" t="inlineStr">
        <is>
          <t>ปี 2533</t>
        </is>
      </c>
      <c r="Q28" s="100" t="n"/>
    </row>
    <row r="29" ht="409.6" customHeight="1" s="49">
      <c r="A29" s="100" t="n">
        <v>27</v>
      </c>
      <c r="B29" s="88"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9" s="100" t="inlineStr"/>
      <c r="D29" s="88" t="inlineStr">
        <is>
          <t>เพิ่มสัดส่วนของตัวทำละลายอินทรีย์ที่มีสภาพขั้วต่ำ (เช่น Acetonitrile หรือ Methanol) ในเฟสเคลื่อนที่</t>
        </is>
      </c>
      <c r="E29" s="88" t="inlineStr">
        <is>
          <t>ลดสัดส่วนของ Acetonitrile และเพิ่มสัดส่วนของน้ำบริสุทธิ์ในเฟสเคลื่อนที่</t>
        </is>
      </c>
      <c r="F29" s="88" t="inlineStr">
        <is>
          <t>ลดอัตราการไหล (Flow rate) ของเฟสเคลื่อนที่ลงครึ่งหนึ่ง</t>
        </is>
      </c>
      <c r="G29" s="88" t="inlineStr">
        <is>
          <t>เพิ่มความยาวของคอลัมน์ C18</t>
        </is>
      </c>
      <c r="H29" s="88" t="inlineStr">
        <is>
          <t>ลดอุณหภูมิของคอลัมน์ (Column compartment temperature)</t>
        </is>
      </c>
      <c r="I29" s="100" t="n">
        <v>1</v>
      </c>
      <c r="J29" s="88"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9" s="100" t="n"/>
      <c r="L29" s="88" t="inlineStr">
        <is>
          <t>HPLC (Liquid Chromatography)</t>
        </is>
      </c>
      <c r="M29" s="100" t="inlineStr">
        <is>
          <t>Product</t>
        </is>
      </c>
      <c r="N29" s="88" t="inlineStr">
        <is>
          <t>ข้อ 5 (PLE_CC1_2533.md)</t>
        </is>
      </c>
      <c r="O29" s="100" t="inlineStr">
        <is>
          <t>ข้อสอบจริง</t>
        </is>
      </c>
      <c r="P29" s="100" t="inlineStr">
        <is>
          <t>ปี 2533</t>
        </is>
      </c>
      <c r="Q29" s="100" t="n"/>
    </row>
    <row r="30" ht="409.6" customHeight="1" s="49">
      <c r="A30" s="100" t="n">
        <v>28</v>
      </c>
      <c r="B30" s="88"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30" s="100" t="n"/>
      <c r="D30" s="88" t="inlineStr">
        <is>
          <t>Ion-Exchange Chromatography (IEC)</t>
        </is>
      </c>
      <c r="E30" s="88" t="inlineStr">
        <is>
          <t>Size Exclusion Chromatography (SEC)</t>
        </is>
      </c>
      <c r="F30" s="88" t="inlineStr">
        <is>
          <t>Chiral HPLC Separation Column</t>
        </is>
      </c>
      <c r="G30" s="88" t="inlineStr">
        <is>
          <t>HILIC (Hydrophilic Interaction LC)</t>
        </is>
      </c>
      <c r="H30" s="88" t="inlineStr">
        <is>
          <t>Ultra-High Performance LC (UHPLC)</t>
        </is>
      </c>
      <c r="I30" s="100" t="n">
        <v>1</v>
      </c>
      <c r="J30" s="88"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HPLC (Liquid Chromatography)</t>
        </is>
      </c>
      <c r="M30" s="100" t="inlineStr">
        <is>
          <t>Product</t>
        </is>
      </c>
      <c r="N30" s="88" t="inlineStr">
        <is>
          <t>ข้อ 2 (PLE_CC1_2533.md)</t>
        </is>
      </c>
      <c r="O30" s="100" t="inlineStr">
        <is>
          <t>ข้อสอบจริง</t>
        </is>
      </c>
      <c r="P30" s="100" t="inlineStr">
        <is>
          <t>ปี 2533</t>
        </is>
      </c>
      <c r="Q30" s="100" t="n"/>
    </row>
    <row r="31" ht="409.6" customHeight="1" s="49">
      <c r="A31" s="100" t="n">
        <v>29</v>
      </c>
      <c r="B31" s="88"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31" s="100" t="n"/>
      <c r="D31" s="88" t="inlineStr">
        <is>
          <t>HILIC (Hydrophilic Interaction LC)</t>
        </is>
      </c>
      <c r="E31" s="88" t="inlineStr">
        <is>
          <t>Ultra-High Performance LC (UHPLC)</t>
        </is>
      </c>
      <c r="F31" s="88" t="inlineStr">
        <is>
          <t>GC-Mass Spectrometry (GC-MS)</t>
        </is>
      </c>
      <c r="G31" s="88" t="inlineStr">
        <is>
          <t>Reversed-Phase HPLC</t>
        </is>
      </c>
      <c r="H31" s="88" t="inlineStr">
        <is>
          <t>Normal-Phase HPLC (Silica column)</t>
        </is>
      </c>
      <c r="I31" s="100" t="n">
        <v>1</v>
      </c>
      <c r="J31" s="88"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HPLC (Liquid Chromatography)</t>
        </is>
      </c>
      <c r="M31" s="100" t="inlineStr">
        <is>
          <t>Product</t>
        </is>
      </c>
      <c r="N31" s="88" t="inlineStr">
        <is>
          <t>ข้อ 4 (PLE_CC1_2533.md)</t>
        </is>
      </c>
      <c r="O31" s="100" t="inlineStr">
        <is>
          <t>ข้อสอบจริง</t>
        </is>
      </c>
      <c r="P31" s="100" t="inlineStr">
        <is>
          <t>ปี 2533</t>
        </is>
      </c>
      <c r="Q31" s="100" t="n"/>
    </row>
    <row r="32" ht="409.6" customHeight="1" s="49">
      <c r="A32" s="100" t="n">
        <v>30</v>
      </c>
      <c r="B32" s="88"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32" s="100" t="inlineStr"/>
      <c r="D32" s="88" t="inlineStr">
        <is>
          <t>Reversed-Phase High-Performance Liquid Chromatography (RP-HPLC)</t>
        </is>
      </c>
      <c r="E32" s="88" t="inlineStr">
        <is>
          <t>Size Exclusion Chromatography (SEC)</t>
        </is>
      </c>
      <c r="F32" s="88" t="inlineStr">
        <is>
          <t>Paper Chromatography</t>
        </is>
      </c>
      <c r="G32" s="88" t="inlineStr">
        <is>
          <t>Ion-Exchange Chromatography (IEC) โดยใช้ Strong Cation Exchanger</t>
        </is>
      </c>
      <c r="H32" s="88" t="inlineStr">
        <is>
          <t>Normal Phase Thin Layer Chromatography โดยใช้น้ำ 100% เป็น Mobile phase</t>
        </is>
      </c>
      <c r="I32" s="100" t="n">
        <v>1</v>
      </c>
      <c r="J32" s="88"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32" s="100" t="n"/>
      <c r="L32" s="88" t="inlineStr">
        <is>
          <t>HPLC (Liquid Chromatography)</t>
        </is>
      </c>
      <c r="M32" s="100" t="inlineStr">
        <is>
          <t>Product</t>
        </is>
      </c>
      <c r="N32" s="88" t="inlineStr">
        <is>
          <t>ข้อ 23 (PLE_CC1_Practice_Exam.md)</t>
        </is>
      </c>
      <c r="O32" s="100" t="inlineStr">
        <is>
          <t>Mock</t>
        </is>
      </c>
      <c r="P32" s="100" t="inlineStr">
        <is>
          <t>Mock สภาเภสัชฯ Practice</t>
        </is>
      </c>
      <c r="Q32" s="100" t="n"/>
    </row>
    <row r="33" ht="409.6" customHeight="1" s="49">
      <c r="A33" s="100" t="n">
        <v>31</v>
      </c>
      <c r="B33" s="88"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3" s="100" t="n"/>
      <c r="D33" s="88" t="inlineStr">
        <is>
          <t>Thin Layer Chromatography (TLC)</t>
        </is>
      </c>
      <c r="E33" s="88" t="inlineStr">
        <is>
          <t>Ion-Exchange Chromatography (IEC)</t>
        </is>
      </c>
      <c r="F33" s="88" t="inlineStr">
        <is>
          <t>Size Exclusion Chromatography (SEC)</t>
        </is>
      </c>
      <c r="G33" s="88" t="inlineStr">
        <is>
          <t>Chiral HPLC Separation Column</t>
        </is>
      </c>
      <c r="H33" s="88" t="inlineStr">
        <is>
          <t>HILIC (Hydrophilic Interaction LC)</t>
        </is>
      </c>
      <c r="I33" s="100" t="n">
        <v>1</v>
      </c>
      <c r="J33" s="88"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HPLC (Liquid Chromatography)</t>
        </is>
      </c>
      <c r="M33" s="100" t="inlineStr">
        <is>
          <t>Product</t>
        </is>
      </c>
      <c r="N33" s="88" t="inlineStr">
        <is>
          <t>ข้อ 1 (PLE_CC1_Practice_Exam.md)</t>
        </is>
      </c>
      <c r="O33" s="100" t="inlineStr">
        <is>
          <t>Mock</t>
        </is>
      </c>
      <c r="P33" s="100" t="inlineStr">
        <is>
          <t>Mock สภาเภสัชฯ Practice</t>
        </is>
      </c>
      <c r="Q33" s="100" t="n"/>
    </row>
    <row r="34" ht="409.6" customHeight="1" s="49">
      <c r="A34" s="100" t="n">
        <v>32</v>
      </c>
      <c r="B34" s="88"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4" s="100" t="n"/>
      <c r="D34" s="88" t="inlineStr">
        <is>
          <t>Chiral HPLC Separation Column</t>
        </is>
      </c>
      <c r="E34" s="88" t="inlineStr">
        <is>
          <t>HILIC (Hydrophilic Interaction LC)</t>
        </is>
      </c>
      <c r="F34" s="88" t="inlineStr">
        <is>
          <t>Ultra-High Performance LC (UHPLC)</t>
        </is>
      </c>
      <c r="G34" s="88" t="inlineStr">
        <is>
          <t>GC-Mass Spectrometry (GC-MS)</t>
        </is>
      </c>
      <c r="H34" s="88" t="inlineStr">
        <is>
          <t>Reversed-Phase HPLC</t>
        </is>
      </c>
      <c r="I34" s="100" t="n">
        <v>4</v>
      </c>
      <c r="J34" s="88"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HPLC (Liquid Chromatography)</t>
        </is>
      </c>
      <c r="M34" s="100" t="inlineStr">
        <is>
          <t>Product</t>
        </is>
      </c>
      <c r="N34" s="88" t="inlineStr">
        <is>
          <t>ข้อ 2 (PLE_CC1_Practice_Exam.md)</t>
        </is>
      </c>
      <c r="O34" s="100" t="inlineStr">
        <is>
          <t>Mock</t>
        </is>
      </c>
      <c r="P34" s="100" t="inlineStr">
        <is>
          <t>Mock สภาเภสัชฯ Practice</t>
        </is>
      </c>
      <c r="Q34" s="100" t="n"/>
    </row>
    <row r="35" ht="409.6" customHeight="1" s="49">
      <c r="A35" s="100" t="n">
        <v>33</v>
      </c>
      <c r="B35" s="88"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5" s="100" t="n"/>
      <c r="D35" s="88" t="inlineStr">
        <is>
          <t>ผิด อนุภาคของวัฏภาคกระจายตัวเป็นของเหลว</t>
        </is>
      </c>
      <c r="E35" s="88" t="inlineStr">
        <is>
          <t>ผิด ต้องใช้พลังงานเพื่อกระจายอนุภาตของวัฏภาคกระจายตัวออกจากกัน</t>
        </is>
      </c>
      <c r="F35" s="88" t="inlineStr">
        <is>
          <t>ผิด ประกอบด้วยสองวัฏภาคที่ไม่ผสมเข้ากัน</t>
        </is>
      </c>
      <c r="G35" s="88" t="inlineStr">
        <is>
          <t>ผิด เมื่อเกิด caking สามารถเขย่ากลับคืนสภาพเดิม</t>
        </is>
      </c>
      <c r="H35" s="88" t="inlineStr">
        <is>
          <t>Thin Layer Chromatography (TLC)</t>
        </is>
      </c>
      <c r="I35" s="100" t="n">
        <v>1</v>
      </c>
      <c r="J35" s="88"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HPLC (Liquid Chromatography)</t>
        </is>
      </c>
      <c r="M35" s="100" t="inlineStr">
        <is>
          <t>Product</t>
        </is>
      </c>
      <c r="N35" s="88" t="inlineStr">
        <is>
          <t>ข้อ 2 (PLE_CC1_Practice_Exam.md)</t>
        </is>
      </c>
      <c r="O35" s="100" t="inlineStr">
        <is>
          <t>Mock</t>
        </is>
      </c>
      <c r="P35" s="100" t="inlineStr">
        <is>
          <t>Mock สภาเภสัชฯ Practice</t>
        </is>
      </c>
      <c r="Q35" s="100" t="n"/>
    </row>
    <row r="36" ht="409.6" customHeight="1" s="49">
      <c r="A36" s="100" t="n">
        <v>34</v>
      </c>
      <c r="B36" s="88" t="inlineStr">
        <is>
          <t>ข้อใดถูกต้องเกี่ยวกับ Infrared Spectroscopy</t>
        </is>
      </c>
      <c r="C36" s="100" t="n"/>
      <c r="D36" s="88" t="inlineStr">
        <is>
          <t>น้ำมีค่า Fundamental vibration เท่ากับ 2</t>
        </is>
      </c>
      <c r="E36" s="88" t="inlineStr">
        <is>
          <t>แก๊สคาร์บอนไดออกไซด์มีค่า Fundamental vibration เท่ากับ 3</t>
        </is>
      </c>
      <c r="F36" s="88" t="inlineStr">
        <is>
          <t>เซลล์ตัวอย่างควรมีลักษณะโปร่งใสและไม่ดูดกลืนรังสีอินฟราเรดช่วงเดียวกับตัวอย่าง เช่น เกลือของแัไลด์</t>
        </is>
      </c>
      <c r="G36" s="88" t="inlineStr">
        <is>
          <t>สารประกอบกลุ่มไนโตรจะมี wavenumber มากกว่าไนไทรล์</t>
        </is>
      </c>
      <c r="H36" s="88" t="inlineStr">
        <is>
          <t>ข้อ ค. และ ง. ถูก</t>
        </is>
      </c>
      <c r="I36" s="100" t="n">
        <v>1</v>
      </c>
      <c r="J36" s="88"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HPLC (Liquid Chromatography)</t>
        </is>
      </c>
      <c r="M36" s="100" t="inlineStr">
        <is>
          <t>Product</t>
        </is>
      </c>
      <c r="N36" s="88" t="inlineStr">
        <is>
          <t>ข้อ 2 (PLE_CC1_Practice_Exam.md)</t>
        </is>
      </c>
      <c r="O36" s="100" t="inlineStr">
        <is>
          <t>Mock</t>
        </is>
      </c>
      <c r="P36" s="100" t="inlineStr">
        <is>
          <t>Mock สภาเภสัชฯ Practice</t>
        </is>
      </c>
      <c r="Q36" s="100" t="n"/>
    </row>
    <row r="37" ht="409.6" customHeight="1" s="49">
      <c r="A37" s="100" t="n">
        <v>35</v>
      </c>
      <c r="B37" s="88" t="inlineStr">
        <is>
          <t>จงหา pH ของสารละลายที่ประกอบด้วย urea 42% w/v (กำหนดให้ Kb = 1.5x10-14 , MW of Urea = 60 g/mol)</t>
        </is>
      </c>
      <c r="C37" s="100" t="n"/>
      <c r="D37" s="88" t="inlineStr">
        <is>
          <t>6.5</t>
        </is>
      </c>
      <c r="E37" s="88" t="inlineStr">
        <is>
          <t>7</t>
        </is>
      </c>
      <c r="F37" s="88" t="inlineStr">
        <is>
          <t>7.5</t>
        </is>
      </c>
      <c r="G37" s="88" t="inlineStr">
        <is>
          <t>8</t>
        </is>
      </c>
      <c r="H37" s="88" t="inlineStr">
        <is>
          <t>8.5</t>
        </is>
      </c>
      <c r="I37" s="100" t="n">
        <v>1</v>
      </c>
      <c r="J37" s="88"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HPLC (Liquid Chromatography)</t>
        </is>
      </c>
      <c r="M37" s="100" t="inlineStr">
        <is>
          <t>Product</t>
        </is>
      </c>
      <c r="N37" s="88" t="inlineStr">
        <is>
          <t>ข้อ 5 (PLE_CC1_Practice_Exam.md)</t>
        </is>
      </c>
      <c r="O37" s="100" t="inlineStr">
        <is>
          <t>Mock</t>
        </is>
      </c>
      <c r="P37" s="100" t="inlineStr">
        <is>
          <t>Mock สภาเภสัชฯ Practice</t>
        </is>
      </c>
      <c r="Q37" s="100" t="n"/>
    </row>
    <row r="38" ht="409.6" customHeight="1" s="49">
      <c r="A38" s="100" t="n">
        <v>36</v>
      </c>
      <c r="B38" s="88"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8" s="100" t="inlineStr"/>
      <c r="D38" s="88" t="inlineStr">
        <is>
          <t>Reversed-Phase HPLC (RP-HPLC)</t>
        </is>
      </c>
      <c r="E38" s="88" t="inlineStr">
        <is>
          <t>Normal-Phase HPLC (NP-HPLC)</t>
        </is>
      </c>
      <c r="F38" s="88" t="inlineStr">
        <is>
          <t>Hydrophilic Interaction Liquid Chromatography (HILIC)</t>
        </is>
      </c>
      <c r="G38" s="88" t="inlineStr">
        <is>
          <t>Ion-Exchange Chromatography</t>
        </is>
      </c>
      <c r="H38" s="88" t="inlineStr">
        <is>
          <t>Size Exclusion Chromatography</t>
        </is>
      </c>
      <c r="I38" s="100" t="n">
        <v>1</v>
      </c>
      <c r="J38" s="88"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8" s="100" t="n"/>
      <c r="L38" s="88" t="inlineStr">
        <is>
          <t>HPLC (Liquid Chromatography)</t>
        </is>
      </c>
      <c r="M38" s="100" t="inlineStr">
        <is>
          <t>Product</t>
        </is>
      </c>
      <c r="N38" s="88" t="inlineStr">
        <is>
          <t>ข้อ 15 (PLE_CC1_Practice_Exam.md)</t>
        </is>
      </c>
      <c r="O38" s="100" t="inlineStr">
        <is>
          <t>Mock</t>
        </is>
      </c>
      <c r="P38" s="100" t="inlineStr">
        <is>
          <t>Mock สภาเภสัชฯ Practice</t>
        </is>
      </c>
      <c r="Q38" s="100" t="n"/>
    </row>
    <row r="39" ht="409.6" customHeight="1" s="49">
      <c r="A39" s="100" t="n">
        <v>37</v>
      </c>
      <c r="B39" s="88"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9" s="100" t="n"/>
      <c r="D39" s="88" t="inlineStr">
        <is>
          <t>ระบบที่ทดสอบน่าจะมีค่า Resolution ที่ดี</t>
        </is>
      </c>
      <c r="E39" s="88" t="inlineStr">
        <is>
          <t>สาร B มีความเป็นขั้วมากกว่ายา A</t>
        </is>
      </c>
      <c r="F39" s="88" t="inlineStr">
        <is>
          <t>Retention time ของยา A น้อยกว่าสาร B</t>
        </is>
      </c>
      <c r="G39" s="88" t="inlineStr">
        <is>
          <t>ยา A มีค่า Capacity factor มากกว่าสาร B</t>
        </is>
      </c>
      <c r="H39" s="88" t="inlineStr">
        <is>
          <t>ไม่มีตัวเลือกใดผิด</t>
        </is>
      </c>
      <c r="I39" s="100" t="n">
        <v>1</v>
      </c>
      <c r="J39" s="88"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HPLC (Liquid Chromatography)</t>
        </is>
      </c>
      <c r="M39" s="100" t="inlineStr">
        <is>
          <t>Product</t>
        </is>
      </c>
      <c r="N39" s="88" t="inlineStr">
        <is>
          <t>ข้อ 16 (PLE_CC1_Practice_Exam.md)</t>
        </is>
      </c>
      <c r="O39" s="100" t="inlineStr">
        <is>
          <t>Mock</t>
        </is>
      </c>
      <c r="P39" s="100" t="inlineStr">
        <is>
          <t>Mock สภาเภสัชฯ Practice</t>
        </is>
      </c>
      <c r="Q39" s="100" t="n"/>
    </row>
    <row r="40" ht="409.6" customHeight="1" s="49">
      <c r="A40" s="100" t="n">
        <v>38</v>
      </c>
      <c r="B40" s="88" t="inlineStr">
        <is>
          <t>โครมาโทรกราฟีประเภทใดที่ใช้กระจกเคลือบด้วยซิลิกาเจลหรืออะลูมินาแล้วเกลี่ยให้บางเป็นตัวดูด ซับ</t>
        </is>
      </c>
      <c r="C40" s="100" t="n"/>
      <c r="D40" s="88" t="inlineStr">
        <is>
          <t>Column Chromatography</t>
        </is>
      </c>
      <c r="E40" s="88" t="inlineStr">
        <is>
          <t>Paper Chromatography</t>
        </is>
      </c>
      <c r="F40" s="88" t="inlineStr">
        <is>
          <t>Thin layer Chromatography</t>
        </is>
      </c>
      <c r="G40" s="88" t="inlineStr">
        <is>
          <t>Glass Chromatography</t>
        </is>
      </c>
      <c r="H40" s="88" t="inlineStr">
        <is>
          <t>ถูกทุกข้อ</t>
        </is>
      </c>
      <c r="I40" s="100" t="n">
        <v>1</v>
      </c>
      <c r="J40" s="88"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HPLC (Liquid Chromatography)</t>
        </is>
      </c>
      <c r="M40" s="100" t="inlineStr">
        <is>
          <t>Product</t>
        </is>
      </c>
      <c r="N40" s="88" t="inlineStr">
        <is>
          <t>ข้อ 20 (PLE_CC1_Practice_Exam.md)</t>
        </is>
      </c>
      <c r="O40" s="100" t="inlineStr">
        <is>
          <t>Mock</t>
        </is>
      </c>
      <c r="P40" s="100" t="inlineStr">
        <is>
          <t>Mock สภาเภสัชฯ Practice</t>
        </is>
      </c>
      <c r="Q40" s="100" t="n"/>
    </row>
    <row r="41" ht="409.6" customHeight="1" s="49">
      <c r="A41" s="100" t="n">
        <v>39</v>
      </c>
      <c r="B41" s="88" t="inlineStr">
        <is>
          <t>ใช้ TLC พิสูจน์เอกลักษณ์โดยได้</t>
        </is>
      </c>
      <c r="C41" s="100" t="n"/>
      <c r="D41" s="88" t="inlineStr">
        <is>
          <t>HILIC (Hydrophilic Interaction LC)</t>
        </is>
      </c>
      <c r="E41" s="88" t="inlineStr">
        <is>
          <t>Ultra-High Performance LC (UHPLC)</t>
        </is>
      </c>
      <c r="F41" s="88" t="inlineStr">
        <is>
          <t>GC-Mass Spectrometry (GC-MS)</t>
        </is>
      </c>
      <c r="G41" s="88" t="inlineStr">
        <is>
          <t>Reversed-Phase HPLC</t>
        </is>
      </c>
      <c r="H41" s="88" t="inlineStr">
        <is>
          <t>Normal-Phase HPLC (Silica column)</t>
        </is>
      </c>
      <c r="I41" s="100" t="n">
        <v>1</v>
      </c>
      <c r="J41" s="88"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TLC (Thin Layer)</t>
        </is>
      </c>
      <c r="M41" s="100" t="inlineStr">
        <is>
          <t>Product</t>
        </is>
      </c>
      <c r="N41" s="88" t="inlineStr">
        <is>
          <t>ข้อ 5 (PLE_CC1_Key_Rx20_UBU.md)</t>
        </is>
      </c>
      <c r="O41" s="100" t="inlineStr">
        <is>
          <t>Mock</t>
        </is>
      </c>
      <c r="P41" s="100" t="inlineStr">
        <is>
          <t>Mock Rx20 UBU</t>
        </is>
      </c>
      <c r="Q41" s="100" t="n"/>
    </row>
    <row r="42" ht="409.6" customHeight="1" s="49">
      <c r="A42" s="100" t="n">
        <v>40</v>
      </c>
      <c r="B42" s="88" t="inlineStr">
        <is>
          <t>ในการตรวจวัดระดับยาคุมกำเนิดในเม็ดยา ควรใช้วิธีการใดในการวัด</t>
        </is>
      </c>
      <c r="C42" s="100" t="n"/>
      <c r="D42" s="88" t="inlineStr">
        <is>
          <t>IR</t>
        </is>
      </c>
      <c r="E42" s="88" t="inlineStr">
        <is>
          <t>HPLC</t>
        </is>
      </c>
      <c r="F42" s="88" t="inlineStr">
        <is>
          <t>Specific rotation by polarimeter</t>
        </is>
      </c>
      <c r="G42" s="88" t="inlineStr">
        <is>
          <t>Refractive index by refractorymeter</t>
        </is>
      </c>
      <c r="H42" s="88" t="inlineStr">
        <is>
          <t>TLC</t>
        </is>
      </c>
      <c r="I42" s="100" t="n">
        <v>2</v>
      </c>
      <c r="J42" s="88"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HPLC (Liquid Chromatography)</t>
        </is>
      </c>
      <c r="M42" s="100" t="inlineStr">
        <is>
          <t>Product</t>
        </is>
      </c>
      <c r="N42" s="88" t="inlineStr">
        <is>
          <t>ข้อ 7 (PLE_CC1_Key_Rx20_UBU.md)</t>
        </is>
      </c>
      <c r="O42" s="100" t="inlineStr">
        <is>
          <t>Mock</t>
        </is>
      </c>
      <c r="P42" s="100" t="inlineStr">
        <is>
          <t>Mock Rx20 UBU</t>
        </is>
      </c>
      <c r="Q42" s="100" t="n"/>
    </row>
    <row r="43" ht="409.6" customHeight="1" s="49">
      <c r="A43" s="100" t="n">
        <v>41</v>
      </c>
      <c r="B43" s="88" t="inlineStr">
        <is>
          <t>จากสูตรโครงสร้างของ HCTZ จะใช้อะไรในการตรวจสอบเอกลักษณ์ของวัตถุดิบ</t>
        </is>
      </c>
      <c r="C43" s="100" t="n"/>
      <c r="D43" s="88" t="inlineStr">
        <is>
          <t>Fingerprint จาก FTIR</t>
        </is>
      </c>
      <c r="E43" s="88" t="inlineStr">
        <is>
          <t>Dragendorff’s reagent</t>
        </is>
      </c>
      <c r="F43" s="88" t="inlineStr">
        <is>
          <t>Spectrofluorometry</t>
        </is>
      </c>
      <c r="G43" s="88" t="inlineStr">
        <is>
          <t>TLC</t>
        </is>
      </c>
      <c r="H43" s="88" t="inlineStr">
        <is>
          <t>HILIC (Hydrophilic Interaction LC)</t>
        </is>
      </c>
      <c r="I43" s="100" t="n">
        <v>1</v>
      </c>
      <c r="J43" s="88"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HPLC (Liquid Chromatography)</t>
        </is>
      </c>
      <c r="M43" s="100" t="inlineStr">
        <is>
          <t>Product</t>
        </is>
      </c>
      <c r="N43" s="88" t="inlineStr">
        <is>
          <t>ข้อ 2 (PLE_CC1_Key_Rx20_UBU.md)</t>
        </is>
      </c>
      <c r="O43" s="100" t="inlineStr">
        <is>
          <t>Mock</t>
        </is>
      </c>
      <c r="P43" s="100" t="inlineStr">
        <is>
          <t>Mock Rx20 UBU</t>
        </is>
      </c>
      <c r="Q43" s="100" t="n"/>
    </row>
    <row r="44" ht="409.6" customHeight="1" s="49">
      <c r="A44" s="100" t="n">
        <v>42</v>
      </c>
      <c r="B44" s="88" t="inlineStr">
        <is>
          <t>จากกราฟเป็นการวิเคราะห์โดยเครื่องมือใด</t>
        </is>
      </c>
      <c r="C44" s="100" t="n"/>
      <c r="D44" s="88" t="inlineStr">
        <is>
          <t>Chiral HPLC Separation Column</t>
        </is>
      </c>
      <c r="E44" s="88" t="inlineStr">
        <is>
          <t>HILIC (Hydrophilic Interaction LC)</t>
        </is>
      </c>
      <c r="F44" s="88" t="inlineStr">
        <is>
          <t>Ultra-High Performance LC (UHPLC)</t>
        </is>
      </c>
      <c r="G44" s="88" t="inlineStr">
        <is>
          <t>GC-Mass Spectrometry (GC-MS)</t>
        </is>
      </c>
      <c r="H44" s="88" t="inlineStr">
        <is>
          <t>Reversed-Phase HPLC</t>
        </is>
      </c>
      <c r="I44" s="100" t="n">
        <v>1</v>
      </c>
      <c r="J44" s="88"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HPLC (Liquid Chromatography)</t>
        </is>
      </c>
      <c r="M44" s="100" t="inlineStr">
        <is>
          <t>Product</t>
        </is>
      </c>
      <c r="N44" s="88" t="inlineStr">
        <is>
          <t>ข้อ 82 (PLE_CC1_Key_Rx20_UBU.md)</t>
        </is>
      </c>
      <c r="O44" s="100" t="inlineStr">
        <is>
          <t>Mock</t>
        </is>
      </c>
      <c r="P44" s="100" t="inlineStr">
        <is>
          <t>Mock Rx20 UBU</t>
        </is>
      </c>
      <c r="Q44" s="100" t="n"/>
    </row>
    <row r="45" ht="409.6" customHeight="1" s="49">
      <c r="A45" s="100" t="n">
        <v>43</v>
      </c>
      <c r="B45" s="88" t="inlineStr">
        <is>
          <t>เกี่ยวกับ Gas chromatography ข้อใดต่อไปนี้กล่าวถูกต้องตามหลักวิชาชีพเภสัชกรรม</t>
        </is>
      </c>
      <c r="C45" s="100" t="n"/>
      <c r="D45" s="88" t="inlineStr">
        <is>
          <t>GC-Mass Spectrometry (GC-MS)</t>
        </is>
      </c>
      <c r="E45" s="88" t="inlineStr">
        <is>
          <t>Reversed-Phase HPLC</t>
        </is>
      </c>
      <c r="F45" s="88" t="inlineStr">
        <is>
          <t>Normal-Phase HPLC (Silica column)</t>
        </is>
      </c>
      <c r="G45" s="88" t="inlineStr">
        <is>
          <t>Gas Chromatography with FID detector</t>
        </is>
      </c>
      <c r="H45" s="88" t="inlineStr">
        <is>
          <t>Thin Layer Chromatography (TLC)</t>
        </is>
      </c>
      <c r="I45" s="100" t="n">
        <v>1</v>
      </c>
      <c r="J45" s="88"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GC (Gas Chromatography)</t>
        </is>
      </c>
      <c r="M45" s="100" t="inlineStr">
        <is>
          <t>Product</t>
        </is>
      </c>
      <c r="N45" s="88" t="inlineStr">
        <is>
          <t>ข้อ 4 (PLE_CC1_Key_Rx20_UBU.md)</t>
        </is>
      </c>
      <c r="O45" s="100" t="inlineStr">
        <is>
          <t>Mock</t>
        </is>
      </c>
      <c r="P45" s="100" t="inlineStr">
        <is>
          <t>Mock Rx20 UBU</t>
        </is>
      </c>
      <c r="Q45" s="100" t="n"/>
    </row>
    <row r="46" ht="409.6" customHeight="1" s="49">
      <c r="A46" s="100" t="n">
        <v>44</v>
      </c>
      <c r="B46" s="88" t="inlineStr">
        <is>
          <t>MZ HPLC หาปริมาณสาร วิเคราะห_หาชนิดสาร NMR หาโครงสร$างของสาร AAS หาปริมาณสาร</t>
        </is>
      </c>
      <c r="C46" s="100" t="n"/>
      <c r="D46" s="88" t="inlineStr">
        <is>
          <t>Gas Chromatography with FID detector</t>
        </is>
      </c>
      <c r="E46" s="88" t="inlineStr">
        <is>
          <t>Thin Layer Chromatography (TLC)</t>
        </is>
      </c>
      <c r="F46" s="88" t="inlineStr">
        <is>
          <t>Ion-Exchange Chromatography (IEC)</t>
        </is>
      </c>
      <c r="G46" s="88" t="inlineStr">
        <is>
          <t>Size Exclusion Chromatography (SEC)</t>
        </is>
      </c>
      <c r="H46" s="88" t="inlineStr">
        <is>
          <t>Chiral HPLC Separation Column</t>
        </is>
      </c>
      <c r="I46" s="100" t="n">
        <v>2</v>
      </c>
      <c r="J46" s="88"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HPLC (Liquid Chromatography)</t>
        </is>
      </c>
      <c r="M46" s="100" t="inlineStr">
        <is>
          <t>Product</t>
        </is>
      </c>
      <c r="N46" s="88" t="inlineStr">
        <is>
          <t>ข้อ 5 (PLE_CC1_Key_Rx20_UBU.md)</t>
        </is>
      </c>
      <c r="O46" s="100" t="inlineStr">
        <is>
          <t>Mock</t>
        </is>
      </c>
      <c r="P46" s="100" t="inlineStr">
        <is>
          <t>Mock Rx20 UBU</t>
        </is>
      </c>
      <c r="Q46" s="100" t="n"/>
    </row>
    <row r="47" ht="409.6" customHeight="1" s="49">
      <c r="A47" s="100" t="n">
        <v>45</v>
      </c>
      <c r="B47" s="88" t="inlineStr">
        <is>
          <t>Norfluoxetine เปลี่ยนแปลงโครงสร$างที่ตำแหนGงใด โจทย_ไมGสมบูรณ_ เปลี่ยนจาก Fluoxetine โดยตัด methyl ที่ Secondary amine ได$ Primary amine</t>
        </is>
      </c>
      <c r="C47" s="100" t="n"/>
      <c r="D47" s="88" t="inlineStr">
        <is>
          <t>Size Exclusion Chromatography (SEC)</t>
        </is>
      </c>
      <c r="E47" s="88" t="inlineStr">
        <is>
          <t>Chiral HPLC Separation Column</t>
        </is>
      </c>
      <c r="F47" s="88" t="inlineStr">
        <is>
          <t>HILIC (Hydrophilic Interaction LC)</t>
        </is>
      </c>
      <c r="G47" s="88" t="inlineStr">
        <is>
          <t>Ultra-High Performance LC (UHPLC)</t>
        </is>
      </c>
      <c r="H47" s="88" t="inlineStr">
        <is>
          <t>GC-Mass Spectrometry (GC-MS)</t>
        </is>
      </c>
      <c r="I47" s="100" t="n">
        <v>1</v>
      </c>
      <c r="J47" s="88"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TLC (Thin Layer)</t>
        </is>
      </c>
      <c r="M47" s="100" t="inlineStr">
        <is>
          <t>Product</t>
        </is>
      </c>
      <c r="N47" s="88" t="inlineStr">
        <is>
          <t>ข้อ 76 (PLE_CC1_Key_Rx20_UBU.md)</t>
        </is>
      </c>
      <c r="O47" s="100" t="inlineStr">
        <is>
          <t>Mock</t>
        </is>
      </c>
      <c r="P47" s="100" t="inlineStr">
        <is>
          <t>Mock Rx20 UBU</t>
        </is>
      </c>
      <c r="Q47" s="100" t="n"/>
    </row>
    <row r="48" ht="409.6" customHeight="1" s="49">
      <c r="A48" s="100" t="n">
        <v>46</v>
      </c>
      <c r="B48" s="88" t="inlineStr">
        <is>
          <t>GC และ HPLC 11.) การ Modify โครงสร้างยาส่วนไหนทำให้มีฤทธิ์เพิ่มขึ้น</t>
        </is>
      </c>
      <c r="C48" s="100" t="n"/>
      <c r="D48" s="88" t="inlineStr">
        <is>
          <t>Ultra-High Performance LC (UHPLC)</t>
        </is>
      </c>
      <c r="E48" s="88" t="inlineStr">
        <is>
          <t>GC-Mass Spectrometry (GC-MS)</t>
        </is>
      </c>
      <c r="F48" s="88" t="inlineStr">
        <is>
          <t>Reversed-Phase HPLC</t>
        </is>
      </c>
      <c r="G48" s="88" t="inlineStr">
        <is>
          <t>Normal-Phase HPLC (Silica column)</t>
        </is>
      </c>
      <c r="H48" s="88" t="inlineStr">
        <is>
          <t>Gas Chromatography with FID detector</t>
        </is>
      </c>
      <c r="I48" s="100" t="n">
        <v>3</v>
      </c>
      <c r="J48" s="88"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GC (Gas Chromatography)</t>
        </is>
      </c>
      <c r="M48" s="100" t="inlineStr">
        <is>
          <t>Product</t>
        </is>
      </c>
      <c r="N48" s="88" t="inlineStr">
        <is>
          <t>ข้อ 5 (PLE_CC1_Key_Rx20_UBU.md)</t>
        </is>
      </c>
      <c r="O48" s="100" t="inlineStr">
        <is>
          <t>Mock</t>
        </is>
      </c>
      <c r="P48" s="100" t="inlineStr">
        <is>
          <t>Mock Rx20 UBU</t>
        </is>
      </c>
      <c r="Q48" s="100" t="n"/>
    </row>
    <row r="49" ht="409.6" customHeight="1" s="49">
      <c r="A49" s="100" t="n">
        <v>47</v>
      </c>
      <c r="B49" s="88"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9" s="100" t="n"/>
      <c r="D49" s="88" t="inlineStr">
        <is>
          <t>100 %</t>
        </is>
      </c>
      <c r="E49" s="88" t="inlineStr">
        <is>
          <t>68 %</t>
        </is>
      </c>
      <c r="F49" s="88" t="inlineStr">
        <is>
          <t>146 %</t>
        </is>
      </c>
      <c r="G49" s="88" t="inlineStr">
        <is>
          <t>84 %</t>
        </is>
      </c>
      <c r="H49" s="88" t="inlineStr">
        <is>
          <t>72 %</t>
        </is>
      </c>
      <c r="I49" s="100" t="n">
        <v>1</v>
      </c>
      <c r="J49" s="88"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HPLC (Liquid Chromatography)</t>
        </is>
      </c>
      <c r="M49" s="100" t="inlineStr">
        <is>
          <t>Product</t>
        </is>
      </c>
      <c r="N49" s="88" t="inlineStr">
        <is>
          <t>ข้อ 34 (PLE_CC1_Key_Rx20_UBU.md)</t>
        </is>
      </c>
      <c r="O49" s="100" t="inlineStr">
        <is>
          <t>Mock</t>
        </is>
      </c>
      <c r="P49" s="100" t="inlineStr">
        <is>
          <t>Mock Rx20 UBU</t>
        </is>
      </c>
      <c r="Q49" s="100" t="n"/>
    </row>
    <row r="50" ht="409.6" customHeight="1" s="49">
      <c r="A50" s="100" t="n">
        <v>48</v>
      </c>
      <c r="B50" s="88" t="inlineStr">
        <is>
          <t>วิธีใดเหมาะสมในการตรวจหา related substance ที่ปนเปื้อนอยู่ในวัตถุดิบ doxorubicin</t>
        </is>
      </c>
      <c r="C50" s="100" t="n"/>
      <c r="D50" s="88" t="inlineStr">
        <is>
          <t>UV spectrophotometer</t>
        </is>
      </c>
      <c r="E50" s="88" t="inlineStr">
        <is>
          <t>IR</t>
        </is>
      </c>
      <c r="F50" s="88" t="inlineStr">
        <is>
          <t>HPLC</t>
        </is>
      </c>
      <c r="G50" s="88" t="inlineStr">
        <is>
          <t>Fluorimeter</t>
        </is>
      </c>
      <c r="H50" s="88" t="inlineStr">
        <is>
          <t>Potentiometer substrate</t>
        </is>
      </c>
      <c r="I50" s="100" t="n">
        <v>3</v>
      </c>
      <c r="J50" s="88"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HPLC (Liquid Chromatography)</t>
        </is>
      </c>
      <c r="M50" s="100" t="inlineStr">
        <is>
          <t>Product</t>
        </is>
      </c>
      <c r="N50" s="88" t="inlineStr">
        <is>
          <t>ข้อ 17 (PLE_CC1_Key_Rx20_UBU.md)</t>
        </is>
      </c>
      <c r="O50" s="100" t="inlineStr">
        <is>
          <t>Mock</t>
        </is>
      </c>
      <c r="P50" s="100" t="inlineStr">
        <is>
          <t>Mock Rx20 UBU</t>
        </is>
      </c>
      <c r="Q50" s="100" t="n"/>
    </row>
    <row r="51" ht="409.6" customHeight="1" s="49">
      <c r="A51" s="100" t="n">
        <v>49</v>
      </c>
      <c r="B51" s="88"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51" s="100" t="n"/>
      <c r="D51" s="88" t="inlineStr">
        <is>
          <t>ถ้ายามีความแรง 608 mg แสดงว่าผ่านมาตรฐาน</t>
        </is>
      </c>
      <c r="E51" s="88" t="inlineStr">
        <is>
          <t>Identification ใช้วิธี HPLC ดูจาก retention time เทียบกับสารมาตรฐาน</t>
        </is>
      </c>
      <c r="F51" s="88" t="inlineStr">
        <is>
          <t>ยาผ่านมาตรฐานเพราะทุกค่ามีปริมาณยาที่ละลายเกิน 80%</t>
        </is>
      </c>
      <c r="G51" s="88" t="inlineStr">
        <is>
          <t>ยาผ่านมาตรฐาน dissolution test เมื่อยาละลายหมดใน 45 นาที</t>
        </is>
      </c>
      <c r="H51" s="88" t="inlineStr">
        <is>
          <t>ยาไม่ผ่านมาตรฐานหากใช้ mobile phase ต่างชนิดจากที่ระบุใน USP</t>
        </is>
      </c>
      <c r="I51" s="100" t="n">
        <v>1</v>
      </c>
      <c r="J51" s="88"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HPLC (Liquid Chromatography)</t>
        </is>
      </c>
      <c r="M51" s="100" t="inlineStr">
        <is>
          <t>Product</t>
        </is>
      </c>
      <c r="N51" s="88" t="inlineStr">
        <is>
          <t>ข้อ 45 (PLE_CC1_Key_Rx20_UBU.md)</t>
        </is>
      </c>
      <c r="O51" s="100" t="inlineStr">
        <is>
          <t>Mock</t>
        </is>
      </c>
      <c r="P51" s="100" t="inlineStr">
        <is>
          <t>Mock Rx20 UBU</t>
        </is>
      </c>
      <c r="Q51" s="100" t="n"/>
    </row>
    <row r="52" ht="13.2" customHeight="1" s="49">
      <c r="A52" s="100" t="n">
        <v>50</v>
      </c>
      <c r="B52" s="88"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52" s="100" t="inlineStr"/>
      <c r="D52" s="88" t="inlineStr">
        <is>
          <t>Polarimeter</t>
        </is>
      </c>
      <c r="E52" s="88" t="inlineStr">
        <is>
          <t>Refractometer</t>
        </is>
      </c>
      <c r="F52" s="88" t="inlineStr">
        <is>
          <t>UV-Vis Spectrophotometer</t>
        </is>
      </c>
      <c r="G52" s="88" t="inlineStr">
        <is>
          <t>High-Performance Liquid Chromatograph (HPLC)</t>
        </is>
      </c>
      <c r="H52" s="88" t="inlineStr">
        <is>
          <t>Fourier-Transform Infrared Spectrometer (FTIR)</t>
        </is>
      </c>
      <c r="I52" s="100" t="n">
        <v>1</v>
      </c>
      <c r="J52" s="88"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52" s="100" t="n"/>
      <c r="L52" s="88" t="inlineStr">
        <is>
          <t>Chromatographic Analysis</t>
        </is>
      </c>
      <c r="M52" s="100" t="inlineStr">
        <is>
          <t>Product</t>
        </is>
      </c>
      <c r="N52" s="88" t="inlineStr">
        <is>
          <t>ข้อสอบจริง Product ปี 2567 ข้อ 1</t>
        </is>
      </c>
      <c r="O52" s="100" t="inlineStr">
        <is>
          <t>ข้อสอบจริง</t>
        </is>
      </c>
      <c r="P52" s="100" t="inlineStr">
        <is>
          <t>ปี 2567</t>
        </is>
      </c>
      <c r="Q52" s="100" t="n"/>
    </row>
    <row r="53" ht="13.2" customHeight="1" s="49">
      <c r="A53" s="100" t="n">
        <v>51</v>
      </c>
      <c r="B53" s="88"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53" s="100" t="inlineStr"/>
      <c r="D53" s="88" t="inlineStr">
        <is>
          <t>เพื่อพิสูจน์เอกลักษณ์และความบริสุทธิ์ทางออปติคัล (Optical purity / Enantiomeric purity) ของยาที่เป็น Chiral drug</t>
        </is>
      </c>
      <c r="E53" s="88" t="inlineStr">
        <is>
          <t>เพื่อตรวจวัดปริมาณความชื้นที่ตกค้างในผลึกยา</t>
        </is>
      </c>
      <c r="F53" s="88" t="inlineStr">
        <is>
          <t>เพื่อตรวจหาปริมาณสิ่งเจือปนอนินทรีย์ (Inorganic impurities)</t>
        </is>
      </c>
      <c r="G53" s="88" t="inlineStr">
        <is>
          <t>เพื่อตรวจวัดขนาดอนุภาคของผงยา</t>
        </is>
      </c>
      <c r="H53" s="88" t="inlineStr">
        <is>
          <t>เพื่อหาจุดหลอมเหลวของสารประกอบ</t>
        </is>
      </c>
      <c r="I53" s="100" t="n">
        <v>1</v>
      </c>
      <c r="J53" s="88"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53" s="100" t="n"/>
      <c r="L53" s="88" t="inlineStr">
        <is>
          <t>Chromatographic Analysis</t>
        </is>
      </c>
      <c r="M53" s="100" t="inlineStr">
        <is>
          <t>Product</t>
        </is>
      </c>
      <c r="N53" s="88" t="inlineStr">
        <is>
          <t>ข้อสอบจริง Product ปี 2567 ข้อ 2</t>
        </is>
      </c>
      <c r="O53" s="100" t="inlineStr">
        <is>
          <t>ข้อสอบจริง</t>
        </is>
      </c>
      <c r="P53" s="100" t="inlineStr">
        <is>
          <t>ปี 2567</t>
        </is>
      </c>
      <c r="Q53" s="100" t="n"/>
    </row>
    <row r="54" ht="13.2" customHeight="1" s="49">
      <c r="A54" s="100" t="n">
        <v>52</v>
      </c>
      <c r="B54" s="88"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54" s="100" t="inlineStr"/>
      <c r="D54" s="88"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54" s="88" t="inlineStr">
        <is>
          <t>เพื่อเพิ่มค่า Theoretical plate number ของตัวยาสำคัญให้สูงขึ้นเป็น 2 เท่า</t>
        </is>
      </c>
      <c r="F54" s="88" t="inlineStr">
        <is>
          <t>เพื่อลดความดันในระบบ (Backpressure) ของเครื่อง HPLC</t>
        </is>
      </c>
      <c r="G54" s="88" t="inlineStr">
        <is>
          <t>เพื่อประหยัดปริมาณการใช้ Mobile phase</t>
        </is>
      </c>
      <c r="H54" s="88" t="inlineStr">
        <is>
          <t>เพื่อให้สามารถฉีดสารมาตรฐานซ้ำได้ในรันเดียวกัน</t>
        </is>
      </c>
      <c r="I54" s="100" t="n">
        <v>1</v>
      </c>
      <c r="J54" s="88"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54" s="100" t="n"/>
      <c r="L54" s="88" t="inlineStr">
        <is>
          <t>Chromatographic Analysis</t>
        </is>
      </c>
      <c r="M54" s="100" t="inlineStr">
        <is>
          <t>Product</t>
        </is>
      </c>
      <c r="N54" s="88" t="inlineStr">
        <is>
          <t>ข้อสอบจริง Product ปี 2567 ข้อ 5</t>
        </is>
      </c>
      <c r="O54" s="100" t="inlineStr">
        <is>
          <t>ข้อสอบจริง</t>
        </is>
      </c>
      <c r="P54" s="100" t="inlineStr">
        <is>
          <t>ปี 2567</t>
        </is>
      </c>
      <c r="Q54" s="100" t="n"/>
    </row>
    <row r="55" ht="13.2" customHeight="1" s="49">
      <c r="A55" s="100" t="n">
        <v>53</v>
      </c>
      <c r="B55" s="88" t="inlineStr">
        <is>
          <t>ตามเภสัชตำรับ USP ในการทดสอบ System Suitability สำหรับการวิเคราะห์ยา Mometasone furoate ด้วยเทคนิค HPLC หากระบุเกณฑ์ว่า 'Resolution (Rs) between mometasone furoate and related compound A is not less than 6.0' ค่า Resolution ดังกล่าวหมายถึงสิ่งใด</t>
        </is>
      </c>
      <c r="C55" s="100" t="inlineStr"/>
      <c r="D55" s="88" t="inlineStr">
        <is>
          <t>ความสามารถของระบบโครมาโทกราฟีในการแยกพีคของสารสองชนิดออกจากกันได้อย่างสมบูรณ์ โดยไม่มีการซ้อนทับกันของพื้นที่ใต้พีค</t>
        </is>
      </c>
      <c r="E55" s="88" t="inlineStr">
        <is>
          <t>ความสมมาตรของรูปทรงพีค (Peak symmetry factor)</t>
        </is>
      </c>
      <c r="F55" s="88" t="inlineStr">
        <is>
          <t>ความสามารถในการตรวจวัดสารที่มีความเข้มข้นต่ำสุด (Limit of Detection)</t>
        </is>
      </c>
      <c r="G55" s="88" t="inlineStr">
        <is>
          <t>ความสามารถในการทำซ้ำของพื้นที่ใต้พีคจากการฉีดสาร 6 ครั้ง</t>
        </is>
      </c>
      <c r="H55" s="88" t="inlineStr">
        <is>
          <t>อัตราส่วนระหว่างพื้นที่ใต้พีคของสารตัวอย่างกับสารมาตรฐาน</t>
        </is>
      </c>
      <c r="I55" s="100" t="n">
        <v>1</v>
      </c>
      <c r="J55" s="88" t="inlineStr">
        <is>
          <t>✅ คำตอบที่ถูกต้อง: ข้อ ก. ความสามารถของระบบโครมาโทกราฟีในการแยกพีคของสารสองชนิดออกจากกันได้อย่างสมบูรณ์ โดยไม่มีการซ้อนทับกันของพื้นที่ใต้พีค
💡 Background:
Resolution (Rs) เป็นพารามิเตอร์สำคัญใน System Suitability Test (SST) คำนวณจากสูตร:
Rs = 2(tR2 - tR1) / (W1 + W2) โดย W คือความกว้างของพีคที่ฐาน (Peak width at base)
🎯 ทำไมข้อนี้ถึงถูก:
ค่า Rs แสดงถึงระดับการแยก (Degree of separation) ระหว่าง 2 พีคที่อยู่ติดกัน โดยตามเกณฑ์สากลค่า Rs ≥ 1.5 ถือว่าแยกออกจากกันได้สมบูรณ์ระดับ Baseline separation (การซ้อนทับ &lt; 0.1%) การกำหนด Rs ≥ 6.0 ใน Monograph แสดงว่าทั้งสองพีคแยกออกจากกันอย่างเด็ดขาด ปราศจากการรบกวนกัน
🔍 ข้ออื่นผิดเพราะอะไร:
- ข้อ ข: ความสมมาตรของพีค คือ Tailing factor (T) หรือ Asymmetry factor (As)
- ข้อ ค: ความสามารถตรวจวัดต่ำสุด คือ LOD / LOQ
- ข้อ ง: ความสามารถในการทำซ้ำ คือ Repeatability (%RSD of peak response)
- ข้อ จ: อัตราส่วนพื้นที่ใต้พีค คือ Response factor ratio
📖 Guideline อ้างอิง:
United States Pharmacopeia (USP-NF) General Chapter &lt;621&gt; Chromatography: System Suitability
📌 จุดจำก่อนสอบ:
Resolution (Rs) = การแยกออกจากกันของ 2 พีค (Baseline separation คือ Rs ≥ 1.5) / Tailing factor (T ≤ 2.0) = ความสมมาตรของพีค</t>
        </is>
      </c>
      <c r="K55" s="100" t="n"/>
      <c r="L55" s="88" t="inlineStr">
        <is>
          <t>Chromatographic Analysis</t>
        </is>
      </c>
      <c r="M55" s="100" t="inlineStr">
        <is>
          <t>Product</t>
        </is>
      </c>
      <c r="N55" s="88" t="inlineStr">
        <is>
          <t>ข้อสอบจริง Product ปี 2565 ข้อ 64</t>
        </is>
      </c>
      <c r="O55" s="100" t="inlineStr">
        <is>
          <t>ข้อสอบจริง</t>
        </is>
      </c>
      <c r="P55" s="100" t="inlineStr">
        <is>
          <t>ปี 2565</t>
        </is>
      </c>
      <c r="Q55" s="100" t="n"/>
    </row>
    <row r="56" ht="13.2" customHeight="1" s="49">
      <c r="A56" s="100" t="n">
        <v>54</v>
      </c>
      <c r="B56" s="88" t="inlineStr">
        <is>
          <t>เภสัชกรต้องการตรวจวิเคราะห์หาปริมาณตัวยาสำคัญในตำรับ Hydrocortisone Cream 1% w/w ที่มีความคงตัวและผ่านการเก็บรักษา เพื่อแยกตัวยาออกจากสารช่วยในตำรับและสารสลายตัว เทคนิคใดเหมาะสมที่สุดตามเภสัชตำรับ</t>
        </is>
      </c>
      <c r="C56" s="100" t="inlineStr"/>
      <c r="D56" s="88" t="inlineStr">
        <is>
          <t>Reversed-Phase HPLC (RP-HPLC) ร่วมกับ UV/Vis detector</t>
        </is>
      </c>
      <c r="E56" s="88" t="inlineStr">
        <is>
          <t>Direct Acid-Base Neutralization Titration</t>
        </is>
      </c>
      <c r="F56" s="88" t="inlineStr">
        <is>
          <t>Flame Photometry</t>
        </is>
      </c>
      <c r="G56" s="88" t="inlineStr">
        <is>
          <t>Karl Fischer Titration</t>
        </is>
      </c>
      <c r="H56" s="88" t="inlineStr">
        <is>
          <t>Thin Layer Chromatography (TLC) แบบวัดขนาดรอยจุดด้วยสายตา</t>
        </is>
      </c>
      <c r="I56" s="100" t="n">
        <v>1</v>
      </c>
      <c r="J56" s="88" t="inlineStr">
        <is>
          <t>✅ คำตอบที่ถูกต้อง: ข้อ ก. Reversed-Phase HPLC (RP-HPLC) ร่วมกับ UV/Vis detector
💡 Background:
Hydrocortisone เป็นยาสเตียรอยด์ที่มีโครงสร้าง Steroid nucleus (มี Conjugated enone ในวง A ดูดกลืนแสง UV ที่ความยาวคลื่น ~242-254 nm) ตำรับครีมมีสารช่วยประเภทไขมัน น้ำมัน และสารสลายตัว (Degradation products) ร่วมอยู่ด้วย
🎯 ทำไมข้อนี้ถึงถูก:
HPLC เป็น Stability-indicating assay method ที่สามารถสกัดและแยกตัวยาสำคัญออกจากสารช่วยในครีม (Excipients) และสารสลายตัวได้อย่างสมบูรณ์ โดยตรวจวัดสัญญาณด้วย UV Detector ที่ความยาวคลื่นดูดกลืนสูงสุดได้อย่างแม่นยำและถูกต้องตามข้อกำหนด USP Monograph
🔍 ข้ออื่นผิดเพราะอะไร:
- ข้อ ข. (Acid-Base Titration): ไฮโดรคอร์ติโซนไม่ใช่กรดหรือเบสแก่ และสารช่วยในเนื้อครีมจะรบกวนการไทเทรต
- ข้อ ค. (Flame Photometry): ใช้ตรวจวัดไอออนของโลหะแอลคาไล (Na⁺, K⁺) ไม่สามารถใช้วัดสารอินทรีย์ได้
- ข้อ ง. (Karl Fischer Titration): ใช้ตรวจวัดปริมาณน้ำและความชื้นเท่านั้น
- ข้อ จ. (TLC ดูด้วยสายตา): เป็นการตรวจวิเคราะห์กึ่งเชิงปริมาณ มีความคลาดเคลื่อนสูง ไม่เหมาะกับการหา %Label Amount ที่แม่นยำ
📖 Guideline อ้างอิง:
United States Pharmacopeia (USP-NF) Monograph: Hydrocortisone Cream, British Pharmacopoeia (BP)
📌 จุดจำก่อนสอบ:
Assay ยาสเตียรอยด์ในครีม/ขี้ผึ้ง (Hydrocortisone, Betamethasone, Dexamethasone) = ใช้ RP-HPLC (Stability-indicating method)</t>
        </is>
      </c>
      <c r="K56" s="100" t="n"/>
      <c r="L56" s="88" t="inlineStr">
        <is>
          <t>Chromatographic Analysis</t>
        </is>
      </c>
      <c r="M56" s="100" t="inlineStr">
        <is>
          <t>Product</t>
        </is>
      </c>
      <c r="N56" s="88" t="inlineStr">
        <is>
          <t>ข้อสอบจริง Product ปี 2565 ข้อ 38</t>
        </is>
      </c>
      <c r="O56" s="100" t="inlineStr">
        <is>
          <t>ข้อสอบจริง</t>
        </is>
      </c>
      <c r="P56" s="100" t="inlineStr">
        <is>
          <t>ปี 2565</t>
        </is>
      </c>
      <c r="Q56" s="100" t="n"/>
    </row>
    <row r="57" ht="13.2" customHeight="1" s="49">
      <c r="A57" s="100" t="n">
        <v>55</v>
      </c>
      <c r="B57" s="88" t="inlineStr">
        <is>
          <t>จากโครมาโทแกรมของการวิเคราะห์ตัวยา Paracetamol ในสูตรตำรับยาผสม [📷 มีรูปภาพประกอบ: image71.png] เครื่องมือวิเคราะห์ทางเคมีที่เหมาะสมและนิยมใช้มากที่สุดในการแยกและหาปริมาณตัวยานี้คือเครื่องมือใด?</t>
        </is>
      </c>
      <c r="C57" s="100" t="inlineStr">
        <is>
          <t>[แนบรูป: ข้อสอบ Product ปี 2564 รหัสรูปภาพ image71]</t>
        </is>
      </c>
      <c r="D57" s="88" t="inlineStr">
        <is>
          <t>High-Performance Liquid Chromatography (HPLC)</t>
        </is>
      </c>
      <c r="E57" s="88" t="inlineStr">
        <is>
          <t>Fluorescence Spectrophotometer</t>
        </is>
      </c>
      <c r="F57" s="88" t="inlineStr">
        <is>
          <t>UV-Visible Spectrophotometer (แบบลำแสงเดี่ยว)</t>
        </is>
      </c>
      <c r="G57" s="88" t="inlineStr">
        <is>
          <t>Infrared Spectrophotometer (FTIR)</t>
        </is>
      </c>
      <c r="H57" s="88" t="inlineStr">
        <is>
          <t>X-ray Powder Diffractometer (XRPD)</t>
        </is>
      </c>
      <c r="I57" s="100" t="n">
        <v>1</v>
      </c>
      <c r="J57" s="88" t="inlineStr">
        <is>
          <t>✅ คำตอบที่ถูกต้อง: ข้อ ก. High-Performance Liquid Chromatography (HPLC)
💡 Background:
การวิเคราะห์หาปริมาณตัวยาสำคัญในสูตรตำรับยาผสม (Multi-component dosage forms เช่น Paracetamol ร่วมกับ Phenylephrine, Chlorpheniramine หรือ Caffeine) ต้องใช้เทคนิคที่มีความสามารถในการแยกสาร (Separation technique) ก่อนการตรวจวัดสัญญาณ
🎯 ทำไมข้อนี้ถึงถูก:
ข้อ ก. HPLC (Reversed-Phase C18 column) เป็นเครื่องมือมาตรฐานตาม USP Monograph ที่สามารถแยก Paracetamol ออกจากตัวยาสำคัญร่วม สารสลายตัว (Degradation products เช่น 4-Aminophenol) และสารช่วยในตำรับได้อย่างสมบูรณ์ และตรวจวัดปริมาณได้อย่างแม่นยำ
🔍 ข้ออื่นผิดเพราะอะไร:
- ข้อ ข. (Fluorescence): Paracetamol ไม่ได้มีคุณสมบัติ Native fluorescence เด่นชัดพอสำหรับ routine assay
- ข้อ ค. (UV-Vis แบบเดี่ยว): ไม่สามารถแยกสัญญาณการดูดกลืนแสงที่ทับซ้อนกันของตัวยาหลายชนิดในตำรับผสมได้
- ข้อ ง. (FTIR): ใช้สำหรับพิสูจน์เอกลักษณ์โครงสร้าง (Identification) ไม่ใช่วิธีหลักในการหาปริมาณยาผสม
- ข้อ จ. (XRPD): ใช้ตรวจรูปแบบผลึกและ Polymorphism ในของแข็ง
📖 Guideline อ้างอิง:
USP-NF Monograph for Acetaminophen Tablets &amp; General Chapter &lt;621&gt; Chromatography
📌 จุดจำก่อนสอบ:
• ยาผสมหลายตัว / มี Impurities -&gt; ต้องใช้ HPLC (Reversed-phase C18) ในการแยกและหาปริมาณ (Assay &amp; Related substances)</t>
        </is>
      </c>
      <c r="K57" s="100" t="n"/>
      <c r="L57" s="88" t="inlineStr">
        <is>
          <t>Chromatographic Analysis</t>
        </is>
      </c>
      <c r="M57" s="100" t="inlineStr">
        <is>
          <t>Product</t>
        </is>
      </c>
      <c r="N57" s="88" t="inlineStr">
        <is>
          <t>ข้อสอบจริง Product ปี 2564 ข้อ 10</t>
        </is>
      </c>
      <c r="O57" s="100" t="inlineStr">
        <is>
          <t>ข้อสอบจริง</t>
        </is>
      </c>
      <c r="P57" s="100" t="inlineStr">
        <is>
          <t>ปี 2564</t>
        </is>
      </c>
      <c r="Q57" s="100" t="n"/>
    </row>
    <row r="58" ht="13.2" customHeight="1" s="49">
      <c r="A58" s="100" t="n">
        <v>56</v>
      </c>
      <c r="B58" s="88" t="inlineStr">
        <is>
          <t>จากแผนภาพแสดงส่วนประกอบของเครื่องมือวิเคราะห์ทางโครมาโทกราฟี [📷 มีรูปภาพประกอบ: image72.png] ที่ประกอบด้วย Carrier gas cylinder, Flow controller, Heated injection port, Column oven, และ Flame Ionization Detector (FID) คือเครื่องมือวิเคราะห์ชนิดใด?</t>
        </is>
      </c>
      <c r="C58" s="100" t="inlineStr">
        <is>
          <t>[แนบรูป: ข้อสอบ Product ปี 2564 รหัสรูปภาพ image72]</t>
        </is>
      </c>
      <c r="D58" s="88" t="inlineStr">
        <is>
          <t>Gas Chromatography (GC / Gas-Liquid Chromatography)</t>
        </is>
      </c>
      <c r="E58" s="88" t="inlineStr">
        <is>
          <t>High-Performance Liquid Chromatography (HPLC)</t>
        </is>
      </c>
      <c r="F58" s="88" t="inlineStr">
        <is>
          <t>Thin-Layer Chromatography (TLC)</t>
        </is>
      </c>
      <c r="G58" s="88" t="inlineStr">
        <is>
          <t>Ion-Exchange Chromatography (IEC)</t>
        </is>
      </c>
      <c r="H58" s="88" t="inlineStr">
        <is>
          <t>Supercritical Fluid Chromatography (SFC)</t>
        </is>
      </c>
      <c r="I58" s="100" t="n">
        <v>1</v>
      </c>
      <c r="J58" s="88" t="inlineStr">
        <is>
          <t>✅ คำตอบที่ถูกต้อง: ข้อ ก. Gas Chromatography (GC / Gas-Liquid Chromatography)
💡 Background:
Gas Chromatography (GC) เป็นเทคนิคการแยกสารผสมที่ระเหยกลายเป็นไอได้ง่าย (Volatile compounds) และทนต่อความร้อน
🎯 ทำไมข้อนี้ถึงถูก:
ข้อ ก. องค์ประกอบที่มี Carrier gas (ก๊าซตัวพา เช่น He, N2), Column oven (ตู้อบควบคุมอุณหภูมิคอลัมน์), และ FID detector (ตัวตรวจวัดการแตกตัวเป็นไอออนในเปลวไฟ) เป็นโครงสร้างจำเพาะของเครื่อง Gas Chromatograph (GC) ตามเภสัชตำรับ USP &lt;621&gt;
🔍 ข้ออื่นผิดเพราะอะไร:
- ข้อ ข. (HPLC): ใช้ปั๊มแรงดันสูงส่ง Mobile phase ที่เป็นของเหลว ไม่มี Column oven อุณหภูมิสูงและไม่มี Carrier gas
- ข้อ ค. (TLC): ใช้แผ่นกระจก/อะลูมิเนียมเคลือบซิลิกาเจลและ Chamber พัฒนาสาร
- ข้อ ง. (IEC): ใช้เรซินแลกเปลี่ยนประจุสำหรับสารชีวโมเลกุลในเฟสน้ำ
- ข้อ จ. (SFC): ใช้ก๊าซคาร์บอนไดออกไซด์ในสถานะ Supercritical fluid
📖 Guideline อ้างอิง:
USP-NF General Chapter &lt;621&gt; Chromatography &amp; Vogel's Quantitative Chemical Analysis
📌 จุดจำก่อนสอบ:
• GC Components: Carrier gas (He/N2) -&gt; Injector (Heated) -&gt; Capillary Column in Oven -&gt; Detector (FID / TCD / MS)
• ข้อบ่งใช้วิเคราะห์ทางยา: Residual solvents (USP &lt;467&gt;), Volatile oils, Fatty acids</t>
        </is>
      </c>
      <c r="K58" s="100" t="n"/>
      <c r="L58" s="88" t="inlineStr">
        <is>
          <t>Chromatographic Analysis</t>
        </is>
      </c>
      <c r="M58" s="100" t="inlineStr">
        <is>
          <t>Product</t>
        </is>
      </c>
      <c r="N58" s="88" t="inlineStr">
        <is>
          <t>ข้อสอบจริง Product ปี 2564 ข้อ 16</t>
        </is>
      </c>
      <c r="O58" s="100" t="inlineStr">
        <is>
          <t>ข้อสอบจริง</t>
        </is>
      </c>
      <c r="P58" s="100" t="inlineStr">
        <is>
          <t>ปี 2564</t>
        </is>
      </c>
      <c r="Q58" s="100" t="n"/>
    </row>
    <row r="59" ht="13.2" customHeight="1" s="49">
      <c r="A59" s="100" t="n">
        <v>57</v>
      </c>
      <c r="B59" s="88" t="inlineStr">
        <is>
          <t>จากสเปกตรัมอินฟราเรด (FTIR Spectrum) ในรูปภาพ [📷 มีรูปภาพประกอบ: image76.png] แกน X และแกน Y ของกราฟแสดงค่าพารามิเตอร์ใดตามลำดับ?</t>
        </is>
      </c>
      <c r="C59" s="100" t="inlineStr">
        <is>
          <t>[แนบรูป: ข้อสอบ Product ปี 2564 รหัสรูปภาพ image76]</t>
        </is>
      </c>
      <c r="D59" s="88" t="inlineStr">
        <is>
          <t>แกน X = เลขคลื่น (Wavenumber, cm^-1) และ แกน Y = ร้อยละการส่องผ่าน (% Transmittance)</t>
        </is>
      </c>
      <c r="E59" s="88" t="inlineStr">
        <is>
          <t>แกน X = การดูดกลืนแสง (Absorbance) และ แกน Y = ความยาวคลื่น (Wavelength, nm)</t>
        </is>
      </c>
      <c r="F59" s="88" t="inlineStr">
        <is>
          <t>แกน X = ร้อยละการส่องผ่าน (% Transmittance) และ แกน Y = เลขคลื่น (Wavenumber, cm^-1)</t>
        </is>
      </c>
      <c r="G59" s="88" t="inlineStr">
        <is>
          <t>แกน X = เวลาในการชะ (Retention time, min) และ แกน Y = การดูดกลืนแสง (Absorbance)</t>
        </is>
      </c>
      <c r="H59" s="88" t="inlineStr">
        <is>
          <t>แกน X = ความยาวคลื่น (Wavelength, nm) และ แกน Y = ร้อยละการส่องผ่าน (% Transmittance)</t>
        </is>
      </c>
      <c r="I59" s="100" t="n">
        <v>1</v>
      </c>
      <c r="J59" s="88" t="inlineStr">
        <is>
          <t>✅ คำตอบที่ถูกต้อง: ข้อ ก. แกน X = เลขคลื่น (Wavenumber, cm^-1) และ แกน Y = ร้อยละการส่องผ่าน (% Transmittance)
💡 Background:
Fourier Transform Infrared Spectroscopy (FTIR) เป็นเทคนิคการตรวจวัดการสั่นของพันธะเคมีในโมเลกุล (Vibrational transitions) เมื่อได้รับรังสีอินฟราเรดช่วงคลื่นกลาง (Mid-IR: 4000 - 400 cm^-1)
🎯 ทำไมข้อนี้ถึงถูก:
ข้อ ก. สเปกตรัม FTIR มาตรฐานตามเภสัชตำรับจะพล็อต:
• แกน X (แนวนอน): เลขคลื่น (Wavenumber: 1/lambda) มีหน่วยเป็น cm^-1 โดยเรียงจาก 4000 cm^-1 ลงมาถึง 400 cm^-1
• แกน Y (แนวตั้ง): ร้อยละการส่องผ่านแสง (% Transmittance: %T จาก 0 - 100%) ทำให้พีคมีลักษณะชี้ลง (Transmission dips)
🔍 ข้ออื่นผิดเพราะอะไร:
- ข้อ ข. (X = Absorbance, Y = Wavelength): สลับแกนและเป็นรูปแบบของ UV-Vis
- ข้อ ค. (X = %T, Y = Wavenumber): สลับแกน X และ Y ผิดด้าน
- ข้อ ง. (X = Retention time, Y = Absorbance): เป็นรูปแบบของโครมาโทแกรม HPLC
- ข้อ จ. (X = Wavelength, Y = %T): FTIR นิยมแสดงเป็น Wavenumber (cm^-1) ไม่ใช่ Wavelength (nm)
📖 Guideline อ้างอิง:
USP-NF General Chapter &lt;197&gt; Spectrophotometric Identification Tests - Infrared Spectroscopy &amp; Silverstein's Spectrometric Identification of Organic Compounds
📌 จุดจำก่อนสอบ:
• FTIR Spectrum: แกน X = Wavenumber (4000 - 400 cm^-1), แกน Y = %Transmittance (%T) พีคชี้ลง
• UV-Vis Spectrum: แกน X = Wavelength (200 - 800 nm), แกน Y = Absorbance (A) พีคชี้ขึ้น
• HPLC Chromatogram: แกน X = Retention time (min), แกน Y = Detector response (mAU)</t>
        </is>
      </c>
      <c r="K59" s="100" t="n"/>
      <c r="L59" s="88" t="inlineStr">
        <is>
          <t>Chromatographic Analysis</t>
        </is>
      </c>
      <c r="M59" s="100" t="inlineStr">
        <is>
          <t>Product</t>
        </is>
      </c>
      <c r="N59" s="88" t="inlineStr">
        <is>
          <t>ข้อสอบจริง Product ปี 2564 ข้อ 40</t>
        </is>
      </c>
      <c r="O59" s="100" t="inlineStr">
        <is>
          <t>ข้อสอบจริง</t>
        </is>
      </c>
      <c r="P59" s="100" t="inlineStr">
        <is>
          <t>ปี 2564</t>
        </is>
      </c>
      <c r="Q59" s="100" t="n"/>
    </row>
    <row r="60" ht="13.2" customHeight="1" s="49">
      <c r="A60" s="100" t="n">
        <v>58</v>
      </c>
      <c r="B60" s="88" t="inlineStr">
        <is>
          <t>ข้อใดเป็นวิธีมาตรฐานตามเภสัชตำรับ USP ในการตรวจวิเคราะห์หาปริมาณตัวยาสำคัญ (Assay) ของยาเม็ดคุมกำเนิดสูตรผสม Levonorgestrel and Ethinyl Estradiol Tablets ที่มีขนาดยาต่ำระดับไมโครกรัม</t>
        </is>
      </c>
      <c r="C60" s="100" t="inlineStr"/>
      <c r="D60" s="88" t="inlineStr">
        <is>
          <t>High-Performance Liquid Chromatography (HPLC) โดยใช้คอลัมน์ Reversed-Phase C18</t>
        </is>
      </c>
      <c r="E60" s="88" t="inlineStr">
        <is>
          <t>Direct Non-aqueous Acid-Base Titration ด้วย Perchloric acid</t>
        </is>
      </c>
      <c r="F60" s="88" t="inlineStr">
        <is>
          <t>Precipitation Titration ด้วย Silver nitrate</t>
        </is>
      </c>
      <c r="G60" s="88" t="inlineStr">
        <is>
          <t>Gravimetric Precipitation Analysis</t>
        </is>
      </c>
      <c r="H60" s="88" t="inlineStr">
        <is>
          <t>Complexometric Titration ด้วย EDTA</t>
        </is>
      </c>
      <c r="I60" s="100" t="n">
        <v>1</v>
      </c>
      <c r="J60" s="88" t="inlineStr">
        <is>
          <t>✅ คำตอบที่ถูกต้อง: ข้อ ก. High-Performance Liquid Chromatography (HPLC) โดยใช้คอลัมน์ Reversed-Phase C18
💡 Background:
ยาเม็ดคุมกำเนิดสูตรผสมมีตัวยาสำคัญ 2 ชนิดในขนาดต่ำมาก (Low-dose formulations: Ethinyl estradiol 20-30 µg และ Levonorgestrel 100-150 µg ต่อเม็ด) ปนอยู่กับสารช่วยในยาเม็ดปริมาณมาก
🎯 ทำไมข้อนี้ถึงถูก:
เทคนิค HPLC ชนิด Reversed-Phase (C18) เป็นวิธีเดียวในเภสัชตำรับที่มีความไว (High sensitivity) และความจำเพาะ (High selectivity) สูงพอที่จะแยก Ethinyl estradiol และ Levonorgestrel ออกจากกันและออกจากสารช่วย พร้อมทั้งตรวจวัดปริมาณที่แม่นยำในระดับไมโครกรัมได้พร้อมกันในรันเดียว
🔍 ข้ออื่นผิดเพราะอะไร:
- ข้อ ข. (Non-aqueous Titration): ความไวไม่เพียงพอสำหรับตัวยาขนาดไมโครกรัม (ต้องการตัวยาหลักสิบหรือร้อยมิลลิกรัม)
- ข้อ ค. (Precipitation Titration): ใช้สำหรับไอออนเฮไลด์
- ข้อ ง. (Gravimetric): ต้องการตะกอนน้ำหนักอย่างน้อยหลายร้อยมิลลิกรัมจึงจะชั่งได้แม่นยำ
- ข้อ จ. (Complexometric): ใช้สำหรับไอออนโลหะ
📖 Guideline อ้างอิง:
United States Pharmacopeia (USP-NF) Monograph: Levonorgestrel and Ethinyl Estradiol Tablets
📌 จุดจำก่อนสอบ:
ยาเม็ดคุมกำเนิด / ฮอร์โมนขนาดยาต่ำ (Microgram dose) = วิเคราะห์ Assay ด้วย HPLC (Reversed-Phase C18)</t>
        </is>
      </c>
      <c r="K60" s="100" t="n"/>
      <c r="L60" s="88" t="inlineStr">
        <is>
          <t>Chromatographic Analysis</t>
        </is>
      </c>
      <c r="M60" s="100" t="inlineStr">
        <is>
          <t>Product</t>
        </is>
      </c>
      <c r="N60" s="88" t="inlineStr">
        <is>
          <t>ข้อสอบจริง Product ปี 2564 ข้อ 77</t>
        </is>
      </c>
      <c r="O60" s="100" t="inlineStr">
        <is>
          <t>ข้อสอบจริง</t>
        </is>
      </c>
      <c r="P60" s="100" t="inlineStr">
        <is>
          <t>ปี 2564</t>
        </is>
      </c>
      <c r="Q60" s="100" t="n"/>
    </row>
    <row r="61" ht="13.2" customHeight="1" s="49">
      <c r="A61" s="100" t="n">
        <v>59</v>
      </c>
      <c r="B61" s="88" t="inlineStr">
        <is>
          <t>หากต้องการแยกสารผสมของอนุพันธ์ยาหลายชนิดที่มีโครงสร้างใกล้เคียงกันออกจากกันอย่างมีประสิทธิภาพสูง ดังแผนภาพ [📷 มีรูปภาพประกอบ: image85.png] ควรเลือกใช้เทคนิคการวิเคราะห์ทางเครื่องมือชนิดใด?</t>
        </is>
      </c>
      <c r="C61" s="100" t="inlineStr">
        <is>
          <t>[แนบรูป: ข้อสอบ Product ปี 2564 รหัสรูปภาพ image85]</t>
        </is>
      </c>
      <c r="D61" s="88" t="inlineStr">
        <is>
          <t>High-Performance Liquid Chromatography (HPLC)</t>
        </is>
      </c>
      <c r="E61" s="88" t="inlineStr">
        <is>
          <t>Infrared Spectroscopy (FTIR)</t>
        </is>
      </c>
      <c r="F61" s="88" t="inlineStr">
        <is>
          <t>Atomic Absorption Spectrophotometry (AAS)</t>
        </is>
      </c>
      <c r="G61" s="88" t="inlineStr">
        <is>
          <t>X-ray Powder Diffraction (XRPD)</t>
        </is>
      </c>
      <c r="H61" s="88" t="inlineStr">
        <is>
          <t>Differential Scanning Calorimetry (DSC)</t>
        </is>
      </c>
      <c r="I61" s="100" t="n">
        <v>1</v>
      </c>
      <c r="J61" s="88" t="inlineStr">
        <is>
          <t>✅ คำตอบที่ถูกต้อง: ข้อ ก. High-Performance Liquid Chromatography (HPLC)
💡 Background:
การแยกอนุพันธ์ยาที่มีโครงสร้างคล้ายคลึงกัน (Related substances / Structural analogs) ต้องอาศัยเทคนิคโครมาโทกราฟีที่มีประสิทธิภาพในการแยกสารสูง (High separation efficiency / High resolution)
🎯 ทำไมข้อนี้ถึงถูก:
ข้อ ก. HPLC (โดยเฉพาะ Reversed-Phase HPLC บนคอลัมน์ C18 หรือ C8) มีความสามารถในการจำแนกความแตกต่างของขั้วโมเลกุลเพียงเล็กน้อย ทำให้สามารถแยกอนุพันธ์ของยาออกจากกันได้อย่างคมชัด
🔍 ข้ออื่นผิดเพราะอะไร:
- ข้อ ข. (FTIR): เป็นเทคนิคทางสเปกโตรสโกปี ไม่สามารถแยกสารผสมออกจากกันทางกายภาพได้
- ข้อ ค. (AAS): ใช้วิเคราะห์หาปริมาณธาตุโลหะ ไม่ใช้แยกอนุพันธ์อินทรีย์
- ข้อ ง. (XRPD): ใช้ตรวจวิเคราะห์โครงสร้างผลึกของแข็ง
- ข้อ จ. (DSC): ใช้ตรวจคุณสมบัติทางความร้อนและจุดหลอมเหลว
📖 Guideline อ้างอิง:
USP-NF General Chapter &lt;621&gt; Chromatography &amp; Snyder's Practical HPLC Method Development
📌 จุดจำก่อนสอบ:
• แยกอนุพันธ์สารอินทรีย์ / สารสลายตัว -&gt; ใช้ HPLC (Reversed Phase C18)</t>
        </is>
      </c>
      <c r="K61" s="100" t="n"/>
      <c r="L61" s="88" t="inlineStr">
        <is>
          <t>Chromatographic Analysis</t>
        </is>
      </c>
      <c r="M61" s="100" t="inlineStr">
        <is>
          <t>Product</t>
        </is>
      </c>
      <c r="N61" s="88" t="inlineStr">
        <is>
          <t>ข้อสอบจริง Product ปี 2564 ข้อ 90</t>
        </is>
      </c>
      <c r="O61" s="100" t="inlineStr">
        <is>
          <t>ข้อสอบจริง</t>
        </is>
      </c>
      <c r="P61" s="100" t="inlineStr">
        <is>
          <t>ปี 2564</t>
        </is>
      </c>
      <c r="Q61" s="100" t="n"/>
    </row>
    <row r="62" ht="13.2" customHeight="1" s="49">
      <c r="A62" s="100" t="n">
        <v>60</v>
      </c>
      <c r="B62" s="88" t="inlineStr">
        <is>
          <t>จากสูตรโครงสร้างทางเคมีของ Griseofulvin [📷 มีรูปภาพประกอบ: image87.png] ซึ่งมี Chiral centers ในโมเลกุล การตรวจวิเคราะห์คุณภาพตามเภสัชตำรับข้อใดที่ช่วยยืนยันโครงสร้าง 3 มิติที่เป็นไอโซเมอร์ที่ออกฤทธิ์ทางชีวภาพ (Active stereoisomer)?</t>
        </is>
      </c>
      <c r="C62" s="100" t="inlineStr">
        <is>
          <t>[แนบรูป: ข้อสอบ Product ปี 2564 รหัสรูปภาพ image87]</t>
        </is>
      </c>
      <c r="D62" s="88" t="inlineStr">
        <is>
          <t>การวัดค่าการหมุนระนาบแสงโพลาไรซ์ (Specific Optical Rotation by Polarimetry)</t>
        </is>
      </c>
      <c r="E62" s="88" t="inlineStr">
        <is>
          <t>การวัดดัชนีหักเหของแสง (Refractive Index)</t>
        </is>
      </c>
      <c r="F62" s="88" t="inlineStr">
        <is>
          <t>การวัดการดูดกลืนรังสีอินฟราเรด (FTIR Spectroscopy)</t>
        </is>
      </c>
      <c r="G62" s="88" t="inlineStr">
        <is>
          <t>การตรวจหาปริมาณตัวยาสำคัญด้วย HPLC ธรรมดา (Non-chiral HPLC)</t>
        </is>
      </c>
      <c r="H62" s="88" t="inlineStr">
        <is>
          <t>การตรวจวิเคราะห์ด้วย Atomic Absorption Spectrophotometry (AAS)</t>
        </is>
      </c>
      <c r="I62" s="100" t="n">
        <v>1</v>
      </c>
      <c r="J62" s="88" t="inlineStr">
        <is>
          <t>✅ คำตอบที่ถูกต้อง: ข้อ ก. การวัดค่าการหมุนระนาบแสงโพลาไรซ์ (Specific Optical Rotation by Polarimetry)
💡 Background:
Griseofulvin มี Chiral centers 2 ตำแหน่งในโมเลกุล โดยมีเพียง (+)-Griseofulvin (Dextrorotatory isomer) เท่านั้นที่มีฤทธิ์ต้านเชื้อรา ส่วนไอโซเมอร์อื่นไม่มีฤทธิ์
🎯 ทำไมข้อนี้ถึงถูก:
ข้อ ก. การวัดค่า Specific Optical Rotation ([alpha]D) ด้วยเครื่อง Polarimeter ตาม USP &lt;781&gt; เป็นการทดสอบคุณสมบัติทางแสง (Optical activity) เพื่อยืนยันว่าสารเป็นไอโซเมอร์ชนิดหมุนขวา (+) ที่ถูกต้องตามที่กำหนดในเภสัชตำรับ (เช่น [alpha]D อยู่ระหว่าง +354° ถึง +364°)
🔍 ข้ออื่นผิดเพราะอะไร:
- ข้อ ข. (Refractive Index): ใช้บอกดัชนีหักเหของของเหลว ไม่สามารถแยก Enantiomers ได้
- ข้อ ค. (FTIR): สเปกตรัมของ Enantiomers เหมือนกันทุกประการ ไม่สามารถแยก D/L isomers ได้
- ข้อ ง. (Non-chiral HPLC): คอลัมน์ C18 ทั่วไปไม่สามารถแยก Enantiomers ได้ (Retention time เท่ากัน)
- ข้อ จ. (AAS): ใช้ตรวจหาธาตุโลหะ
📖 Guideline อ้างอิง:
USP-NF Monograph for Griseofulvin &amp; General Chapter &lt;781&gt; Optical Rotation
📌 จุดจำก่อนสอบ:
• ตรวจสอบ Enantiomers / Active Stereoisomer -&gt; ใช้ Polarimetry (วัด Specific Optical Rotation [alpha]D) หรือ Chiral HPLC</t>
        </is>
      </c>
      <c r="K62" s="100" t="n"/>
      <c r="L62" s="88" t="inlineStr">
        <is>
          <t>Chromatographic Analysis</t>
        </is>
      </c>
      <c r="M62" s="100" t="inlineStr">
        <is>
          <t>Product</t>
        </is>
      </c>
      <c r="N62" s="88" t="inlineStr">
        <is>
          <t>ข้อสอบจริง Product ปี 2564 ข้อ 118</t>
        </is>
      </c>
      <c r="O62" s="100" t="inlineStr">
        <is>
          <t>ข้อสอบจริง</t>
        </is>
      </c>
      <c r="P62" s="100" t="inlineStr">
        <is>
          <t>ปี 2564</t>
        </is>
      </c>
      <c r="Q62" s="100" t="n"/>
    </row>
    <row r="63" ht="13.2" customHeight="1" s="49">
      <c r="A63" s="100" t="n">
        <v>61</v>
      </c>
      <c r="B63" s="88" t="inlineStr">
        <is>
          <t>หากนำสารตัวอย่างยา A ไปวิเคราะห์ด้วยเทคนิค HPLC ภายใต้สภาวะเดียวกันกับสารมาตรฐาน A (Standard A) พบว่ามีค่า Retention time (tR) เท่ากันพอดี ข้อมูลดังกล่าวสามารถสรุปได้อย่างไร</t>
        </is>
      </c>
      <c r="C63" s="100" t="inlineStr"/>
      <c r="D63" s="88" t="inlineStr">
        <is>
          <t>เป็นหลักฐานเบื้องต้นว่าสารตัวอย่างมีเอกลักษณ์ตรงกับสารมาตรฐาน A (Preliminary identification) แต่ต้องยืนยันร่วมกับข้อมูลสเปกตรัม (เช่น UV Spectrum / Diode Array หรือ MS) และการ Spike สารมาตรฐาน</t>
        </is>
      </c>
      <c r="E63" s="88" t="inlineStr">
        <is>
          <t>สามารถยืนยันโครงสร้างทางเคมีของสารได้อย่างแน่นอน 100% โดยไม่ต้องทดสอบอื่นเพิ่มเติม</t>
        </is>
      </c>
      <c r="F63" s="88" t="inlineStr">
        <is>
          <t>สารตัวอย่างมีความบริสุทธิ์ 100% ปราศจากสิ่งเจือปนใดๆ ทั้งสิ้น</t>
        </is>
      </c>
      <c r="G63" s="88" t="inlineStr">
        <is>
          <t>สารตัวอย่างมีปริมาณเท่ากับสารมาตรฐานพอดี</t>
        </is>
      </c>
      <c r="H63" s="88" t="inlineStr">
        <is>
          <t>ระบบ HPLC มีประสิทธิภาพการแยกสูงสุดและไม่มี Dead volume</t>
        </is>
      </c>
      <c r="I63" s="100" t="n">
        <v>1</v>
      </c>
      <c r="J63" s="88" t="inlineStr">
        <is>
          <t>✅ คำตอบที่ถูกต้อง: ข้อ ก. เป็นหลักฐานเบื้องต้นว่าสารตัวอย่างมีเอกลักษณ์ตรงกับสารมาตรฐาน A (Preliminary identification) แต่ต้องยืนยันร่วมกับข้อมูลสเปกตรัม (เช่น UV Spectrum / Diode Array หรือ MS) และการ Spike สารมาตรฐาน
💡 Background:
ในเทคนิคโครมาโทกราฟี สารประกอบต่างชนิดกันที่มีโครงสร้างหรือสภาพขั้วใกล้เคียงกันอาจมีค่า Retention time (tR) เท่ากันหรือใกล้เคียงกันภายใต้สภาวะโครมาโทกราฟีหนึ่งๆ ได้ (Co-elution)
🎯 ทำไมข้อนี้ถึงถูก:
การมี Retention time ตรงกับสารมาตรฐานถือเป็นเกณฑ์ระบุเอกลักษณ์ขั้นต้น (Identification test) แต่ไม่เพียงพอที่จะยืนยันโครงสร้างได้อย่างเด็ดขาดตามมาตรฐานเภสัชตำรับ จำเป็นต้องยืนยันด้วย Spectral matching (เช่น Photodiode Array - PDA Spectral library, FTIR, NMR) หรือการทดสอบ Co-chromatography (Spiking test) เพื่อพิสูจน์ว่าเป็นสารเดียวกันจริง
🔍 ข้ออื่นผิดเพราะอะไร:
- ข้อ ข. (ยืนยัน 100%): ผิด เพราะอาจเกิด Co-elution ของสารอื่นที่มี tR เท่ากันได้
- ข้อ ค. (บริสุทธิ์ 100%): ผิด เพราะอาจมีสิ่งเจือปนที่ชะออกมาในเวลาอื่นหรือไม่มีสัญญาณใน UV Detector
- ข้อ ง. (ปริมาณเท่ากัน): ผิด ปริมาณสารขึ้นอยู่กับพื้นที่ใต้พีค (Peak area) ไม่ใช่ค่า Retention time
- ข้อ จ. (ไม่มี Dead volume): ทุกระบบ HPLC มี Dead volume (V0) เสมอ
📖 Guideline อ้างอิง:
ICH Q2(R1) Validation of Analytical Procedures: Text and Methodology, USP-NF General Chapter &lt;621&gt; Chromatography
📌 จุดจำก่อนสอบ:
Retention time เท่ากัน = บอก Identification เบื้องต้น แต่ไม่สามารถยืนยันโครงสร้างเด็ดขาด 100% (ต้องใช้ Spectral matching/PDA/MS หรือ Co-injection ยืนยัน)</t>
        </is>
      </c>
      <c r="K63" s="100" t="n"/>
      <c r="L63" s="88" t="inlineStr">
        <is>
          <t>Chromatographic Analysis</t>
        </is>
      </c>
      <c r="M63" s="100" t="inlineStr">
        <is>
          <t>Product</t>
        </is>
      </c>
      <c r="N63" s="88" t="inlineStr">
        <is>
          <t>ข้อสอบจริง Product ปี 2564 ข้อ 132</t>
        </is>
      </c>
      <c r="O63" s="100" t="inlineStr">
        <is>
          <t>ข้อสอบจริง</t>
        </is>
      </c>
      <c r="P63" s="100" t="inlineStr">
        <is>
          <t>ปี 2564</t>
        </is>
      </c>
      <c r="Q63" s="100" t="n"/>
    </row>
    <row r="64" ht="13.2" customHeight="1" s="49">
      <c r="A64" s="100" t="n">
        <v>62</v>
      </c>
      <c r="B64" s="88" t="inlineStr">
        <is>
          <t>จากรูปภาพแสดงผลการตรวจวิเคราะห์ความร้อน [📷 มีรูปภาพประกอบ: image89.png] ที่แสดงกราฟระหว่างอัตราการไหลของความร้อน (Heat flow, mW) กับอุณหภูมิ (Temperature, °C) โดยปรากฏพีคดูดความร้อน (Endothermic melting peak) ของตัวยา คือกราฟจากการวิเคราะห์ด้วยเทคนิคใด?</t>
        </is>
      </c>
      <c r="C64" s="100" t="inlineStr">
        <is>
          <t>[แนบรูป: ข้อสอบ Product ปี 2564 รหัสรูปภาพ image89]</t>
        </is>
      </c>
      <c r="D64" s="88" t="inlineStr">
        <is>
          <t>Differential Scanning Calorimetry (DSC)</t>
        </is>
      </c>
      <c r="E64" s="88" t="inlineStr">
        <is>
          <t>Thermogravimetric Analysis (TGA)</t>
        </is>
      </c>
      <c r="F64" s="88" t="inlineStr">
        <is>
          <t>UV-Visible Spectrophotometry</t>
        </is>
      </c>
      <c r="G64" s="88" t="inlineStr">
        <is>
          <t>High-Performance Liquid Chromatography (HPLC)</t>
        </is>
      </c>
      <c r="H64" s="88" t="inlineStr">
        <is>
          <t>X-ray Powder Diffractometry (XRPD)</t>
        </is>
      </c>
      <c r="I64" s="100" t="n">
        <v>1</v>
      </c>
      <c r="J64" s="88" t="inlineStr">
        <is>
          <t>✅ คำตอบที่ถูกต้อง: ข้อ ก. Differential Scanning Calorimetry (DSC)
💡 Background:
Differential Scanning Calorimetry (DSC) เป็นเทคนิคการวิเคราะห์ทางความร้อน (Thermal analysis) เพื่อศึกษาการเปลี่ยนแปลงสถานะทางกายภาพของแข็ง (Melting, Crystallization, Glass transition, Polymorphic transition)
🎯 ทำไมข้อนี้ถึงถูก:
ข้อ ก. กราฟที่แสดงความสัมพันธ์ระหว่าง Heat Flow กับ Temperature โดยมีพีคการหลอมเหลว (Endothermic peak) ที่อุณหภูมิจำเพาะ เป็นลักษณะเฉพาะของเทคนิค DSC ตาม USP &lt;891&gt; Thermal Analysis
🔍 ข้ออื่นผิดเพราะอะไร:
- ข้อ ข. (TGA): กราฟแสดงการลดลงของน้ำหนักตัวอย่าง (Weight loss %) เมื่ออุณหภูมิสูงขึ้น
- ข้อ ค. (UV-Vis): กราฟแสดง Absorbance vs Wavelength
- ข้อ ง. (HPLC): กราฟแสดง Detector Response vs Retention time
- ข้อ จ. (XRPD): กราฟแสดง Intensity vs Diffraction angle (2-Theta)
📖 Guideline อ้างอิง:
USP-NF General Chapter &lt;891&gt; Thermal Analysis &amp; Martin's Physical Pharmacy
📌 จุดจำก่อนสอบ:
• DSC: กราฟ Heat Flow vs Temp -&gt; หาจุดหลอมเหลว (Melting point), Enthalpy, Glass transition (Tg), Polymorphism
• TGA: กราฟ %Weight Loss vs Temp -&gt; หาความชื้นและ Solvate/Hydrate loss</t>
        </is>
      </c>
      <c r="K64" s="100" t="n"/>
      <c r="L64" s="88" t="inlineStr">
        <is>
          <t>Chromatographic Analysis</t>
        </is>
      </c>
      <c r="M64" s="100" t="inlineStr">
        <is>
          <t>Product</t>
        </is>
      </c>
      <c r="N64" s="88" t="inlineStr">
        <is>
          <t>ข้อสอบจริง Product ปี 2564 ข้อ 152</t>
        </is>
      </c>
      <c r="O64" s="100" t="inlineStr">
        <is>
          <t>ข้อสอบจริง</t>
        </is>
      </c>
      <c r="P64" s="100" t="inlineStr">
        <is>
          <t>ปี 2564</t>
        </is>
      </c>
      <c r="Q64" s="100" t="n"/>
    </row>
    <row r="65" ht="13.2" customHeight="1" s="49">
      <c r="A65" s="100" t="n">
        <v>63</v>
      </c>
      <c r="B65" s="88" t="inlineStr">
        <is>
          <t>ตามข้อกำหนดในเภสัชตำรับอังกฤษ (British Pharmacopoeia: BP) การพิสูจน์เอกลักษณ์และการตรวจสอบความถูกต้องของลำดับกรดอะมิโนของโปรตีนชีววัตถุ Erythropoietin (EPO) นิยมใช้วิธีการวิเคราะห์ทางเคมีในข้อใด?</t>
        </is>
      </c>
      <c r="C65" s="100" t="n"/>
      <c r="D65" s="88" t="inlineStr">
        <is>
          <t>Peptide mapping (ด้วยกระบวนการย่อยด้วยเอนไซม์ Trypsin ร่วมกับ HPLC / LC-MS)</t>
        </is>
      </c>
      <c r="E65" s="88" t="inlineStr">
        <is>
          <t>Infrared Spectroscopy (FTIR)</t>
        </is>
      </c>
      <c r="F65" s="88" t="inlineStr">
        <is>
          <t>Thin-Layer Chromatography (TLC)</t>
        </is>
      </c>
      <c r="G65" s="88" t="inlineStr">
        <is>
          <t>Refractometry</t>
        </is>
      </c>
      <c r="H65" s="88" t="inlineStr">
        <is>
          <t>Polarimetry (Optical rotation)</t>
        </is>
      </c>
      <c r="I65" s="100" t="n">
        <v>1</v>
      </c>
      <c r="J65" s="88" t="inlineStr">
        <is>
          <t>✅ คำตอบที่ถูกต้อง: ข้อ ก. Peptide mapping (ด้วยกระบวนการย่อยด้วยเอนไซม์ Trypsin ร่วมกับ HPLC / LC-MS)
💡 Background:
Erythropoietin (EPO) เป็นโปรตีนชีววัตถุ (Recombinant glycoprotein) ขนาด 165 กรดอะมิโน การพิสูจน์เอกลักษณ์โครงสร้างโปรตีนไม่สามารถใช้วิธีการทางเคมีธรรมดาได้
🎯 ทำไมข้อนี้ถึงถูก:
ข้อ ก. Peptide Mapping (ตาม BP / Ph. Eur. / USP &lt;1055&gt;) เป็นวิธีมาตรฐานในการพิสูจน์เอกลักษณ์ของโปรตีนชีววัตถุ โดยการย่อยโปรตีนด้วยเอนไซม์จำเพาะ (เช่น Trypsin) ให้เป็นท่อนเปปไทด์ย่อยๆ แล้วนำไปวิเคราะห์ด้วย Reversed-Phase HPLC หรือ LC-MS เพื่อเปรียบเทียบรูปแบบการกระจายตัว (Fingerprint chromatogram) กับโปรตีนมาตรฐาน
🔍 ข้ออื่นผิดเพราะอะไร:
- ข้อ ข. (FTIR): ให้สัญญาณแถบกว้างของ Amide I/II ไม่สามารถบอกลำดับกรดอะมิโนที่แน่นอนได้
- ข้อ ค. (TLC): ประสิทธิภาพในการแยกต่ำเกินไปสำหรับโปรตีนขนาดใหญ่
- ข้อ ง, จ. (Refractometry, Polarimetry): ไม่มีความจำเพาะต่อโครงสร้างโปรตีน
📖 Guideline อ้างอิง:
British Pharmacopoeia (BP) Monograph for Erythropoietin Concentrated Solution &amp; USP-NF &lt;1055&gt; Biotechnology-Derived Articles - Peptide Mapping
📌 จุดจำก่อนสอบ:
• พิสูจน์เอกลักษณ์โปรตีนชีววัตถุ/Biotech (EPO, Monoclonal antibodies) -&gt; ใช้ Peptide Mapping (Trypsin digestion + RP-HPLC)</t>
        </is>
      </c>
      <c r="K65" s="100" t="n"/>
      <c r="L65" s="88" t="inlineStr">
        <is>
          <t>Chromatographic Analysis</t>
        </is>
      </c>
      <c r="M65" s="100" t="inlineStr">
        <is>
          <t>Product</t>
        </is>
      </c>
      <c r="N65" s="88" t="inlineStr">
        <is>
          <t>ข้อสอบจริง Product ปี 2564 ข้อ 162</t>
        </is>
      </c>
      <c r="O65" s="100" t="inlineStr">
        <is>
          <t>ข้อสอบจริง</t>
        </is>
      </c>
      <c r="P65" s="100" t="inlineStr">
        <is>
          <t>ปี 2564</t>
        </is>
      </c>
      <c r="Q65" s="100" t="n"/>
    </row>
    <row r="66" ht="13.2" customHeight="1" s="49">
      <c r="A66" s="100" t="n">
        <v>64</v>
      </c>
      <c r="B66" s="88"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66" s="100" t="inlineStr">
        <is>
          <t>[แนบรูป: ข้อสอบ Product ปี 2563 รหัสรูปภาพ image94]</t>
        </is>
      </c>
      <c r="D66" s="88" t="inlineStr">
        <is>
          <t>High-Performance Liquid Chromatography (HPLC)</t>
        </is>
      </c>
      <c r="E66" s="88" t="inlineStr">
        <is>
          <t>Infrared Spectroscopy (FTIR)</t>
        </is>
      </c>
      <c r="F66" s="88" t="inlineStr">
        <is>
          <t>Atomic Absorption Spectrophotometry (AAS)</t>
        </is>
      </c>
      <c r="G66" s="88" t="inlineStr">
        <is>
          <t>UV-Visible Spectrophotometry</t>
        </is>
      </c>
      <c r="H66" s="88" t="inlineStr">
        <is>
          <t>Refractometry</t>
        </is>
      </c>
      <c r="I66" s="100" t="n">
        <v>1</v>
      </c>
      <c r="J66" s="88"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66" s="100" t="n"/>
      <c r="L66" s="88" t="inlineStr">
        <is>
          <t>Chromatographic Analysis</t>
        </is>
      </c>
      <c r="M66" s="100" t="inlineStr">
        <is>
          <t>Product</t>
        </is>
      </c>
      <c r="N66" s="88" t="inlineStr">
        <is>
          <t>ข้อสอบจริง Product ปี 2563 ข้อ 9</t>
        </is>
      </c>
      <c r="O66" s="100" t="inlineStr">
        <is>
          <t>ข้อสอบจริง</t>
        </is>
      </c>
      <c r="P66" s="100" t="inlineStr">
        <is>
          <t>ปี 2563</t>
        </is>
      </c>
      <c r="Q66" s="100" t="n"/>
    </row>
    <row r="67" ht="13.2" customHeight="1" s="49">
      <c r="A67" s="100" t="n">
        <v>65</v>
      </c>
      <c r="B67" s="88"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67" s="100" t="inlineStr">
        <is>
          <t>[แนบรูป: ข้อสอบ Product ปี 2563 รหัสรูปภาพ image95]</t>
        </is>
      </c>
      <c r="D67" s="88" t="inlineStr">
        <is>
          <t>High-Performance Liquid Chromatography (HPLC)</t>
        </is>
      </c>
      <c r="E67" s="88" t="inlineStr">
        <is>
          <t>Confocal Laser Scanning Microscopy</t>
        </is>
      </c>
      <c r="F67" s="88" t="inlineStr">
        <is>
          <t>Immunohistochemistry</t>
        </is>
      </c>
      <c r="G67" s="88" t="inlineStr">
        <is>
          <t>Atomic Force Microscopy (AFM)</t>
        </is>
      </c>
      <c r="H67" s="88" t="inlineStr">
        <is>
          <t>Nuclear Magnetic Resonance Spectroscopy (NMR) สำหรับ routine assay</t>
        </is>
      </c>
      <c r="I67" s="100" t="n">
        <v>1</v>
      </c>
      <c r="J67" s="88"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67" s="100" t="n"/>
      <c r="L67" s="88" t="inlineStr">
        <is>
          <t>Chromatographic Analysis</t>
        </is>
      </c>
      <c r="M67" s="100" t="inlineStr">
        <is>
          <t>Product</t>
        </is>
      </c>
      <c r="N67" s="88" t="inlineStr">
        <is>
          <t>ข้อสอบจริง Product ปี 2563 ข้อ 10</t>
        </is>
      </c>
      <c r="O67" s="100" t="inlineStr">
        <is>
          <t>ข้อสอบจริง</t>
        </is>
      </c>
      <c r="P67" s="100" t="inlineStr">
        <is>
          <t>ปี 2563</t>
        </is>
      </c>
      <c r="Q67" s="100" t="n"/>
    </row>
    <row r="68" ht="13.2" customHeight="1" s="49">
      <c r="A68" s="100" t="n">
        <v>66</v>
      </c>
      <c r="B68" s="88"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68" s="100" t="n"/>
      <c r="D68" s="88" t="inlineStr">
        <is>
          <t>High-Performance Liquid Chromatography (HPLC)</t>
        </is>
      </c>
      <c r="E68" s="88" t="inlineStr">
        <is>
          <t>การไตเตรทกรด-ด่าง (Titrimetry)</t>
        </is>
      </c>
      <c r="F68" s="88" t="inlineStr">
        <is>
          <t>Infrared Spectrometry (FTIR)</t>
        </is>
      </c>
      <c r="G68" s="88" t="inlineStr">
        <is>
          <t>Direct UV-Visible Spectrophotometry</t>
        </is>
      </c>
      <c r="H68" s="88" t="inlineStr">
        <is>
          <t>Thin-Layer Chromatography (TLC)</t>
        </is>
      </c>
      <c r="I68" s="100" t="n">
        <v>1</v>
      </c>
      <c r="J68" s="88"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68" s="100" t="n"/>
      <c r="L68" s="88" t="inlineStr">
        <is>
          <t>Chromatographic Analysis</t>
        </is>
      </c>
      <c r="M68" s="100" t="inlineStr">
        <is>
          <t>Product</t>
        </is>
      </c>
      <c r="N68" s="88" t="inlineStr">
        <is>
          <t>ข้อสอบจริง Product ปี 2563 ข้อ 11</t>
        </is>
      </c>
      <c r="O68" s="100" t="inlineStr">
        <is>
          <t>ข้อสอบจริง</t>
        </is>
      </c>
      <c r="P68" s="100" t="inlineStr">
        <is>
          <t>ปี 2563</t>
        </is>
      </c>
      <c r="Q68" s="100" t="n"/>
    </row>
    <row r="69" ht="13.2" customHeight="1" s="49">
      <c r="A69" s="100" t="n">
        <v>67</v>
      </c>
      <c r="B69" s="88"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69" s="100" t="inlineStr"/>
      <c r="D69" s="88"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69" s="88" t="inlineStr">
        <is>
          <t>ค่า Retention time ของสารตัวอย่างและสารมาตรฐาน</t>
        </is>
      </c>
      <c r="F69" s="88" t="inlineStr">
        <is>
          <t>ค่า Resolution ของสารตัวอย่างและสารมาตรฐาน</t>
        </is>
      </c>
      <c r="G69" s="88" t="inlineStr">
        <is>
          <t>ค่าความเข้มข้นของสารตัวอย่างและสารมาตรฐาน</t>
        </is>
      </c>
      <c r="H69" s="88" t="inlineStr">
        <is>
          <t>ค่าสัมประสิทธิ์การดูดกลืนแสงของสารตัวอย่างและสารมาตรฐาน</t>
        </is>
      </c>
      <c r="I69" s="100" t="n">
        <v>1</v>
      </c>
      <c r="J69" s="88"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69" s="100" t="n"/>
      <c r="L69" s="88" t="inlineStr">
        <is>
          <t>Chromatographic Analysis</t>
        </is>
      </c>
      <c r="M69" s="100" t="inlineStr">
        <is>
          <t>Product</t>
        </is>
      </c>
      <c r="N69" s="88" t="inlineStr">
        <is>
          <t>ข้อสอบจริง Product ปี 2562 ข้อ 5</t>
        </is>
      </c>
      <c r="O69" s="100" t="inlineStr">
        <is>
          <t>ข้อสอบจริง</t>
        </is>
      </c>
      <c r="P69" s="100" t="inlineStr">
        <is>
          <t>ปี 2562</t>
        </is>
      </c>
      <c r="Q69" s="100" t="n"/>
    </row>
    <row r="70" ht="13.2" customHeight="1" s="49">
      <c r="A70" s="100" t="n">
        <v>68</v>
      </c>
      <c r="B70" s="88"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70" s="100" t="n"/>
      <c r="D70" s="88" t="inlineStr">
        <is>
          <t>การทำแห้งแบบแช่เยือกแข็งภายใต้สุญญากาศ (Freeze drying / Lyophilization)</t>
        </is>
      </c>
      <c r="E70" s="88" t="inlineStr">
        <is>
          <t>การอบแห้งในตู้อบลมร้อนแบบถาด (Tray drying)</t>
        </is>
      </c>
      <c r="F70" s="88" t="inlineStr">
        <is>
          <t>การอบแห้งด้วยคลื่นไมโครเวฟ (Microwave drying)</t>
        </is>
      </c>
      <c r="G70" s="88" t="inlineStr">
        <is>
          <t>การอบแห้งแบบพ่นฝอยด้วยความร้อน (Spray drying)</t>
        </is>
      </c>
      <c r="H70" s="88" t="inlineStr">
        <is>
          <t>การอบแห้งด้วยรังสีอินฟราเรด (Infrared drying)</t>
        </is>
      </c>
      <c r="I70" s="100" t="n">
        <v>1</v>
      </c>
      <c r="J70" s="88"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70" s="100" t="n"/>
      <c r="L70" s="88" t="inlineStr">
        <is>
          <t>Chromatographic Analysis</t>
        </is>
      </c>
      <c r="M70" s="100" t="inlineStr">
        <is>
          <t>Product</t>
        </is>
      </c>
      <c r="N70" s="88" t="inlineStr">
        <is>
          <t>ข้อสอบจริง Product ปี 2562 ข้อ 3</t>
        </is>
      </c>
      <c r="O70" s="100" t="inlineStr">
        <is>
          <t>ข้อสอบจริง</t>
        </is>
      </c>
      <c r="P70" s="100" t="inlineStr">
        <is>
          <t>ปี 2562</t>
        </is>
      </c>
      <c r="Q70" s="100" t="n"/>
    </row>
    <row r="71" ht="13.2" customHeight="1" s="49">
      <c r="A71" s="100" t="n">
        <v>69</v>
      </c>
      <c r="B71" s="88"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71" s="100" t="n"/>
      <c r="D71" s="88"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71" s="88" t="inlineStr">
        <is>
          <t>ตัวอย่างยา A มีปริมาณความเข้มข้นเท่ากับสารมาตรฐานแน่นอน 100%</t>
        </is>
      </c>
      <c r="F71" s="88" t="inlineStr">
        <is>
          <t>ตัวอย่างยา A เป็นสารคนละชนิดกับสารมาตรฐานอย่างแน่นอน</t>
        </is>
      </c>
      <c r="G71" s="88" t="inlineStr">
        <is>
          <t>ตัวอย่างยา A เกิดจากการสลายตัว (By-product) ของสารมาตรฐาน</t>
        </is>
      </c>
      <c r="H71" s="88" t="inlineStr">
        <is>
          <t>ตัวอย่างยา A มีแรงดึงดูดกับวัฏภาคนิ่ง (Stationary phase) มากกว่าสารมาตรฐาน</t>
        </is>
      </c>
      <c r="I71" s="100" t="n">
        <v>1</v>
      </c>
      <c r="J71" s="88"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71" s="100" t="n"/>
      <c r="L71" s="88" t="inlineStr">
        <is>
          <t>Chromatographic Analysis</t>
        </is>
      </c>
      <c r="M71" s="100" t="inlineStr">
        <is>
          <t>Product</t>
        </is>
      </c>
      <c r="N71" s="88" t="inlineStr">
        <is>
          <t>ข้อสอบจริง Product ปี 2561 ข้อ 31</t>
        </is>
      </c>
      <c r="O71" s="100" t="inlineStr">
        <is>
          <t>ข้อสอบจริง</t>
        </is>
      </c>
      <c r="P71" s="100" t="inlineStr">
        <is>
          <t>ปี 2561</t>
        </is>
      </c>
      <c r="Q71" s="100" t="n"/>
    </row>
    <row r="72" ht="13.2" customHeight="1" s="49">
      <c r="A72" s="100" t="n">
        <v>70</v>
      </c>
      <c r="B72" s="88"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72" s="100" t="inlineStr"/>
      <c r="D72" s="88" t="inlineStr">
        <is>
          <t>2.0</t>
        </is>
      </c>
      <c r="E72" s="88" t="inlineStr">
        <is>
          <t>1.0</t>
        </is>
      </c>
      <c r="F72" s="88" t="inlineStr">
        <is>
          <t>1.5</t>
        </is>
      </c>
      <c r="G72" s="88" t="inlineStr">
        <is>
          <t>2.5</t>
        </is>
      </c>
      <c r="H72" s="88" t="inlineStr">
        <is>
          <t>3.0</t>
        </is>
      </c>
      <c r="I72" s="100" t="n">
        <v>1</v>
      </c>
      <c r="J72" s="88"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72" s="100" t="n"/>
      <c r="L72" s="88" t="inlineStr">
        <is>
          <t>Chromatographic Analysis</t>
        </is>
      </c>
      <c r="M72" s="100" t="inlineStr">
        <is>
          <t>Product</t>
        </is>
      </c>
      <c r="N72" s="88" t="inlineStr">
        <is>
          <t>ข้อสอบจริง Product ปี 2561 ข้อ 40</t>
        </is>
      </c>
      <c r="O72" s="100" t="inlineStr">
        <is>
          <t>ข้อสอบจริง</t>
        </is>
      </c>
      <c r="P72" s="100" t="inlineStr">
        <is>
          <t>ปี 2561</t>
        </is>
      </c>
      <c r="Q72" s="100" t="n"/>
    </row>
    <row r="73" ht="13.2" customHeight="1" s="49">
      <c r="A73" s="100" t="n">
        <v>71</v>
      </c>
      <c r="B73" s="88"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73" s="100" t="n"/>
      <c r="D73" s="88" t="inlineStr">
        <is>
          <t>High-Performance Liquid Chromatography (HPLC)</t>
        </is>
      </c>
      <c r="E73" s="88" t="inlineStr">
        <is>
          <t>Mass Spectrometry (MS เดี่ยวๆ โดยไม่แยกสาร)</t>
        </is>
      </c>
      <c r="F73" s="88" t="inlineStr">
        <is>
          <t>UV-Visible Spectrophotometry</t>
        </is>
      </c>
      <c r="G73" s="88" t="inlineStr">
        <is>
          <t>Infrared Spectroscopy (FTIR)</t>
        </is>
      </c>
      <c r="H73" s="88" t="inlineStr">
        <is>
          <t>Planar Paper Chromatography</t>
        </is>
      </c>
      <c r="I73" s="100" t="n">
        <v>1</v>
      </c>
      <c r="J73" s="88"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73" s="100" t="n"/>
      <c r="L73" s="88" t="inlineStr">
        <is>
          <t>Chromatographic Analysis</t>
        </is>
      </c>
      <c r="M73" s="100" t="inlineStr">
        <is>
          <t>Product</t>
        </is>
      </c>
      <c r="N73" s="88" t="inlineStr">
        <is>
          <t>ข้อสอบจริง Product ปี 2561 ข้อ 63</t>
        </is>
      </c>
      <c r="O73" s="100" t="inlineStr">
        <is>
          <t>ข้อสอบจริง</t>
        </is>
      </c>
      <c r="P73" s="100" t="inlineStr">
        <is>
          <t>ปี 2561</t>
        </is>
      </c>
      <c r="Q73" s="100" t="n"/>
    </row>
    <row r="74" ht="13.2" customHeight="1" s="49">
      <c r="A74" s="100" t="n">
        <v>72</v>
      </c>
      <c r="B74" s="88"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74" s="100" t="n"/>
      <c r="D74" s="88" t="inlineStr">
        <is>
          <t>Infrared Spectroscopy (FTIR)</t>
        </is>
      </c>
      <c r="E74" s="88" t="inlineStr">
        <is>
          <t>Thin-Layer Chromatography (TLC)</t>
        </is>
      </c>
      <c r="F74" s="88" t="inlineStr">
        <is>
          <t>UV-Visible Spectrophotometry</t>
        </is>
      </c>
      <c r="G74" s="88" t="inlineStr">
        <is>
          <t>Fluorescence Spectrophotometry</t>
        </is>
      </c>
      <c r="H74" s="88" t="inlineStr">
        <is>
          <t>X-ray Powder Diffractometry</t>
        </is>
      </c>
      <c r="I74" s="100" t="n">
        <v>1</v>
      </c>
      <c r="J74" s="88"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74" s="100" t="n"/>
      <c r="L74" s="88" t="inlineStr">
        <is>
          <t>Chromatographic Analysis</t>
        </is>
      </c>
      <c r="M74" s="100" t="inlineStr">
        <is>
          <t>Product</t>
        </is>
      </c>
      <c r="N74" s="88" t="inlineStr">
        <is>
          <t>ข้อสอบจริง Product ปี 2561 ข้อ 67</t>
        </is>
      </c>
      <c r="O74" s="100" t="inlineStr">
        <is>
          <t>ข้อสอบจริง</t>
        </is>
      </c>
      <c r="P74" s="100" t="inlineStr">
        <is>
          <t>ปี 2561</t>
        </is>
      </c>
      <c r="Q74" s="100" t="n"/>
    </row>
    <row r="75" ht="13.2" customHeight="1" s="49">
      <c r="A75" s="100" t="n">
        <v>73</v>
      </c>
      <c r="B75" s="88"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75" s="100" t="inlineStr"/>
      <c r="D75" s="88" t="inlineStr">
        <is>
          <t>Chiral HPLC (การใช้ Chiral Stationary Phase เช่น Cyclodextrin หรือ Polysaccharide-based column)</t>
        </is>
      </c>
      <c r="E75" s="88" t="inlineStr">
        <is>
          <t>Conventional C18 Reversed-Phase HPLC โดยใช้ Mobile phase ทั่วไป</t>
        </is>
      </c>
      <c r="F75" s="88" t="inlineStr">
        <is>
          <t>Standard Thin Layer Chromatography บนแผ่น Silica gel ปกติ</t>
        </is>
      </c>
      <c r="G75" s="88" t="inlineStr">
        <is>
          <t>Direct UV-Vis Spectrophotometry</t>
        </is>
      </c>
      <c r="H75" s="88" t="inlineStr">
        <is>
          <t>Non-aqueous Acid-Base Titration</t>
        </is>
      </c>
      <c r="I75" s="100" t="n">
        <v>1</v>
      </c>
      <c r="J75" s="88"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75" s="100" t="n"/>
      <c r="L75" s="88" t="inlineStr">
        <is>
          <t>Chromatographic Analysis</t>
        </is>
      </c>
      <c r="M75" s="100" t="inlineStr">
        <is>
          <t>Product</t>
        </is>
      </c>
      <c r="N75" s="88" t="inlineStr">
        <is>
          <t>ข้อสอบจริง Product ปี 2561 ข้อ 91</t>
        </is>
      </c>
      <c r="O75" s="100" t="inlineStr">
        <is>
          <t>ข้อสอบจริง</t>
        </is>
      </c>
      <c r="P75" s="100" t="inlineStr">
        <is>
          <t>ปี 2561</t>
        </is>
      </c>
      <c r="Q75" s="100" t="n"/>
    </row>
    <row r="76" ht="13.2" customHeight="1" s="49">
      <c r="A76" s="100" t="n">
        <v>74</v>
      </c>
      <c r="B76" s="88"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76" s="100" t="inlineStr">
        <is>
          <t>[แนบรูป: ข้อสอบ Product ปี 2561 รหัสรูปภาพ image115]</t>
        </is>
      </c>
      <c r="D76" s="88" t="inlineStr">
        <is>
          <t>High-Performance Liquid Chromatography (HPLC)</t>
        </is>
      </c>
      <c r="E76" s="88" t="inlineStr">
        <is>
          <t>Gas Chromatography (GC)</t>
        </is>
      </c>
      <c r="F76" s="88" t="inlineStr">
        <is>
          <t>Planar Thin-Layer Chromatography (TLC)</t>
        </is>
      </c>
      <c r="G76" s="88" t="inlineStr">
        <is>
          <t>Countercurrent Chromatography (CCC)</t>
        </is>
      </c>
      <c r="H76" s="88" t="inlineStr">
        <is>
          <t>Capillary Electrophoresis (CE)</t>
        </is>
      </c>
      <c r="I76" s="100" t="n">
        <v>1</v>
      </c>
      <c r="J76" s="88"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76" s="100" t="n"/>
      <c r="L76" s="88" t="inlineStr">
        <is>
          <t>Chromatographic Analysis</t>
        </is>
      </c>
      <c r="M76" s="100" t="inlineStr">
        <is>
          <t>Product</t>
        </is>
      </c>
      <c r="N76" s="88" t="inlineStr">
        <is>
          <t>ข้อสอบจริง Product ปี 2561 ข้อ 103</t>
        </is>
      </c>
      <c r="O76" s="100" t="inlineStr">
        <is>
          <t>ข้อสอบจริง</t>
        </is>
      </c>
      <c r="P76" s="100" t="inlineStr">
        <is>
          <t>ปี 2561</t>
        </is>
      </c>
      <c r="Q76" s="100" t="n"/>
    </row>
    <row r="77" ht="13.2" customHeight="1" s="49">
      <c r="A77" s="100" t="n">
        <v>75</v>
      </c>
      <c r="B77" s="88" t="inlineStr">
        <is>
          <t>ตามเภสัชตำรับสากล USP &lt;621&gt; Chromatography ข้อใดต่อไปนี้ระบุเกณฑ์ข้อกำหนดสำหรับ System Suitability Parameters ของระบบ HPLC ได้ 'ไม่ถูกต้อง'</t>
        </is>
      </c>
      <c r="C77" s="100" t="inlineStr"/>
      <c r="D77" s="88" t="inlineStr">
        <is>
          <t>ค่า Resolution (Rs) ระหว่าง 2 พีคที่แยกจากกันอย่างสมบูรณ์ (Baseline separation) ต้องมีค่าไม่เกิน 0.8</t>
        </is>
      </c>
      <c r="E77" s="88" t="inlineStr">
        <is>
          <t>ค่า Symmetry factor หรือ Tailing factor (T) ของพีคตัวยาสำคัญ ควรมีค่าอยู่ระหว่าง 0.8 ถึง 1.8 (ไม่เกิน 2.0)</t>
        </is>
      </c>
      <c r="F77" s="88" t="inlineStr">
        <is>
          <t>ค่าสัมประสิทธิ์ความแปรปรวนของการทำซ้ำ (%RSD ของ Peak response) จากการฉีดสารมาตรฐานซ้ำ 5-6 ครั้ง โดยทั่วไปต้องไม่เกิน 2.0%</t>
        </is>
      </c>
      <c r="G77" s="88" t="inlineStr">
        <is>
          <t>ค่า Theoretical plate number (N) ของคอลัมน์ ยิ่งมีค่าสูง แสดงว่าคอลัมน์มีประสิทธิภาพการแยกที่ดีและพีคแคบ</t>
        </is>
      </c>
      <c r="H77" s="88" t="inlineStr">
        <is>
          <t>ค่า Capacity factor หรือ Retention factor (k') ควรมีค่ามากกว่า 2.0 เพื่อให้มั่นใจว่าสารไม่หลุดออกมาที่ Dead time</t>
        </is>
      </c>
      <c r="I77" s="100" t="n">
        <v>1</v>
      </c>
      <c r="J77" s="88"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77" s="100" t="n"/>
      <c r="L77" s="88" t="inlineStr">
        <is>
          <t>Chromatographic Analysis</t>
        </is>
      </c>
      <c r="M77" s="100" t="inlineStr">
        <is>
          <t>Product</t>
        </is>
      </c>
      <c r="N77" s="88" t="inlineStr">
        <is>
          <t>ข้อสอบจริง Product ปี 2561 ข้อ 107</t>
        </is>
      </c>
      <c r="O77" s="100" t="inlineStr">
        <is>
          <t>ข้อสอบจริง</t>
        </is>
      </c>
      <c r="P77" s="100" t="inlineStr">
        <is>
          <t>ปี 2561</t>
        </is>
      </c>
      <c r="Q77" s="100" t="n"/>
    </row>
    <row r="78" ht="13.2" customHeight="1" s="49">
      <c r="A78" s="100" t="n">
        <v>76</v>
      </c>
      <c r="B78" s="88" t="inlineStr">
        <is>
          <t>ในข้อกำหนดมาตรฐานการวิเคราะห์ (Monograph) ของเภสัชตำรับสากล เช่น USP การทดสอบเพื่อพิสูจน์เอกลักษณ์ (Identification) ของวัตถุดิบตัวยาสำคัญ นิยมกำหนดให้ใช้วิธีการใดร่วมกันเพื่อให้มีความจำเพาะเจาะจงสูงสุด (High specificity)?</t>
        </is>
      </c>
      <c r="C78" s="100" t="n"/>
      <c r="D78" s="88" t="inlineStr">
        <is>
          <t>Infrared Spectroscopy (FTIR) ร่วมกับการเปรียบเทียบ Chromatographic Retention Time (เช่น HPLC หรือ TLC)</t>
        </is>
      </c>
      <c r="E78" s="88" t="inlineStr">
        <is>
          <t>HPLC ร่วมกับ UV-Vis Spectrophotometry เพียงอย่างเดียว</t>
        </is>
      </c>
      <c r="F78" s="88" t="inlineStr">
        <is>
          <t>HPLC ร่วมกับ TLC</t>
        </is>
      </c>
      <c r="G78" s="88" t="inlineStr">
        <is>
          <t>TLC ร่วมกับ Gas Chromatography (GC)</t>
        </is>
      </c>
      <c r="H78" s="88" t="inlineStr">
        <is>
          <t>การวัดจุดหลอมเหลว (Melting point) ร่วมกับการละลาย</t>
        </is>
      </c>
      <c r="I78" s="100" t="n">
        <v>1</v>
      </c>
      <c r="J78" s="88" t="inlineStr">
        <is>
          <t>✅ คำตอบที่ถูกต้อง: ข้อ ก. Infrared Spectroscopy (FTIR) ร่วมกับการเปรียบเทียบ Chromatographic Retention Time (เช่น HPLC หรือ TLC)
💡 Background:
การทดสอบ Identification ในเภสัชตำรับต้องมั่นใจว่าวัตถุดิบคือตัวยาสำคัญที่ถูกต้อง 100% จึงมักกำหนดให้มี Identification Tests อย่างน้อย 2 วิธีที่อาศัยหลักการทางเคมีที่แตกต่างกัน
🎯 ทำไมข้อนี้ถึงถูก:
ข้อ ก. เภสัชตำรับ USP/BP กำหนดให้:
• Test A (Spectroscopic Identification): Infrared Spectroscopy (FTIR ตาม USP &lt;197&gt;) ซึ่งเปรียบเสมือนลายนิ้วมือโครงสร้างโมเลกุล (Fingerprint)
• Test B (Chromatographic Identification): การเปรียบเทียบ Retention Time (tR) ในการทดสอบ Assay ด้วย HPLC หรือการเปรียบเทียบ Rf ใน TLC
การใช้วิธี FTIR ควบคู่กับ Chromatography ให้ความจำเพาะเจาะจงสูงสุดในการยืนยันตัวตนของวัตถุดิบยา
🔍 ข้ออื่นผิดเพราะอะไร:
- ข้อ ข, ค, ง. ขาด FTIR ซึ่งเป็นวิธีพิสูจน์เอกลักษณ์ที่มีความจำเพาะต่อหมู่ฟังก์ชันสูงสุด
- ข้อ จ. การวัดจุดหลอมเหลวมีความจำเพาะต่ำกว่า FTIR มาก
📖 Guideline อ้างอิง:
USP-NF General Notices (Section 5.40 Identification) &amp; British Pharmacopoeia General Notices
📌 จุดจำก่อนสอบ:
• มาตรฐาน Identification ของ API ในเภสัชตำรับ:
  - Test A: Infrared Absorption (FTIR) เทียบกับ USP Reference Standard
  - Test B: Chromatographic Retention Time (HPLC/GC/TLC) ตรงกับ Standard</t>
        </is>
      </c>
      <c r="K78" s="100" t="n"/>
      <c r="L78" s="88" t="inlineStr">
        <is>
          <t>Chromatographic Analysis</t>
        </is>
      </c>
      <c r="M78" s="100" t="inlineStr">
        <is>
          <t>Product</t>
        </is>
      </c>
      <c r="N78" s="88" t="inlineStr">
        <is>
          <t>ข้อสอบจริง Product ปี 2558 ข้อ 39</t>
        </is>
      </c>
      <c r="O78" s="100" t="inlineStr">
        <is>
          <t>ข้อสอบจริง</t>
        </is>
      </c>
      <c r="P78" s="100" t="inlineStr">
        <is>
          <t>ปี 2558</t>
        </is>
      </c>
      <c r="Q78" s="100" t="n"/>
    </row>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Q6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64.8"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19" t="inlineStr">
        <is>
          <t>2</t>
        </is>
      </c>
      <c r="B3" s="88" t="inlineStr">
        <is>
          <t>ข้อใดเป็นเทคนิคที่เหมาะสมในการพิสูจน์ chirality อัตลักษณ์ของวัตถุดิบยา Paclitaxel</t>
        </is>
      </c>
      <c r="C3" s="100" t="n"/>
      <c r="D3" s="88" t="inlineStr">
        <is>
          <t>NIR (near infrared spectroscopy)</t>
        </is>
      </c>
      <c r="E3" s="88" t="inlineStr">
        <is>
          <t>Karl Fischer titration</t>
        </is>
      </c>
      <c r="F3" s="88" t="inlineStr">
        <is>
          <t>Polarimeter</t>
        </is>
      </c>
      <c r="G3" s="88" t="inlineStr">
        <is>
          <t>Refractometer</t>
        </is>
      </c>
      <c r="H3" s="88" t="inlineStr">
        <is>
          <t>Mass spectrometry</t>
        </is>
      </c>
      <c r="I3" s="119" t="inlineStr">
        <is>
          <t>3</t>
        </is>
      </c>
      <c r="J3" s="88"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00" t="inlineStr">
        <is>
          <t>Optical Rotation &amp; Chirality</t>
        </is>
      </c>
      <c r="L3" s="88" t="inlineStr">
        <is>
          <t>ข้อสอบ Product (Chirality Identification)</t>
        </is>
      </c>
      <c r="M3" s="100" t="inlineStr">
        <is>
          <t>Spectroscopy</t>
        </is>
      </c>
      <c r="N3" s="88" t="inlineStr">
        <is>
          <t>แบบฝึกหัด PLE-CC 1 ข้อ 74</t>
        </is>
      </c>
      <c r="O3" s="100" t="inlineStr">
        <is>
          <t>แบบฝึกหัด</t>
        </is>
      </c>
      <c r="P3" s="100" t="inlineStr">
        <is>
          <t>แบบฝึกหัด</t>
        </is>
      </c>
      <c r="Q3" s="100" t="n"/>
    </row>
    <row r="4" ht="409.6" customHeight="1" s="49">
      <c r="A4" s="119" t="inlineStr">
        <is>
          <t>3</t>
        </is>
      </c>
      <c r="B4" s="88"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00" t="n"/>
      <c r="D4" s="88" t="inlineStr">
        <is>
          <t>Polarimetry</t>
        </is>
      </c>
      <c r="E4" s="88" t="inlineStr">
        <is>
          <t>NMR spectroscopy</t>
        </is>
      </c>
      <c r="F4" s="88" t="inlineStr">
        <is>
          <t>IR spectroscopy</t>
        </is>
      </c>
      <c r="G4" s="88" t="inlineStr">
        <is>
          <t>HPLC</t>
        </is>
      </c>
      <c r="H4" s="88" t="inlineStr">
        <is>
          <t>Refractometry</t>
        </is>
      </c>
      <c r="I4" s="119" t="inlineStr">
        <is>
          <t>1</t>
        </is>
      </c>
      <c r="J4" s="88"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00" t="inlineStr">
        <is>
          <t>Polarimetry</t>
        </is>
      </c>
      <c r="L4" s="88" t="inlineStr">
        <is>
          <t>ข้อสอบจริง PLE CC 1 (Product) ปี 2567 ข้อ 1</t>
        </is>
      </c>
      <c r="M4" s="100" t="inlineStr">
        <is>
          <t>Spectroscopy</t>
        </is>
      </c>
      <c r="N4" s="88" t="inlineStr">
        <is>
          <t>PLE_CC1_2567_Key ข้อ 3</t>
        </is>
      </c>
      <c r="O4" s="100" t="inlineStr">
        <is>
          <t>ข้อสอบจริง</t>
        </is>
      </c>
      <c r="P4" s="100" t="inlineStr">
        <is>
          <t>ปี 2567</t>
        </is>
      </c>
      <c r="Q4" s="100" t="n"/>
    </row>
    <row r="5" ht="409.6" customHeight="1" s="49">
      <c r="A5" s="119" t="inlineStr">
        <is>
          <t>4</t>
        </is>
      </c>
      <c r="B5" s="88"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00" t="n"/>
      <c r="D5" s="88" t="inlineStr">
        <is>
          <t>Refractometry</t>
        </is>
      </c>
      <c r="E5" s="88" t="inlineStr">
        <is>
          <t>Polarimetry</t>
        </is>
      </c>
      <c r="F5" s="88" t="inlineStr">
        <is>
          <t>UV spectroscopy</t>
        </is>
      </c>
      <c r="G5" s="88" t="inlineStr">
        <is>
          <t>HPLC</t>
        </is>
      </c>
      <c r="H5" s="88" t="inlineStr">
        <is>
          <t>Mass spectrometry</t>
        </is>
      </c>
      <c r="I5" s="119" t="inlineStr">
        <is>
          <t>2</t>
        </is>
      </c>
      <c r="J5" s="88"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00" t="inlineStr">
        <is>
          <t>Polarimetry</t>
        </is>
      </c>
      <c r="L5" s="88" t="inlineStr">
        <is>
          <t>ข้อสอบจริง PLE CC 1 (Product) ปี 2567 ข้อ 2</t>
        </is>
      </c>
      <c r="M5" s="100" t="inlineStr">
        <is>
          <t>Spectroscopy</t>
        </is>
      </c>
      <c r="N5" s="88" t="inlineStr">
        <is>
          <t>PLE_CC1_2567_Set1_Key ข้อ 16</t>
        </is>
      </c>
      <c r="O5" s="100" t="inlineStr">
        <is>
          <t>ข้อสอบจริง</t>
        </is>
      </c>
      <c r="P5" s="100" t="inlineStr">
        <is>
          <t>ปี 2567</t>
        </is>
      </c>
      <c r="Q5" s="100" t="n"/>
    </row>
    <row r="6" ht="409.6" customHeight="1" s="49">
      <c r="A6" s="119" t="inlineStr">
        <is>
          <t>5</t>
        </is>
      </c>
      <c r="B6" s="88"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00" t="n"/>
      <c r="D6" s="88" t="inlineStr">
        <is>
          <t>Functional group (หมู่ฟังก์ชันในโมเลกุล)</t>
        </is>
      </c>
      <c r="E6" s="88" t="inlineStr">
        <is>
          <t>Electrospray Ionization Mass (m/z)</t>
        </is>
      </c>
      <c r="F6" s="88" t="inlineStr">
        <is>
          <t>Optical Rotation via Polarimeter</t>
        </is>
      </c>
      <c r="G6" s="88" t="inlineStr">
        <is>
          <t>Refractive Index via Abbe Refractometer</t>
        </is>
      </c>
      <c r="H6" s="88" t="inlineStr">
        <is>
          <t>Melting point and thermal behavior</t>
        </is>
      </c>
      <c r="I6" s="119" t="inlineStr">
        <is>
          <t>1</t>
        </is>
      </c>
      <c r="J6" s="88"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00" t="inlineStr">
        <is>
          <t>Infrared (IR) Spectroscopy</t>
        </is>
      </c>
      <c r="L6" s="88" t="inlineStr">
        <is>
          <t>ข้อสอบจริง PLE CC 1 (Product) ปี 2566 ข้อ 4</t>
        </is>
      </c>
      <c r="M6" s="100" t="inlineStr">
        <is>
          <t>Spectroscopy</t>
        </is>
      </c>
      <c r="N6" s="88" t="inlineStr">
        <is>
          <t>PLE-CC1 ปี 2566 Day 1 ข้อ 29</t>
        </is>
      </c>
      <c r="O6" s="100" t="inlineStr">
        <is>
          <t>ข้อสอบจริง</t>
        </is>
      </c>
      <c r="P6" s="100" t="inlineStr">
        <is>
          <t>ปี 2566</t>
        </is>
      </c>
      <c r="Q6" s="100" t="n"/>
    </row>
    <row r="7" ht="409.6" customHeight="1" s="49">
      <c r="A7" s="119" t="inlineStr">
        <is>
          <t>6</t>
        </is>
      </c>
      <c r="B7" s="88"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00" t="n"/>
      <c r="D7" s="88" t="inlineStr">
        <is>
          <t>Inductively Coupled Plasma Spectroscopy (ICP-MS หรือ ICP-OES)</t>
        </is>
      </c>
      <c r="E7" s="88" t="inlineStr">
        <is>
          <t>Fourier Transform Infrared Spectroscopy (FT-IR)</t>
        </is>
      </c>
      <c r="F7" s="88" t="inlineStr">
        <is>
          <t>UV-Vis Spectrophotometry</t>
        </is>
      </c>
      <c r="G7" s="88" t="inlineStr">
        <is>
          <t>Refractive Index via Abbe Refractometer</t>
        </is>
      </c>
      <c r="H7" s="88" t="inlineStr">
        <is>
          <t>Differential Scanning Calorimetry (DSC)</t>
        </is>
      </c>
      <c r="I7" s="119" t="inlineStr">
        <is>
          <t>1</t>
        </is>
      </c>
      <c r="J7" s="88"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00" t="inlineStr">
        <is>
          <t>Atomic Spectroscopy &amp; Elemental Impurities</t>
        </is>
      </c>
      <c r="L7" s="88" t="inlineStr">
        <is>
          <t>ข้อสอบจริง PLE CC 1 ปี 2566 Day 2 ข้อ 90</t>
        </is>
      </c>
      <c r="M7" s="100" t="inlineStr">
        <is>
          <t>Spectroscopy</t>
        </is>
      </c>
      <c r="N7" s="88" t="inlineStr">
        <is>
          <t>PLE-CC1 ปี 2566 Day 2 ข้อ 1</t>
        </is>
      </c>
      <c r="O7" s="100" t="inlineStr">
        <is>
          <t>ข้อสอบจริง</t>
        </is>
      </c>
      <c r="P7" s="100" t="inlineStr">
        <is>
          <t>ปี 2566</t>
        </is>
      </c>
      <c r="Q7" s="100" t="n"/>
    </row>
    <row r="8" ht="409.6" customHeight="1" s="49">
      <c r="A8" s="119" t="inlineStr">
        <is>
          <t>7</t>
        </is>
      </c>
      <c r="B8" s="88"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00" t="n"/>
      <c r="D8" s="88" t="inlineStr">
        <is>
          <t>Limit of Detection (LOD; ขีดจำกัดต่ำสุดที่สามารถตรวจพบได้)</t>
        </is>
      </c>
      <c r="E8" s="88" t="inlineStr">
        <is>
          <t>Specificity (ความจำเพาะในการตรวจวิเคราะห์ตัวยาสำคัญท่ามกลางสารช่วยในตำรับ)</t>
        </is>
      </c>
      <c r="F8" s="88" t="inlineStr">
        <is>
          <t>Accuracy (ความถูกต้อง โดยประเมินค่า %Recovery)</t>
        </is>
      </c>
      <c r="G8" s="88" t="inlineStr">
        <is>
          <t>Precision (ความเที่ยง ทั้ง Repeatability และ Intermediate precision)</t>
        </is>
      </c>
      <c r="H8" s="88" t="inlineStr">
        <is>
          <t>Linearity and Range (ความเป็นเส้นตรงและช่วงการวิเคราะห์)</t>
        </is>
      </c>
      <c r="I8" s="119" t="inlineStr">
        <is>
          <t>1</t>
        </is>
      </c>
      <c r="J8" s="88"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00" t="inlineStr">
        <is>
          <t>Analytical Method Validation (ICH Q2)</t>
        </is>
      </c>
      <c r="L8" s="88" t="inlineStr">
        <is>
          <t>ข้อสอบจริง PLE CC 1 ปี 2566 Day 2 ข้อ 87</t>
        </is>
      </c>
      <c r="M8" s="100" t="inlineStr">
        <is>
          <t>Spectroscopy</t>
        </is>
      </c>
      <c r="N8" s="88" t="inlineStr">
        <is>
          <t>PLE-CC1 ปี 2566 Day 2 ข้อ 2</t>
        </is>
      </c>
      <c r="O8" s="100" t="inlineStr">
        <is>
          <t>ข้อสอบจริง</t>
        </is>
      </c>
      <c r="P8" s="100" t="inlineStr">
        <is>
          <t>ปี 2566</t>
        </is>
      </c>
      <c r="Q8" s="100" t="n"/>
    </row>
    <row r="9" ht="409.6" customHeight="1" s="49">
      <c r="A9" s="119" t="inlineStr">
        <is>
          <t>8</t>
        </is>
      </c>
      <c r="B9" s="88"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00" t="n"/>
      <c r="D9" s="88" t="inlineStr">
        <is>
          <t>Carbonyl group (C=O stretching เช่น ใน ketone, ester, carboxylic acid)</t>
        </is>
      </c>
      <c r="E9" s="88" t="inlineStr">
        <is>
          <t>Hydroxyl group (O-H stretching ใน alcohol หรือ phenol)</t>
        </is>
      </c>
      <c r="F9" s="88" t="inlineStr">
        <is>
          <t>Amine group (N-H stretching ใน primary หรือ secondary amine)</t>
        </is>
      </c>
      <c r="G9" s="88" t="inlineStr">
        <is>
          <t>Alkyne group (C≡C stretching)</t>
        </is>
      </c>
      <c r="H9" s="88" t="inlineStr">
        <is>
          <t>Aromatic ring (C=C aromatic stretching)</t>
        </is>
      </c>
      <c r="I9" s="119" t="inlineStr">
        <is>
          <t>1</t>
        </is>
      </c>
      <c r="J9" s="88"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00" t="inlineStr">
        <is>
          <t>Infrared (IR) Spectroscopy</t>
        </is>
      </c>
      <c r="L9" s="88" t="inlineStr">
        <is>
          <t>ข้อสอบจริง PLE CC 1 ปี 2565 Day 1 ข้อ 45</t>
        </is>
      </c>
      <c r="M9" s="100" t="inlineStr">
        <is>
          <t>Spectroscopy</t>
        </is>
      </c>
      <c r="N9" s="88" t="inlineStr">
        <is>
          <t>PLE-CC1 ปี 2566 Day 2 ข้อ 3</t>
        </is>
      </c>
      <c r="O9" s="100" t="inlineStr">
        <is>
          <t>ข้อสอบจริง</t>
        </is>
      </c>
      <c r="P9" s="100" t="inlineStr">
        <is>
          <t>ปี 2566</t>
        </is>
      </c>
      <c r="Q9" s="100" t="n"/>
    </row>
    <row r="10" ht="409.6" customHeight="1" s="49">
      <c r="A10" s="119" t="inlineStr">
        <is>
          <t>9</t>
        </is>
      </c>
      <c r="B10" s="88" t="inlineStr">
        <is>
          <t>จากโครงสร้างและการควบคุมคุณภาพของยา Griseofulvin การตรวจสอบเอกลักษณ์เฉพาะทางกายภาพข้อใดต่อไปนี้ช่วยยืนยันโครงสร้างผลึกและความแตกต่างของ Polymorphic forms ได้อย่างจำเพาะเจาะจงที่สุด</t>
        </is>
      </c>
      <c r="C10" s="100" t="n"/>
      <c r="D10" s="88" t="inlineStr">
        <is>
          <t>Infrared (IR) Spectroscopy และ X-ray Powder Diffraction (XRPD)</t>
        </is>
      </c>
      <c r="E10" s="88" t="inlineStr">
        <is>
          <t>UV-Vis Spectrophotometry</t>
        </is>
      </c>
      <c r="F10" s="88" t="inlineStr">
        <is>
          <t>Thin Layer Chromatography (TLC)</t>
        </is>
      </c>
      <c r="G10" s="88" t="inlineStr">
        <is>
          <t>Refractive Index</t>
        </is>
      </c>
      <c r="H10" s="88" t="inlineStr">
        <is>
          <t>Loss on Drying</t>
        </is>
      </c>
      <c r="I10" s="119" t="inlineStr">
        <is>
          <t>1</t>
        </is>
      </c>
      <c r="J10" s="88" t="inlineStr">
        <is>
          <t>✅ คำตอบที่ถูกต้อง: ข้อ ก. Infrared (IR) Spectroscopy และ X-ray Powder Diffraction (XRPD)
💡 Background:
ยา Griseofulvin เป็นยาต้านเชื้อราที่ละลายน้ำได้น้อยมาก (Biopharmaceutics Classification System; BCS Class II) ขนาดผลึกและรูปผลึก (Polymorphism) มีผลกระทบอย่างมีนัยสำคัญต่ออัตราการละลายและการดูดซึมเข้าร่างกาย (Bioavailability)
🎯 ทำไมข้อนี้ถึงถูก:
การจำแนกความแตกต่างของผลึกหลายรูป (Polymorphs) และการพิสูจน์เอกลักษณ์โครงสร้างของแข็งที่จำเพาะ ต้องอาศัยเทคนิค Solid-state Characterization ได้แก่ X-ray Powder Diffraction (XRPD) และ Solid-state FTIR Spectroscopy (KBr disc หรือ ATR) ซึ่งสามารถตรวจจับความแตกต่างของการจัดเรียงตัวของโมเลกุลในโครงสร้างแลตทิซผลึกและพันธะไฮโดรเจนระหว่างโมเลกุลได้อย่างแม่นยำ
🔍 ข้ออื่นผิดเพราะอะไร:
• ข้อ ข. (UV-Vis): เมื่อนำตัวยาไปละลายในตัวทำละลาย โครงสร้างผลึกจะถูกทำลายไป จึงไม่สามารถแยกความแตกต่างของรูปผลึกได้
• ข้อ ค. (TLC): แยกสารตามขั้วเคมีในสารละลาย ไม่บอกลักษณะผลึก
• ข้อ ง. และ จ.: ไม่สามารถตรวจรูปผลึกที่ซับซ้อนได้
📖 Guideline อ้างอิง:
USP &lt;941&gt; Characterization of Crystalline and Partially Crystalline Solids by X-ray Powder Diffraction &amp; British Pharmacopoeia (BP)
📌 จุดจำก่อนสอบ:
• Polymorphism Characterization: ใช้ XRPD, DSC, Hot-stage microscopy และ Solid-state IR</t>
        </is>
      </c>
      <c r="K10" s="100" t="inlineStr">
        <is>
          <t>Polymorphism &amp; Solid-state Spectroscopy</t>
        </is>
      </c>
      <c r="L10" s="88" t="inlineStr">
        <is>
          <t>ข้อสอบจริง PLE CC 1 ปี 2561 ข้อ 2</t>
        </is>
      </c>
      <c r="M10" s="100" t="inlineStr">
        <is>
          <t>Spectroscopy</t>
        </is>
      </c>
      <c r="N10" s="88" t="inlineStr">
        <is>
          <t>PLE_CC1_2564_All_Key ข้อ 136</t>
        </is>
      </c>
      <c r="O10" s="100" t="inlineStr">
        <is>
          <t>ข้อสอบจริง</t>
        </is>
      </c>
      <c r="P10" s="100" t="inlineStr">
        <is>
          <t>ปี 2564</t>
        </is>
      </c>
      <c r="Q10" s="100" t="n"/>
    </row>
    <row r="11" ht="409.6" customHeight="1" s="49">
      <c r="A11" s="119" t="inlineStr">
        <is>
          <t>9</t>
        </is>
      </c>
      <c r="B11" s="88"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11" s="100" t="inlineStr"/>
      <c r="D11" s="88"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11" s="88" t="inlineStr">
        <is>
          <t>ใช้รูปผสม Racemic mixture (50:50) เพราะออกฤทธิ์ได้เท่ากัน</t>
        </is>
      </c>
      <c r="F11" s="88" t="inlineStr">
        <is>
          <t>ใช้เฉพาะ (R,R)-(-)-Ethambutol เพราะไม่ทำให้เกิด Optic neuritis</t>
        </is>
      </c>
      <c r="G11" s="88" t="inlineStr">
        <is>
          <t>ใช้รูป Meso-ethambutol เพราะละลายน้ำได้ดีที่สุด</t>
        </is>
      </c>
      <c r="H11" s="88" t="inlineStr">
        <is>
          <t>Ethambutol ไม่มี Chiral center จึงไม่มีไอโซเมอร์เชิงแสง</t>
        </is>
      </c>
      <c r="I11" s="119" t="n">
        <v>1</v>
      </c>
      <c r="J11" s="88"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11" s="100" t="n"/>
      <c r="L11" s="88" t="inlineStr">
        <is>
          <t>UV-Vis Spectroscopy</t>
        </is>
      </c>
      <c r="M11" s="100" t="inlineStr">
        <is>
          <t>Product</t>
        </is>
      </c>
      <c r="N11" s="88" t="inlineStr">
        <is>
          <t>ข้อ 14 (PLE_CC1_2562_Key.md)</t>
        </is>
      </c>
      <c r="O11" s="100" t="inlineStr">
        <is>
          <t>ข้อสอบจริง</t>
        </is>
      </c>
      <c r="P11" s="100" t="inlineStr">
        <is>
          <t>ปี 2562</t>
        </is>
      </c>
      <c r="Q11" s="100" t="n"/>
    </row>
    <row r="12" ht="409.6" customHeight="1" s="49">
      <c r="A12" s="119" t="inlineStr">
        <is>
          <t>10</t>
        </is>
      </c>
      <c r="B12" s="88"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2" s="100" t="n"/>
      <c r="D12" s="88" t="inlineStr">
        <is>
          <t>Phenyl ring (และ Pyridyl ring ที่มี conjugated double bonds)</t>
        </is>
      </c>
      <c r="E12" s="88" t="inlineStr">
        <is>
          <t>Pyrrolidine ring (วง aliphatic heterocyclic amine)</t>
        </is>
      </c>
      <c r="F12" s="88" t="inlineStr">
        <is>
          <t>Methyl group</t>
        </is>
      </c>
      <c r="G12" s="88" t="inlineStr">
        <is>
          <t>Ethylene bridge ที่ไม่มี conjugation</t>
        </is>
      </c>
      <c r="H12" s="88" t="inlineStr">
        <is>
          <t>Aliphatic tertiary amine</t>
        </is>
      </c>
      <c r="I12" s="119" t="inlineStr">
        <is>
          <t>1</t>
        </is>
      </c>
      <c r="J12" s="88"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2" s="100" t="inlineStr">
        <is>
          <t>UV-Vis Spectroscopy</t>
        </is>
      </c>
      <c r="L12" s="88" t="inlineStr">
        <is>
          <t>ข้อสอบจริง PLE CC 1 ปี 2560 Set 1</t>
        </is>
      </c>
      <c r="M12" s="100" t="inlineStr">
        <is>
          <t>Product</t>
        </is>
      </c>
      <c r="N12" s="88" t="inlineStr">
        <is>
          <t>ข้อ 6 (PLE_CC1_2560 22 April Set 1.md)</t>
        </is>
      </c>
      <c r="O12" s="100" t="inlineStr">
        <is>
          <t>ข้อสอบจริง</t>
        </is>
      </c>
      <c r="P12" s="100" t="inlineStr">
        <is>
          <t>ปี 2560</t>
        </is>
      </c>
      <c r="Q12" s="100" t="n"/>
    </row>
    <row r="13" ht="409.6" customHeight="1" s="49">
      <c r="A13" s="119" t="inlineStr">
        <is>
          <t>11</t>
        </is>
      </c>
      <c r="B13" s="88" t="inlineStr">
        <is>
          <t>ข้อใดคือเครื่องมือที่ใช้พิสูจน์เอกลักษณ์ในการออกฤทธิ์ของยาในข้อ 60</t>
        </is>
      </c>
      <c r="C13" s="100" t="n"/>
      <c r="D13" s="88" t="inlineStr">
        <is>
          <t>Refractometer</t>
        </is>
      </c>
      <c r="E13" s="88" t="inlineStr">
        <is>
          <t>Polarimeter</t>
        </is>
      </c>
      <c r="F13" s="88" t="inlineStr">
        <is>
          <t>Infrared spectrometer</t>
        </is>
      </c>
      <c r="G13" s="88" t="inlineStr">
        <is>
          <t>Mass spectrometer</t>
        </is>
      </c>
      <c r="H13" s="88" t="inlineStr">
        <is>
          <t>UV-visible spectrometer ห้ามนำไปทำซ้ำทุกกรณี เว้นแต่จะได้รับอนุญาต candidiasis และ trichomonas vaginitis สั่งให้ยา - Tinidazole 500 mg 4x1 - Clotrimazole vaginal tablets 500 mg hs</t>
        </is>
      </c>
      <c r="I13" s="119" t="inlineStr">
        <is>
          <t>1</t>
        </is>
      </c>
      <c r="J13" s="88"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UV-Vis Spectroscopy</t>
        </is>
      </c>
      <c r="M13" s="100" t="inlineStr">
        <is>
          <t>Product</t>
        </is>
      </c>
      <c r="N13" s="88" t="inlineStr">
        <is>
          <t>ข้อ 61 (PLE_CC1_2559.md)</t>
        </is>
      </c>
      <c r="O13" s="100" t="inlineStr">
        <is>
          <t>ข้อสอบจริง</t>
        </is>
      </c>
      <c r="P13" s="100" t="inlineStr">
        <is>
          <t>ปี 2559</t>
        </is>
      </c>
      <c r="Q13" s="100" t="n"/>
    </row>
    <row r="14" ht="409.6" customHeight="1" s="49">
      <c r="A14" s="119" t="inlineStr">
        <is>
          <t>12</t>
        </is>
      </c>
      <c r="B14" s="88" t="inlineStr">
        <is>
          <t>ข้อใดต่อไปนี้กล่าวถูกต้องเกี่ยวกับคุณสมบัติทางเภสัชจลนศาสตร์และกระบวนการเมแทบอลิซึม (Metabolism) ของยา Metformin</t>
        </is>
      </c>
      <c r="C14" s="100" t="inlineStr"/>
      <c r="D14" s="88" t="inlineStr">
        <is>
          <t>Metformin ไม่ถูกเปลี่ยนแปลงโดยเอนไซม์ในตับ (No hepatic metabolism) และถูกขับออกทางไตในรูปเดิมที่ไม่เปลี่ยนแปลง (Unchanged drug) มากกว่า 90% โดยอาศัย Glomerular filtration และ Tubular secretion</t>
        </is>
      </c>
      <c r="E14" s="88" t="inlineStr">
        <is>
          <t>Metformin ถูกเมแทบอไลต์ผ่านเอนไซม์ CYP2C9 เป็นหลัก ได้สารที่มีฤทธิ์แรงขึ้น</t>
        </is>
      </c>
      <c r="F14" s="88" t="inlineStr">
        <is>
          <t>Metformin เกิด First-pass metabolism สูงมากที่ตับและผนังลำไส้</t>
        </is>
      </c>
      <c r="G14" s="88" t="inlineStr">
        <is>
          <t>Metformin จับกับโปรตีนในพลาสมา (Plasma protein binding) สูงกว่า 99%</t>
        </is>
      </c>
      <c r="H14" s="88" t="inlineStr">
        <is>
          <t>Metformin ถูกขับออกทางน้ำดีและอุจจาระเป็นทางหลัก</t>
        </is>
      </c>
      <c r="I14" s="119" t="n">
        <v>1</v>
      </c>
      <c r="J14" s="88" t="inlineStr">
        <is>
          <t>✅ คำตอบที่ถูกต้อง: ข้อ ก. Metformin ไม่ถูกเปลี่ยนแปลงโดยเอนไซม์ในตับ (No hepatic metabolism) และถูกขับออกทางไตในรูปเดิมที่ไม่เปลี่ยนแปลง (Unchanged drug) มากกว่า 90% โดยอาศัย Glomerular filtration และ Tubular secretion
💡 Background:
Metformin เป็นยาลดระดับน้ำตาลในเลือดกลุ่ม Biguanide มีโครงสร้างเป็นเบสแก่ที่มีขั้วสูงมาก (Hydrophilic base, pKa 12.4)
🎯 ทำไมข้อนี้ถึงถูก:
เนื่องจากมีสภาพขั้วสูงมาก Metformin จึงไม่เกิดปฏิกิริยาเมแทบอลิซึมในตับ (No hepatic metabolism / ไม่ผ่านระบบเอนไซม์ Cytochrome P450) และไม่จับกับโปรตีนในพลาสมา (Protein binding เกือบ 0%) ตัวยาจะถูกขับออกทางไตโดยตรงในรูปเดิม (Unchanged drug) ผ่านทั้งการกรองที่ไตและกระบวนการ Active tubular secretion ผ่าน Renal organic cation transporters (OCT2, MATE1/2-K)
🔍 ข้ออื่นผิดเพราะอะไร:
- ข้อ ข. (ผ่าน CYP2C9): ยาที่ไม่ผ่าน CYP metabolism จึงไม่มี Drug-drug interaction ผ่านเอนไซม์ตับ
- ข้อ ค. (First-pass สูง): ยาไม่มี First-pass metabolism ในตับ
- ข้อ ง. (จับโปรตีน 99%): Metformin มี Plasma protein binding ต่ำมาก (Negligible)
- ข้อ จ. (ขับทางน้ำดี): ขับออกทางไตเป็นหลัก (&gt;90%) จึงต้องปรับขนาดยาหรือห้ามใช้ในผู้ป่วยโรคไตเรื้อรังรุนแรง (eGFR &lt; 30 mL/min)
📖 Guideline อ้างอิง:
Goodman &amp; Gilman's: The Pharmacological Basis of Therapeutics (14th Edition), ADA Standards of Care in Diabetes (2024)
📌 จุดจำก่อนสอบ:
Metformin = ไม่ผ่านตับ (No metabolism), ไม่จับโปรตีน, ขับออกทางไตในรูปเดิม 100% (ไตเสื่อมระวัง Lactic acidosis)</t>
        </is>
      </c>
      <c r="K14" s="100" t="n"/>
      <c r="L14" s="88" t="inlineStr">
        <is>
          <t>UV-Vis Spectroscopy</t>
        </is>
      </c>
      <c r="M14" s="100" t="inlineStr">
        <is>
          <t>Product</t>
        </is>
      </c>
      <c r="N14" s="88" t="inlineStr">
        <is>
          <t>ข้อ 93 (Pharmtutor_2024_Set1.md)</t>
        </is>
      </c>
      <c r="O14" s="100" t="inlineStr">
        <is>
          <t>Mock</t>
        </is>
      </c>
      <c r="P14" s="100" t="inlineStr">
        <is>
          <t>Mock Pharmtutor 2024</t>
        </is>
      </c>
      <c r="Q14" s="100" t="n"/>
    </row>
    <row r="15" ht="409.6" customHeight="1" s="49">
      <c r="A15" s="119" t="inlineStr">
        <is>
          <t>13</t>
        </is>
      </c>
      <c r="B15" s="88"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5" s="100" t="inlineStr"/>
      <c r="D15" s="88" t="inlineStr">
        <is>
          <t>2 SHE / 10 HE (สูตรที่ใช้ Streptomycin, Isoniazid, Ethambutol โดยตัด Rifampicin และ Pyrazinamide)</t>
        </is>
      </c>
      <c r="E15" s="88" t="inlineStr">
        <is>
          <t>2 HRZE / 4 HR (สูตรมาตรฐาน)</t>
        </is>
      </c>
      <c r="F15" s="88" t="inlineStr">
        <is>
          <t>2 RZE / 10 RE</t>
        </is>
      </c>
      <c r="G15" s="88" t="inlineStr">
        <is>
          <t>2 HRE / 7 HR</t>
        </is>
      </c>
      <c r="H15" s="88" t="inlineStr">
        <is>
          <t>2 ZES / 10 ZE</t>
        </is>
      </c>
      <c r="I15" s="119" t="n">
        <v>1</v>
      </c>
      <c r="J15" s="88"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5" s="100" t="n"/>
      <c r="L15" s="88" t="inlineStr">
        <is>
          <t>UV-Vis Spectroscopy</t>
        </is>
      </c>
      <c r="M15" s="100" t="inlineStr">
        <is>
          <t>Product</t>
        </is>
      </c>
      <c r="N15" s="88" t="inlineStr">
        <is>
          <t>ข้อ 20 (PLE_CC1_2557.md)</t>
        </is>
      </c>
      <c r="O15" s="100" t="inlineStr">
        <is>
          <t>ข้อสอบจริง</t>
        </is>
      </c>
      <c r="P15" s="100" t="inlineStr">
        <is>
          <t>ปี 2557</t>
        </is>
      </c>
      <c r="Q15" s="100" t="n"/>
    </row>
    <row r="16" ht="409.6" customHeight="1" s="49">
      <c r="A16" s="119" t="inlineStr">
        <is>
          <t>14</t>
        </is>
      </c>
      <c r="B16" s="88" t="inlineStr">
        <is>
          <t>โครงสร้างของยาในข้อใด สามารถใช้ specific rotation เพือระบุเอกลักษณ์ของยาได้ (1) (2) (3) (4) (5)</t>
        </is>
      </c>
      <c r="C16" s="100" t="n"/>
      <c r="D16" s="88" t="inlineStr">
        <is>
          <t>Proton NMR (1H-NMR) Spectroscopy</t>
        </is>
      </c>
      <c r="E16" s="88" t="inlineStr">
        <is>
          <t>Carbon-13 NMR (13C-NMR) Spectroscopy</t>
        </is>
      </c>
      <c r="F16" s="88" t="inlineStr">
        <is>
          <t>Electrospray Ionization Mass Spectrometry (ESI-MS)</t>
        </is>
      </c>
      <c r="G16" s="88" t="inlineStr">
        <is>
          <t>Optical Rotation via Polarimeter</t>
        </is>
      </c>
      <c r="H16" s="88" t="inlineStr">
        <is>
          <t>Refractive Index via Abbe Refractometer</t>
        </is>
      </c>
      <c r="I16" s="119" t="inlineStr">
        <is>
          <t>1</t>
        </is>
      </c>
      <c r="J16" s="88"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6" s="100" t="n"/>
      <c r="L16" s="88" t="inlineStr">
        <is>
          <t>Polarimetry</t>
        </is>
      </c>
      <c r="M16" s="100" t="inlineStr">
        <is>
          <t>Product</t>
        </is>
      </c>
      <c r="N16" s="88" t="inlineStr">
        <is>
          <t>ข้อ 21 (PLE_CC1_2557.md)</t>
        </is>
      </c>
      <c r="O16" s="100" t="inlineStr">
        <is>
          <t>ข้อสอบจริง</t>
        </is>
      </c>
      <c r="P16" s="100" t="inlineStr">
        <is>
          <t>ปี 2557</t>
        </is>
      </c>
      <c r="Q16" s="100" t="n"/>
    </row>
    <row r="17" ht="409.6" customHeight="1" s="49">
      <c r="A17" s="119" t="inlineStr">
        <is>
          <t>15</t>
        </is>
      </c>
      <c r="B17" s="88"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7" s="100" t="n"/>
      <c r="D17" s="88" t="inlineStr">
        <is>
          <t>Optical Rotation via Polarimeter</t>
        </is>
      </c>
      <c r="E17" s="88" t="inlineStr">
        <is>
          <t>Refractive Index via Abbe Refractometer</t>
        </is>
      </c>
      <c r="F17" s="88" t="inlineStr">
        <is>
          <t>Fluorescence Spectrophotometry</t>
        </is>
      </c>
      <c r="G17" s="88" t="inlineStr">
        <is>
          <t>Atomic Absorption Spectrophotometry (AAS)</t>
        </is>
      </c>
      <c r="H17" s="88" t="inlineStr">
        <is>
          <t>Differential Scanning Calorimetry (DSC)</t>
        </is>
      </c>
      <c r="I17" s="119" t="inlineStr">
        <is>
          <t>1</t>
        </is>
      </c>
      <c r="J17" s="88"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7" s="100" t="n"/>
      <c r="L17" s="88" t="inlineStr">
        <is>
          <t>Polarimetry</t>
        </is>
      </c>
      <c r="M17" s="100" t="inlineStr">
        <is>
          <t>Product</t>
        </is>
      </c>
      <c r="N17" s="88" t="inlineStr">
        <is>
          <t>ข้อ 65 (PLE_CC1_2557.md)</t>
        </is>
      </c>
      <c r="O17" s="100" t="inlineStr">
        <is>
          <t>ข้อสอบจริง</t>
        </is>
      </c>
      <c r="P17" s="100" t="inlineStr">
        <is>
          <t>ปี 2557</t>
        </is>
      </c>
      <c r="Q17" s="100" t="n"/>
    </row>
    <row r="18" ht="409.6" customHeight="1" s="49">
      <c r="A18" s="119" t="inlineStr">
        <is>
          <t>16</t>
        </is>
      </c>
      <c r="B18" s="88"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8" s="100" t="inlineStr"/>
      <c r="D18" s="88" t="inlineStr">
        <is>
          <t>สูตรโครงสร้างทางเคมีและมวลโมเลกุลในสถานะของเหลว/สารละลาย (Chemical structure &amp; Molecular formula)</t>
        </is>
      </c>
      <c r="E18" s="88" t="inlineStr">
        <is>
          <t>จุดหลอมเหลว (Melting point)</t>
        </is>
      </c>
      <c r="F18" s="88" t="inlineStr">
        <is>
          <t>ความสามารถในการละลายและอัตราการละลาย (Solubility and Dissolution rate)</t>
        </is>
      </c>
      <c r="G18" s="88" t="inlineStr">
        <is>
          <t>ความคงตัวทางเคมีและกายภาพในสถานะของแข็ง (Solid-state stability)</t>
        </is>
      </c>
      <c r="H18" s="88" t="inlineStr">
        <is>
          <t>รูปแบบการเลี้ยวเบนของรังสีเอกซ์บนผงผลึก (X-ray Powder Diffraction pattern - XRPD)</t>
        </is>
      </c>
      <c r="I18" s="119" t="n">
        <v>1</v>
      </c>
      <c r="J18" s="88"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8" s="100" t="n"/>
      <c r="L18" s="88" t="inlineStr">
        <is>
          <t>UV-Vis Spectroscopy</t>
        </is>
      </c>
      <c r="M18" s="100" t="inlineStr">
        <is>
          <t>Product</t>
        </is>
      </c>
      <c r="N18" s="88" t="inlineStr">
        <is>
          <t>ข้อ 89 (PLE_CC1_2555 Day 1.md)</t>
        </is>
      </c>
      <c r="O18" s="100" t="inlineStr">
        <is>
          <t>ข้อสอบจริง</t>
        </is>
      </c>
      <c r="P18" s="100" t="inlineStr">
        <is>
          <t>ปี 2555</t>
        </is>
      </c>
      <c r="Q18" s="100" t="n"/>
    </row>
    <row r="19" ht="409.6" customHeight="1" s="49">
      <c r="A19" s="119" t="inlineStr">
        <is>
          <t>17</t>
        </is>
      </c>
      <c r="B19" s="88" t="inlineStr">
        <is>
          <t>Specific rotation by polarimeter</t>
        </is>
      </c>
      <c r="C19" s="100" t="n"/>
      <c r="D19" s="88" t="inlineStr">
        <is>
          <t>FTIR Spectroscopy (Attenuated Total Reflection)</t>
        </is>
      </c>
      <c r="E19" s="88" t="inlineStr">
        <is>
          <t>Proton NMR (1H-NMR) Spectroscopy</t>
        </is>
      </c>
      <c r="F19" s="88" t="inlineStr">
        <is>
          <t>Carbon-13 NMR (13C-NMR) Spectroscopy</t>
        </is>
      </c>
      <c r="G19" s="88" t="inlineStr">
        <is>
          <t>Electrospray Ionization Mass Spectrometry (ESI-MS)</t>
        </is>
      </c>
      <c r="H19" s="88" t="inlineStr">
        <is>
          <t>Optical Rotation via Polarimeter</t>
        </is>
      </c>
      <c r="I19" s="119" t="inlineStr">
        <is>
          <t>1</t>
        </is>
      </c>
      <c r="J19" s="88"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9" s="100" t="n"/>
      <c r="L19" s="88" t="inlineStr">
        <is>
          <t>Polarimetry</t>
        </is>
      </c>
      <c r="M19" s="100" t="inlineStr">
        <is>
          <t>Product</t>
        </is>
      </c>
      <c r="N19" s="88" t="inlineStr">
        <is>
          <t>ข้อ 3 (PLE_CC1_2555 Day 2.md)</t>
        </is>
      </c>
      <c r="O19" s="100" t="inlineStr">
        <is>
          <t>ข้อสอบจริง</t>
        </is>
      </c>
      <c r="P19" s="100" t="inlineStr">
        <is>
          <t>ปี 2555</t>
        </is>
      </c>
      <c r="Q19" s="100" t="n"/>
    </row>
    <row r="20" ht="409.6" customHeight="1" s="49">
      <c r="A20" s="119" t="inlineStr">
        <is>
          <t>18</t>
        </is>
      </c>
      <c r="B20" s="88" t="inlineStr">
        <is>
          <t>เกี่ยวกับ Spectrofluorometry ข้อใดต่อไปนี้กล่าวถูกต้องตามหลักวิชาชีพเภสัชกรรม</t>
        </is>
      </c>
      <c r="C20" s="100" t="n"/>
      <c r="D20" s="88" t="inlineStr">
        <is>
          <t>Electrospray Ionization Mass Spectrometry (ESI-MS)</t>
        </is>
      </c>
      <c r="E20" s="88" t="inlineStr">
        <is>
          <t>Optical Rotation via Polarimeter</t>
        </is>
      </c>
      <c r="F20" s="88" t="inlineStr">
        <is>
          <t>Refractive Index via Abbe Refractometer</t>
        </is>
      </c>
      <c r="G20" s="88" t="inlineStr">
        <is>
          <t>Fluorescence Spectrophotometry</t>
        </is>
      </c>
      <c r="H20" s="88" t="inlineStr">
        <is>
          <t>Atomic Absorption Spectrophotometry (AAS)</t>
        </is>
      </c>
      <c r="I20" s="119" t="inlineStr">
        <is>
          <t>1</t>
        </is>
      </c>
      <c r="J20" s="88"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UV-Vis Spectroscopy</t>
        </is>
      </c>
      <c r="M20" s="100" t="inlineStr">
        <is>
          <t>Product</t>
        </is>
      </c>
      <c r="N20" s="88" t="inlineStr">
        <is>
          <t>ข้อ 3 (PLE_CC1_2555 Day 2.md)</t>
        </is>
      </c>
      <c r="O20" s="100" t="inlineStr">
        <is>
          <t>ข้อสอบจริง</t>
        </is>
      </c>
      <c r="P20" s="100" t="inlineStr">
        <is>
          <t>ปี 2555</t>
        </is>
      </c>
      <c r="Q20" s="100" t="n"/>
    </row>
    <row r="21" ht="409.6" customHeight="1" s="49">
      <c r="A21" s="119" t="inlineStr">
        <is>
          <t>19</t>
        </is>
      </c>
      <c r="B21" s="88"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1" s="100" t="n"/>
      <c r="D21" s="88" t="inlineStr">
        <is>
          <t>X-ray Powder Diffraction (XRPD) และ Differential Scanning Calorimetry (DSC)</t>
        </is>
      </c>
      <c r="E21" s="88" t="inlineStr">
        <is>
          <t>Mass Spectrometry (MS)</t>
        </is>
      </c>
      <c r="F21" s="88" t="inlineStr">
        <is>
          <t>Refractometry</t>
        </is>
      </c>
      <c r="G21" s="88" t="inlineStr">
        <is>
          <t>Polarimetry</t>
        </is>
      </c>
      <c r="H21" s="88" t="inlineStr">
        <is>
          <t>Gas Chromatography (GC)</t>
        </is>
      </c>
      <c r="I21" s="119" t="inlineStr">
        <is>
          <t>1</t>
        </is>
      </c>
      <c r="J21" s="88"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1" s="100" t="inlineStr">
        <is>
          <t>Solid-State Characterization &amp; Thermal Analysis</t>
        </is>
      </c>
      <c r="L21" s="88" t="inlineStr">
        <is>
          <t>ข้อสอบจริง PLE CC 1 (Polymorphism &amp; Solid-state)</t>
        </is>
      </c>
      <c r="M21" s="100" t="inlineStr">
        <is>
          <t>Product</t>
        </is>
      </c>
      <c r="N21" s="88" t="inlineStr">
        <is>
          <t>ข้อ 19 (PLE_CC1_2554 SET2.md)</t>
        </is>
      </c>
      <c r="O21" s="100" t="inlineStr">
        <is>
          <t>ข้อสอบจริง</t>
        </is>
      </c>
      <c r="P21" s="100" t="inlineStr">
        <is>
          <t>ปี 2554</t>
        </is>
      </c>
      <c r="Q21" s="100" t="n"/>
    </row>
    <row r="22" ht="409.6" customHeight="1" s="49">
      <c r="A22" s="119" t="inlineStr">
        <is>
          <t>20</t>
        </is>
      </c>
      <c r="B22" s="88"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2" s="100" t="n"/>
      <c r="D22" s="88" t="inlineStr">
        <is>
          <t>a = A / (b × c)</t>
        </is>
      </c>
      <c r="E22" s="88" t="inlineStr">
        <is>
          <t>a = (A × b) / c</t>
        </is>
      </c>
      <c r="F22" s="88" t="inlineStr">
        <is>
          <t>a = (A × c) / b</t>
        </is>
      </c>
      <c r="G22" s="88" t="inlineStr">
        <is>
          <t>a = (b × c) / A</t>
        </is>
      </c>
      <c r="H22" s="88" t="inlineStr">
        <is>
          <t>a = A - (b × c)</t>
        </is>
      </c>
      <c r="I22" s="119" t="inlineStr">
        <is>
          <t>1</t>
        </is>
      </c>
      <c r="J22" s="88"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2" s="100" t="inlineStr">
        <is>
          <t>UV-Vis Spectroscopy</t>
        </is>
      </c>
      <c r="L22" s="88" t="inlineStr">
        <is>
          <t>ข้อสอบจริง PLE CC 1 (Beer-Lambert Law)</t>
        </is>
      </c>
      <c r="M22" s="100" t="inlineStr">
        <is>
          <t>Product</t>
        </is>
      </c>
      <c r="N22" s="88" t="inlineStr">
        <is>
          <t>ข้อ 5 (PLE_CC1_2533.md)</t>
        </is>
      </c>
      <c r="O22" s="100" t="inlineStr">
        <is>
          <t>ข้อสอบจริง</t>
        </is>
      </c>
      <c r="P22" s="100" t="inlineStr">
        <is>
          <t>ปี 2533</t>
        </is>
      </c>
      <c r="Q22" s="100" t="n"/>
    </row>
    <row r="23" ht="409.6" customHeight="1" s="49">
      <c r="A23" s="119" t="inlineStr">
        <is>
          <t>21</t>
        </is>
      </c>
      <c r="B23" s="88" t="inlineStr">
        <is>
          <t>เกี่ยวกับ UV spectrophotometry ข้อใดต่อไปนี้กล่าวถูกต้องตามหลักวิชาชีพเภสัชกรรม</t>
        </is>
      </c>
      <c r="C23" s="100" t="n"/>
      <c r="D23" s="88" t="inlineStr">
        <is>
          <t>Carbon-13 NMR (13C-NMR) Spectroscopy</t>
        </is>
      </c>
      <c r="E23" s="88" t="inlineStr">
        <is>
          <t>Electrospray Ionization Mass Spectrometry (ESI-MS)</t>
        </is>
      </c>
      <c r="F23" s="88" t="inlineStr">
        <is>
          <t>Optical Rotation via Polarimeter</t>
        </is>
      </c>
      <c r="G23" s="88" t="inlineStr">
        <is>
          <t>Refractive Index via Abbe Refractometer</t>
        </is>
      </c>
      <c r="H23" s="88" t="inlineStr">
        <is>
          <t>Fluorescence Spectrophotometry</t>
        </is>
      </c>
      <c r="I23" s="119" t="inlineStr">
        <is>
          <t>1</t>
        </is>
      </c>
      <c r="J23" s="88"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UV-Vis Spectroscopy</t>
        </is>
      </c>
      <c r="M23" s="100" t="inlineStr">
        <is>
          <t>Product</t>
        </is>
      </c>
      <c r="N23" s="88" t="inlineStr">
        <is>
          <t>ข้อ 4 (PLE_CC1_2533.md)</t>
        </is>
      </c>
      <c r="O23" s="100" t="inlineStr">
        <is>
          <t>ข้อสอบจริง</t>
        </is>
      </c>
      <c r="P23" s="100" t="inlineStr">
        <is>
          <t>ปี 2533</t>
        </is>
      </c>
      <c r="Q23" s="100" t="n"/>
    </row>
    <row r="24" ht="409.6" customHeight="1" s="49">
      <c r="A24" s="119" t="inlineStr">
        <is>
          <t>22</t>
        </is>
      </c>
      <c r="B24" s="88" t="inlineStr">
        <is>
          <t>โครงสร้างของยาใด สามารถใช้ specific rotation เพื่อระบุเอกลักษณ์ (identification) ได้</t>
        </is>
      </c>
      <c r="C24" s="100" t="n"/>
      <c r="D24" s="88" t="inlineStr">
        <is>
          <t>Pyrazinamide</t>
        </is>
      </c>
      <c r="E24" s="88" t="inlineStr">
        <is>
          <t>Para-aminosalicylic acid</t>
        </is>
      </c>
      <c r="F24" s="88" t="inlineStr">
        <is>
          <t>Ethionamide</t>
        </is>
      </c>
      <c r="G24" s="88" t="inlineStr">
        <is>
          <t>Streptomycin 69 โรคติดเชื้อ</t>
        </is>
      </c>
      <c r="H24" s="88" t="inlineStr">
        <is>
          <t>Ethambutol</t>
        </is>
      </c>
      <c r="I24" s="119" t="inlineStr">
        <is>
          <t>1</t>
        </is>
      </c>
      <c r="J24" s="88"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4" s="100" t="n"/>
      <c r="L24" s="88" t="inlineStr">
        <is>
          <t>Polarimetry</t>
        </is>
      </c>
      <c r="M24" s="100" t="inlineStr">
        <is>
          <t>Product</t>
        </is>
      </c>
      <c r="N24" s="88" t="inlineStr">
        <is>
          <t>ข้อ 16 (PLE_CC1_Practice_Exam.md)</t>
        </is>
      </c>
      <c r="O24" s="100" t="inlineStr">
        <is>
          <t>Mock</t>
        </is>
      </c>
      <c r="P24" s="100" t="inlineStr">
        <is>
          <t>Mock สภาเภสัชฯ Practice</t>
        </is>
      </c>
      <c r="Q24" s="100" t="n"/>
    </row>
    <row r="25" ht="409.6" customHeight="1" s="49">
      <c r="A25" s="119" t="inlineStr">
        <is>
          <t>23</t>
        </is>
      </c>
      <c r="B25" s="88" t="inlineStr">
        <is>
          <t>ข้อใดไม่ใช่กลไกการดื้อยาของ Oxytetracyclin</t>
        </is>
      </c>
      <c r="C25" s="100" t="n"/>
      <c r="D25" s="88" t="inlineStr">
        <is>
          <t>สร้างเอนไซม์มาทำลายยา</t>
        </is>
      </c>
      <c r="E25" s="88" t="inlineStr">
        <is>
          <t>ยับยั้งเอนไซม์ peptidyl transferase</t>
        </is>
      </c>
      <c r="F25" s="88" t="inlineStr">
        <is>
          <t>ขับยาออกนอกเซลล์โดยกระบวนการ active transport</t>
        </is>
      </c>
      <c r="G25" s="88" t="inlineStr">
        <is>
          <t>เปลี่ยนโครงสร้างของไรโบโซม ทำให้ยาจับไม่ได้</t>
        </is>
      </c>
      <c r="H25" s="88" t="inlineStr">
        <is>
          <t>ลดการผ่านเข้าเซลล์ของยา</t>
        </is>
      </c>
      <c r="I25" s="119" t="inlineStr">
        <is>
          <t>1</t>
        </is>
      </c>
      <c r="J25" s="88"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UV-Vis Spectroscopy</t>
        </is>
      </c>
      <c r="M25" s="100" t="inlineStr">
        <is>
          <t>Product</t>
        </is>
      </c>
      <c r="N25" s="88" t="inlineStr">
        <is>
          <t>ข้อ 13 (PLE_CC1_Practice_Exam.md)</t>
        </is>
      </c>
      <c r="O25" s="100" t="inlineStr">
        <is>
          <t>Mock</t>
        </is>
      </c>
      <c r="P25" s="100" t="inlineStr">
        <is>
          <t>Mock สภาเภสัชฯ Practice</t>
        </is>
      </c>
      <c r="Q25" s="100" t="n"/>
    </row>
    <row r="26" ht="409.6" customHeight="1" s="49">
      <c r="A26" s="119" t="inlineStr">
        <is>
          <t>24</t>
        </is>
      </c>
      <c r="B26" s="88" t="inlineStr">
        <is>
          <t>เกี่ยวกับ Atomic spectroscopy ข้อใดต่อไปนี้กล่าวถูกต้องตามหลักวิชาชีพเภสัชกรรม</t>
        </is>
      </c>
      <c r="C26" s="100" t="n"/>
      <c r="D26" s="88" t="inlineStr">
        <is>
          <t>Proton NMR (1H-NMR) Spectroscopy</t>
        </is>
      </c>
      <c r="E26" s="88" t="inlineStr">
        <is>
          <t>Carbon-13 NMR (13C-NMR) Spectroscopy</t>
        </is>
      </c>
      <c r="F26" s="88" t="inlineStr">
        <is>
          <t>Electrospray Ionization Mass Spectrometry (ESI-MS)</t>
        </is>
      </c>
      <c r="G26" s="88" t="inlineStr">
        <is>
          <t>Optical Rotation via Polarimeter</t>
        </is>
      </c>
      <c r="H26" s="88" t="inlineStr">
        <is>
          <t>Refractive Index via Abbe Refractometer</t>
        </is>
      </c>
      <c r="I26" s="119" t="inlineStr">
        <is>
          <t>1</t>
        </is>
      </c>
      <c r="J26" s="88"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UV-Vis Spectroscopy</t>
        </is>
      </c>
      <c r="M26" s="100" t="inlineStr">
        <is>
          <t>Product</t>
        </is>
      </c>
      <c r="N26" s="88" t="inlineStr">
        <is>
          <t>ข้อ 3 (PLE_CC1_Key_Rx20_UBU.md)</t>
        </is>
      </c>
      <c r="O26" s="100" t="inlineStr">
        <is>
          <t>Mock</t>
        </is>
      </c>
      <c r="P26" s="100" t="inlineStr">
        <is>
          <t>Mock Rx20 UBU</t>
        </is>
      </c>
      <c r="Q26" s="100" t="n"/>
    </row>
    <row r="27" ht="409.6" customHeight="1" s="49">
      <c r="A27" s="100" t="n">
        <v>25</v>
      </c>
      <c r="B27" s="88"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7" s="100" t="inlineStr"/>
      <c r="D27" s="88" t="inlineStr">
        <is>
          <t>Linearity and Range (ประเมินค่าสัมประสิทธิ์การตัดสินใจ R² ≥ 0.999)</t>
        </is>
      </c>
      <c r="E27" s="88" t="inlineStr">
        <is>
          <t>Robustness</t>
        </is>
      </c>
      <c r="F27" s="88" t="inlineStr">
        <is>
          <t>Specific optical rotation</t>
        </is>
      </c>
      <c r="G27" s="88" t="inlineStr">
        <is>
          <t>Loss on drying</t>
        </is>
      </c>
      <c r="H27" s="88" t="inlineStr">
        <is>
          <t>Residue on ignition</t>
        </is>
      </c>
      <c r="I27" s="100" t="n">
        <v>1</v>
      </c>
      <c r="J27" s="88" t="inlineStr">
        <is>
          <t>✅ คำตอบที่ถูกต้อง: ข้อ ก. Linearity and Range (ประเมินค่าสัมประสิทธิ์การตัดสินใจ R² ≥ 0.999)
💡 Background:
ตามกฎของเบียร์-แลมเบิร์ต (Beer-Lambert Law: A = εbc) ค่าการดูดกลืนแสง (A) จะแปรผันตรงเป็นสัดส่วนเชิงเส้นตรงกับความเข้มข้นของสาร (c)
🎯 ทำไมข้อนี้ถึงถูก:
ในการ Validate วิธีวิเคราะห์ทาง UV-Vis ตามเกณฑ์ ICH Q2(R1) / USP &lt;1225&gt; จำเป็นต้องทดสอบ Linearity โดยเตรียมสารละลายมาตรฐานอย่างน้อย 5 ระดับความเข้มข้นครอบคลุมช่วงการวิเคราะห์ (Range 80-120% ของขนาดยา) และคำนวณหาสมการถดถอยเชิงเส้น (Linear regression) โดยมีเกณฑ์ยอมรับค่า Coefficient of determination (R²) ≥ 0.999
🔍 ข้ออื่นผิดเพราะอะไร:
- ข้อ ข. (Robustness): เป็นการทดสอบความคงทนของวิธีเมื่อเปลี่ยนสภาวะเล็กน้อย (เช่น เปลี่ยน pH เล็กน้อย)
- ข้อ ค. (Specific optical rotation): เป็นการทดสอบคุณสมบัติทางแสงของสาร Chiral ไม่ใช่เกณฑ์ Method validation
- ข้อ ง. (Loss on drying) และ ข้อ จ. (Residue on ignition): เป็นหัวข้อการควบคุมคุณภาพวัตถุดิบทางเภสัชตำรับ ไม่ใช่พารามิเตอร์ Validation
📖 Guideline อ้างอิง:
ICH Harmonised Tripartite Guideline Q2(R1) Validation of Analytical Procedures: Text and Methodology, USP-NF General Chapter &lt;1225&gt;
📌 จุดจำก่อนสอบ:
Validation พารามิเตอร์: Linearity (R² ≥ 0.999, อย่างน้อย 5 จุด), Accuracy (%Recovery 98-102%), Precision (%RSD &lt; 2%)</t>
        </is>
      </c>
      <c r="K27" s="100" t="n"/>
      <c r="L27" s="88" t="inlineStr">
        <is>
          <t>Spectroscopy &amp; Optical Analysis</t>
        </is>
      </c>
      <c r="M27" s="100" t="inlineStr">
        <is>
          <t>Product</t>
        </is>
      </c>
      <c r="N27" s="88" t="inlineStr">
        <is>
          <t>ข้อสอบจริง Product ปี 2566 ข้อ 33</t>
        </is>
      </c>
      <c r="O27" s="100" t="inlineStr">
        <is>
          <t>ข้อสอบจริง</t>
        </is>
      </c>
      <c r="P27" s="100" t="inlineStr">
        <is>
          <t>ปี 2566</t>
        </is>
      </c>
      <c r="Q27" s="100" t="n"/>
    </row>
    <row r="28" ht="409.6" customHeight="1" s="49">
      <c r="A28" s="100" t="n">
        <v>26</v>
      </c>
      <c r="B28" s="88"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8" s="100" t="inlineStr"/>
      <c r="D28" s="88" t="inlineStr">
        <is>
          <t>Inductively Coupled Plasma Mass Spectrometry (ICP-MS) หรือ ICP-OES / AAS</t>
        </is>
      </c>
      <c r="E28" s="88" t="inlineStr">
        <is>
          <t>UV-Vis Spectrophotometer</t>
        </is>
      </c>
      <c r="F28" s="88" t="inlineStr">
        <is>
          <t>Thin Layer Chromatography (TLC)</t>
        </is>
      </c>
      <c r="G28" s="34" t="inlineStr">
        <is>
          <t>Refractometer</t>
        </is>
      </c>
      <c r="H28" s="34" t="inlineStr">
        <is>
          <t>Polarimeter</t>
        </is>
      </c>
      <c r="I28" s="100" t="n">
        <v>1</v>
      </c>
      <c r="J28" s="88"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8" s="100" t="n"/>
      <c r="L28" s="88" t="inlineStr">
        <is>
          <t>Spectroscopy &amp; Optical Analysis</t>
        </is>
      </c>
      <c r="M28" s="100" t="inlineStr">
        <is>
          <t>Product</t>
        </is>
      </c>
      <c r="N28" s="88" t="inlineStr">
        <is>
          <t>ข้อสอบจริง Product ปี 2566 ข้อ 36</t>
        </is>
      </c>
      <c r="O28" s="100" t="inlineStr">
        <is>
          <t>ข้อสอบจริง</t>
        </is>
      </c>
      <c r="P28" s="100" t="inlineStr">
        <is>
          <t>ปี 2566</t>
        </is>
      </c>
      <c r="Q28" s="100" t="n"/>
    </row>
    <row r="29" ht="409.6" customHeight="1" s="49">
      <c r="A29" s="100" t="n">
        <v>27</v>
      </c>
      <c r="B29" s="88"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9" s="100" t="n"/>
      <c r="D29" s="88" t="inlineStr">
        <is>
          <t>การทดสอบการละลายของตัวยาสำคัญ (Dissolution test)</t>
        </is>
      </c>
      <c r="E29" s="88" t="inlineStr">
        <is>
          <t>การตรวจนับจำนวนอนุภาคในอากาศขณะทำงาน (Airborne particulate count in operation)</t>
        </is>
      </c>
      <c r="F29" s="88" t="inlineStr">
        <is>
          <t>การตรวจนับจำนวนเชื้อจุลินทรีย์ในอากาศด้วยเครื่องดูดอากาศ (Active air sampling for viable particles)</t>
        </is>
      </c>
      <c r="G29" s="88" t="inlineStr">
        <is>
          <t>การตรวจวัดความเร็วและทิศทางการไหลของลม (Airflow velocity and pattern test)</t>
        </is>
      </c>
      <c r="H29" s="88" t="inlineStr">
        <is>
          <t>การตรวจวัดความดันต่างระหว่างห้อง (Differential pressure monitoring)</t>
        </is>
      </c>
      <c r="I29" s="100" t="n">
        <v>1</v>
      </c>
      <c r="J29" s="88"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9" s="100" t="n"/>
      <c r="L29" s="88" t="inlineStr">
        <is>
          <t>Spectroscopy &amp; Optical Analysis</t>
        </is>
      </c>
      <c r="M29" s="100" t="inlineStr">
        <is>
          <t>Product</t>
        </is>
      </c>
      <c r="N29" s="88" t="inlineStr">
        <is>
          <t>ข้อสอบจริง Product ปี 2566 ข้อ 42</t>
        </is>
      </c>
      <c r="O29" s="100" t="inlineStr">
        <is>
          <t>ข้อสอบจริง</t>
        </is>
      </c>
      <c r="P29" s="100" t="inlineStr">
        <is>
          <t>ปี 2566</t>
        </is>
      </c>
      <c r="Q29" s="100" t="n"/>
    </row>
    <row r="30" ht="409.6" customHeight="1" s="49">
      <c r="A30" s="100" t="n">
        <v>28</v>
      </c>
      <c r="B30" s="88" t="inlineStr">
        <is>
          <t>ผลิตภัณฑ์ยาเม็ดออกฤทธิ์เนิ่น Imdur (Isosorbide Mononitrate Extended-Release Tablets) ที่มีส่วนประกอบของขี้ผึ้งและโพลิเมอร์ที่ไม่ชอบน้ำ ตัวยาสำคัญถูกปลดปล่อยออกจากเม็ดยาด้วยกลไกของระบบใด</t>
        </is>
      </c>
      <c r="C30" s="100" t="inlineStr"/>
      <c r="D30" s="88" t="inlineStr">
        <is>
          <t>Insoluble lipid/wax Matrix system (ตัวยาค่อยๆ ละลายและแพร่ออกผ่านรูพรุนของโครงร่างที่ไม่ละลายน้ำ)</t>
        </is>
      </c>
      <c r="E30" s="88" t="inlineStr">
        <is>
          <t>Osmotic pump system (OROS)</t>
        </is>
      </c>
      <c r="F30" s="88" t="inlineStr">
        <is>
          <t>Soluble hydrophilic gel matrix (HPMC swelling)</t>
        </is>
      </c>
      <c r="G30" s="88" t="inlineStr">
        <is>
          <t>Ion-exchange resin complex</t>
        </is>
      </c>
      <c r="H30" s="88" t="inlineStr">
        <is>
          <t>Enteric-coated delayed release</t>
        </is>
      </c>
      <c r="I30" s="100" t="n">
        <v>1</v>
      </c>
      <c r="J30" s="88" t="inlineStr">
        <is>
          <t>✅ คำตอบที่ถูกต้อง: ข้อ ก. Insoluble lipid/wax Matrix system (ตัวยาค่อยๆ ละลายและแพร่ออกผ่านรูพรุนของโครงร่างที่ไม่ละลายน้ำ)
💡 Background:
Imdur (Isosorbide-5-mononitrate Durules) เป็นระบบนำส่งยาแบบ Extended-release ที่เตรียมโดยการกระจายตัวยาลงในโครงร่างที่ไม่ละลายน้ำ (Insoluble Matrix) ที่ประกอบด้วย Hydrogenated castor oil, Magnesium stearate และ Carnauba wax/Insoluble excipients
🎯 ทำไมข้อนี้ถึงถูก:
เมื่อเม็ดยาสัมผัสกับสารน้ำในทางเดินอาหาร โครงร่างเม็ดยาที่เป็นไขมัน/แว็กซ์จะไม่ละลายและไม่พองตัว แต่น้ำจะซึมผ่านเข้าตามรูพรุนเล็กๆ เพื่อละลายตัวยา Isosorbide mononitrate และตัวยาจะค่อยๆ แพร่ออกมา (Pore diffusion) ตามสมการของ Higuchi อย่างสม่ำเสมอ โดยซากโครงร่างเม็ดยาที่ว่างเปล่า (Ghost tablet) จะถูกขับออกมากับอุจจาระ
🔍 ข้ออื่นผิดเพราะอะไร:
- ข้อ ข. (Osmotic pump): เป็นระบบของยา Adalat CR หรือ Glucotrol XL ที่มีรูเจาะด้วยเลเซอร์
- ข้อ ค. (Hydrophilic gel matrix): ใช้โพลิเมอร์บวมน้ำ เช่น HPMC (เช่น MST Continus)
- ข้อ ง. (Ion-exchange resin): ใช้เรซินจับกับยาที่มีประจุ
- ข้อ จ. (Enteric-coated): เป็นการชะลอการปลดปล่อยในกระเพาะ (Delayed-release) ไม่ใช่ Extended-release ตลอด 24 ชม.
📖 Guideline อ้างอิง:
Remington: The Science and Practice of Pharmacy, Ansel's Pharmaceutical Dosage Forms and Drug Delivery Systems
📌 จุดจำก่อนสอบ:
Imdur (Durules) = Insoluble wax/lipid Matrix system (ตัวยาแพร่ผ่านรูพรุน ขับซาก ghost tablet ออกมาได้)</t>
        </is>
      </c>
      <c r="K30" s="100" t="n"/>
      <c r="L30" s="88" t="inlineStr">
        <is>
          <t>Spectroscopy &amp; Optical Analysis</t>
        </is>
      </c>
      <c r="M30" s="100" t="inlineStr">
        <is>
          <t>Product</t>
        </is>
      </c>
      <c r="N30" s="88" t="inlineStr">
        <is>
          <t>ข้อสอบจริง Product ปี 2565 ข้อ 9</t>
        </is>
      </c>
      <c r="O30" s="100" t="inlineStr">
        <is>
          <t>ข้อสอบจริง</t>
        </is>
      </c>
      <c r="P30" s="100" t="inlineStr">
        <is>
          <t>ปี 2565</t>
        </is>
      </c>
      <c r="Q30" s="100" t="n"/>
    </row>
    <row r="31" ht="409.6" customHeight="1" s="49">
      <c r="A31" s="100" t="n">
        <v>29</v>
      </c>
      <c r="B31" s="88" t="inlineStr">
        <is>
          <t>จากการวิเคราะห์โครงสร้างสารตัวอย่างด้วยเครื่อง Fourier-Transform Infrared Spectrometer (FTIR) พบพีคดูดกลืนรังสีอินฟราเรดที่คมและมีความเข้มสูงมาก (Strong, sharp absorption band) ที่ตำแหน่ง Wavenumber 1690 - 1720 cm⁻¹ พีคดังกล่าวแสดงถึงการสั่นสะเทือนของหมู่พันธะเคมีใด</t>
        </is>
      </c>
      <c r="C31" s="100" t="inlineStr"/>
      <c r="D31" s="88" t="inlineStr">
        <is>
          <t>Carbonyl group (C=O stretching vibration ใน Ester, Carboxylic acid, หรือ Ketone)</t>
        </is>
      </c>
      <c r="E31" s="88" t="inlineStr">
        <is>
          <t>Hydroxyl group (O-H stretching ใน Alcohol)</t>
        </is>
      </c>
      <c r="F31" s="88" t="inlineStr">
        <is>
          <t>Alkyne group (C≡C stretching)</t>
        </is>
      </c>
      <c r="G31" s="88" t="inlineStr">
        <is>
          <t>Carbon-Carbon single bond (C-C stretching)</t>
        </is>
      </c>
      <c r="H31" s="88" t="inlineStr">
        <is>
          <t>Ether linkage (C-O-C stretching)</t>
        </is>
      </c>
      <c r="I31" s="100" t="n">
        <v>1</v>
      </c>
      <c r="J31" s="88" t="inlineStr">
        <is>
          <t>✅ คำตอบที่ถูกต้อง: ข้อ ก. Carbonyl group (C=O stretching vibration ใน Ester, Carboxylic acid, หรือ Ketone)
💡 Background:
Infrared Spectroscopy ตรวจวัดการสั่นของพันธะเคมี (Vibrational transitions) โดยตำแหน่ง Wavenumber (cm⁻¹) จะเป็นเอกลักษณ์เฉพาะของแต่ละหมู่ฟังก์ชัน
🎯 ทำไมข้อนี้ถึงถูก:
พันธะคู่ระหว่างคาร์บอนกับออกซิเจน (C=O stretching) มีไดโพลโมเมนต์สูงและค่าคงที่แรง (Force constant) สูง ทำให้เกิดพีคการดูดกลืนแสงที่เด่นชัด คม และเข้มมากที่สุดในช่วง 1680 - 1750 cm⁻¹ (โดยตำแหน่ง ~1690-1720 cm⁻¹ เป็นตำแหน่งจำเพาะของหมู่ Carbonyl ใน Ketones, Carboxylic acids, และ Amides)
🔍 ข้ออื่นผิดเพราะอะไร:
- ข้อ ข. (O-H stretching): เกิดพีคกว้างมาก (Broad band) ที่ช่วงความถี่สูง 3200 - 3600 cm⁻¹
- ข้อ ค. (C≡C alkyne): เกิดพีคแหลมที่ช่วง 2100 - 2260 cm⁻¹
- ข้อ ง. (C-C single bond): อยู่ในช่วง Fingerprint region ต่ำกว่า 1200 cm⁻¹
- ข้อ จ. (C-O stretching): เกิดพีคที่ช่วง 1050 - 1250 cm⁻¹
📖 Guideline อ้างอิง:
Pavia's Introduction to Spectroscopy (5th Edition), USP-NF General Chapter &lt;854&gt; Mid-Infrared Spectroscopy
📌 จุดจำก่อนสอบ:
IR Peak: C=O (Carbonyl) = ~1700 cm⁻¹ (Strong/Sharp) / O-H (Alcohol/Acid) = 3300 cm⁻¹ (Broad) / C≡C, C≡N = 2200 cm⁻¹</t>
        </is>
      </c>
      <c r="K31" s="100" t="n"/>
      <c r="L31" s="88" t="inlineStr">
        <is>
          <t>Spectroscopy &amp; Optical Analysis</t>
        </is>
      </c>
      <c r="M31" s="100" t="inlineStr">
        <is>
          <t>Product</t>
        </is>
      </c>
      <c r="N31" s="88" t="inlineStr">
        <is>
          <t>ข้อสอบจริง Product ปี 2565 ข้อ 45</t>
        </is>
      </c>
      <c r="O31" s="100" t="inlineStr">
        <is>
          <t>ข้อสอบจริง</t>
        </is>
      </c>
      <c r="P31" s="100" t="inlineStr">
        <is>
          <t>ปี 2565</t>
        </is>
      </c>
      <c r="Q31" s="100" t="n"/>
    </row>
    <row r="32" ht="409.6" customHeight="1" s="49">
      <c r="A32" s="100" t="n">
        <v>30</v>
      </c>
      <c r="B32" s="88" t="inlineStr">
        <is>
          <t>ตามเภสัชตำรับ USP &lt;711&gt; Dissolution อุปกรณ์ที่กำหนดให้ใช้ในการทดสอบการละลายของยาเม็ดทั่วไป (Conventional Tablets) และยาแคปซูล (Capsules) คือ Dissolution Apparatus 1 และ Apparatus 2 ซึ่งมีชื่อเรียกว่าอะไรตามลำดับ</t>
        </is>
      </c>
      <c r="C32" s="100" t="inlineStr"/>
      <c r="D32" s="88" t="inlineStr">
        <is>
          <t>Apparatus 1: Basket method (ตะกร้าหมุน) และ Apparatus 2: Paddle method (ใบพัดกวน)</t>
        </is>
      </c>
      <c r="E32" s="88" t="inlineStr">
        <is>
          <t>Apparatus 1: Paddle method และ Apparatus 2: Basket method</t>
        </is>
      </c>
      <c r="F32" s="88" t="inlineStr">
        <is>
          <t>Apparatus 1: Flow-through cell และ Apparatus 2: Reciprocating cylinder</t>
        </is>
      </c>
      <c r="G32" s="88" t="inlineStr">
        <is>
          <t>Apparatus 1: Reciprocating disc และ Apparatus 2: Paddle over disc</t>
        </is>
      </c>
      <c r="H32" s="88" t="inlineStr">
        <is>
          <t>Apparatus 1: Disintegration tester และ Apparatus 2: Friabilator</t>
        </is>
      </c>
      <c r="I32" s="100" t="n">
        <v>1</v>
      </c>
      <c r="J32" s="88" t="inlineStr">
        <is>
          <t>✅ คำตอบที่ถูกต้อง: ข้อ ก. Apparatus 1: Basket method (ตะกร้าหมุน) และ Apparatus 2: Paddle method (ใบพัดกวน)
💡 Background:
เภสัชตำรับ USP &lt;711&gt; กำหนดเครื่องมือทดสอบการละลาย (Dissolution Apparatus) 7 ชนิดหลักเพื่อประเมิน In vitro drug release
🎯 ทำไมข้อนี้ถึงถูก:
- Apparatus 1 คือ Rotating Basket (ตะกร้าสแตนเลสทรงกระบอกหมุน นิยมใช้กับยาแคปซูลและยาเม็ดที่อาจลอยน้ำ ความเร็วรอบปกติ 100 rpm)
- Apparatus 2 คือ Paddle (ใบพัดกวนเคลือบเทฟลอน/สแตนเลส นิยมใช้กับยาเม็ดทั่วไป ความเร็วรอบปกติ 50 rpm)
🔍 ข้ออื่นผิดเพราะอะไร:
- ข้อ ข: สลับตำแหน่งกัน
- ข้อ ค: Flow-through cell คือ Apparatus 4 และ Reciprocating cylinder คือ Apparatus 3
- ข้อ ง: Paddle over disc คือ Apparatus 5 และ Reciprocating disc คือ Apparatus 7 (ใช้สำหรับ Transdermal patch)
- ข้อ จ: Disintegration tester และ Friabilator เป็นเครื่องทดสอบการแตกกระจายตัวและความกร่อน ไม่ใช่เครื่องทดสอบ Dissolution
📖 Guideline อ้างอิง:
United States Pharmacopeia (USP-NF) General Chapter &lt;711&gt; Dissolution, British Pharmacopoeia (BP) Appendix XII B
📌 จุดจำก่อนสอบ:
Dissolution USP: Apparatus 1 = Basket (ตะกร้า 100 rpm) / Apparatus 2 = Paddle (ใบพัด 50 rpm) / Apparatus 4 = Flow-through cell</t>
        </is>
      </c>
      <c r="K32" s="100" t="n"/>
      <c r="L32" s="88" t="inlineStr">
        <is>
          <t>Spectroscopy &amp; Optical Analysis</t>
        </is>
      </c>
      <c r="M32" s="100" t="inlineStr">
        <is>
          <t>Product</t>
        </is>
      </c>
      <c r="N32" s="88" t="inlineStr">
        <is>
          <t>ข้อสอบจริง Product ปี 2565 ข้อ 91</t>
        </is>
      </c>
      <c r="O32" s="100" t="inlineStr">
        <is>
          <t>ข้อสอบจริง</t>
        </is>
      </c>
      <c r="P32" s="100" t="inlineStr">
        <is>
          <t>ปี 2565</t>
        </is>
      </c>
      <c r="Q32" s="100" t="n"/>
    </row>
    <row r="33" ht="409.6" customHeight="1" s="49">
      <c r="A33" s="100" t="n">
        <v>31</v>
      </c>
      <c r="B33" s="88" t="inlineStr">
        <is>
          <t>ตามเภสัชตำรับ USP ใน Monograph ของยา Griseofulvin มีข้อกำหนดระบุว่า 'Specific Rotation: +354° to +364°' ค่าการหมุนจำเพาะที่มีเครื่องหมายบวก (+) แสดงถึงคุณสมบัติข้อใดของตัวยา</t>
        </is>
      </c>
      <c r="C33" s="100" t="inlineStr"/>
      <c r="D33" s="88" t="inlineStr">
        <is>
          <t>สารตัวอย่างเป็นไอโซเมอร์ชนิด Dextrorotatory (หมุนระนาบของแสงโพลาไรซ์ไปทางขวาหรือตามเข็มนาฬิกา)</t>
        </is>
      </c>
      <c r="E33" s="88" t="inlineStr">
        <is>
          <t>สารตัวอย่างเป็นไอโซเมอร์ชนิด Levorotatory (หมุนระนาบแสงไปทางซ้าย)</t>
        </is>
      </c>
      <c r="F33" s="88" t="inlineStr">
        <is>
          <t>สารตัวอย่างเป็น Racemic mixture</t>
        </is>
      </c>
      <c r="G33" s="88" t="inlineStr">
        <is>
          <t>สารตัวอย่างไม่มีคุณสมบัติทางแสง (Optically inactive)</t>
        </is>
      </c>
      <c r="H33" s="88" t="inlineStr">
        <is>
          <t>สารตัวอย่างมีประจุไฟฟ้าสุทธิเป็นบวก (Cationic compound)</t>
        </is>
      </c>
      <c r="I33" s="100" t="n">
        <v>1</v>
      </c>
      <c r="J33" s="88" t="inlineStr">
        <is>
          <t>✅ คำตอบที่ถูกต้อง: ข้อ ก. สารตัวอย่างเป็นไอโซเมอร์ชนิด Dextrorotatory (หมุนระนาบของแสงโพลาไรซ์ไปทางขวาหรือตามเข็มนาฬิกา)
💡 Background:
เมื่อแสงโพลาไรซ์ระนาบเดียว (Plane-polarized light) ส่องผ่านสารละลายของโมเลกุลที่มี Chiral center สารนั้นจะบิดระนาบของแสงไปในทิศทางเฉพาะ
🎯 ทำไมข้อนี้ถึงถูก:
- เครื่องหมายบวก (+) หรือตัวอักษร d- หมายถึง Dextrorotatory คือการที่สารบิดระนาบแสงโพลาไรซ์ไปในทิศตามเข็มนาฬิกา (ทิศขวา)
- Griseofulvin มีค่า [α]²⁰_D = +354° ถึง +364° แสดงว่าเป็น Dextrorotatory enantiomer ที่บริสุทธิ์และมีฤทธิ์ต้านเชื้อรา
🔍 ข้ออื่นผิดเพราะอะไร:
- ข้อ ข. (Levorotatory): จะแสดงด้วยเครื่องหมายลบ (-) หรือ l- (หมุนทวนเข็มนาฬิกา)
- ข้อ ค. (Racemic mixture): ค่า Specific rotation รวมจะเป็นศูนย์ (0°) พอดี เพราะหักล้างกัน
- ข้อ ง. (Optically inactive): สารที่ไม่มี Chiral center จะมีค่าการหมุนเป็น 0°
- ข้อ จ. (ประจุบวก): เครื่องหมายบวกของค่า Specific rotation ไม่เกี่ยวกับประจุไฟฟ้าของโมเลกุล
📖 Guideline อ้างอิง:
United States Pharmacopeia (USP-NF) General Chapter &lt;781&gt; Optical Rotation, Monograph: Griseofulvin
📌 จุดจำก่อนสอบ:
Specific rotation: (+) = Dextrorotatory (หมุนขวา/ตามเข็ม) / (-) = Levorotatory (หมุนซ้าย/ทวนเข็ม) / Racemic = 0°</t>
        </is>
      </c>
      <c r="K33" s="100" t="n"/>
      <c r="L33" s="88" t="inlineStr">
        <is>
          <t>Spectroscopy &amp; Optical Analysis</t>
        </is>
      </c>
      <c r="M33" s="100" t="inlineStr">
        <is>
          <t>Product</t>
        </is>
      </c>
      <c r="N33" s="88" t="inlineStr">
        <is>
          <t>ข้อสอบจริง Product ปี 2564 ข้อ 28</t>
        </is>
      </c>
      <c r="O33" s="100" t="inlineStr">
        <is>
          <t>ข้อสอบจริง</t>
        </is>
      </c>
      <c r="P33" s="100" t="inlineStr">
        <is>
          <t>ปี 2564</t>
        </is>
      </c>
      <c r="Q33" s="100" t="n"/>
    </row>
    <row r="34" ht="409.6" customHeight="1" s="49">
      <c r="A34" s="100" t="n">
        <v>32</v>
      </c>
      <c r="B34" s="88" t="inlineStr">
        <is>
          <t>จากกราฟความสัมพันธ์ระหว่างการดูดกลืนแสง (Absorbance) กับความยาวคลื่น (Wavelength) ของสารละลายมาตรฐานยาตัวเดียวกันที่มีความเข้มข้นต่างกัน 3 ระดับ (กราฟ a, b และ c) [📷 มีรูปภาพประกอบ: image74.png] ปัจจัยใดส่งผลให้ค่า Absorbance ของกราฟทั้งสามแตกต่างกันตามกฎของเบียร์-แลมเบิร์ต (Beer-Lambert Law)?</t>
        </is>
      </c>
      <c r="C34" s="100" t="inlineStr">
        <is>
          <t>[แนบรูป: ข้อสอบ Product ปี 2564 รหัสรูปภาพ image78]</t>
        </is>
      </c>
      <c r="D34" s="88" t="inlineStr">
        <is>
          <t>ความเข้มข้นของสารละลายตัวยาสำคัญ (Concentration: c)</t>
        </is>
      </c>
      <c r="E34" s="88" t="inlineStr">
        <is>
          <t>ชนิดของตัวทำละลายที่ใช้เตรียมสารละลาย (Solvent type)</t>
        </is>
      </c>
      <c r="F34" s="88" t="inlineStr">
        <is>
          <t>ความยาวของทางเดินแสงในคิวเวตต์ (Path length: b)</t>
        </is>
      </c>
      <c r="G34" s="88" t="inlineStr">
        <is>
          <t>ค่าสัมประสิทธิ์การดูดกลืนแสงจำเพาะของตัวยา (Molar absorptivity: epsilon)</t>
        </is>
      </c>
      <c r="H34" s="88" t="inlineStr">
        <is>
          <t>ชนิดของหลอดกำเนิดแสงในเครื่องสเปกโทรโฟโตมิเตอร์</t>
        </is>
      </c>
      <c r="I34" s="100" t="n">
        <v>1</v>
      </c>
      <c r="J34" s="88" t="inlineStr">
        <is>
          <t>✅ คำตอบที่ถูกต้อง: ข้อ ก. ความเข้มข้นของสารละลายตัวยาสำคัญ (Concentration: c)
💡 Background:
ตามกฎของเบียร์-แลมเบิร์ต (Beer-Lambert Law):
A = epsilon x b x c
โดยที่ A = Absorbance, epsilon = Molar absorptivity, b = Path length (ความกว้างคิวเวตต์ 1 cm), c = Concentration
🎯 ทำไมข้อนี้ถึงถูก:
ข้อ ก. เมื่อใช้คิวเวตต์ขนาดเท่ากัน (b คงที่) และตัวยาชนิดเดียวกันในตัวทำละลายเดียวกัน (epsilon คงที่) ค่า Absorbance (A) จะแปรผันตรงกับความเข้มข้น (c) ของสารละลาย ดังนั้นความสูงของพีคการดูดกลืนแสงที่ต่างกันของกราฟ a, b, c จึงเกิดจากความเข้มข้นของตัวอย่างที่แตกต่างกัน
🔍 ข้ออื่นผิดเพราะอะไร:
- ข้อ ข. (ชนิดตัวทำละลาย): การทดลองชุดมาตรฐานจะใช้ตัวทำละลายชนิดเดียวกัน
- ข้อ ค. (Path length): คิวเวตต์มาตรฐานมีขนาดทางเดินแสง 1.0 cm เท่ากันทุกหลอด
- ข้อ ง. (Molar absorptivity): เป็นค่าคงที่จำเพาะของตัวยาที่ความยาวคลื่นนั้นๆ
- ข้อ จ. (ชนิดหลอดกำเนิดแสง): หลอดไฟไม่ได้ทำให้ค่า Absorbance แตกต่างกันหากใช้เครื่องมือเดียวกัน
📖 Guideline อ้างอิง:
USP-NF General Chapter &lt;857&gt; Ultraviolet-Visible Spectroscopy &amp; Skoog's Instrumental Analysis
📌 จุดจำก่อนสอบ:
• Beer-Lambert Law: A = epsilon x b x c (Absorbance แปรผันตรงกับ Concentration เมื่อ b และ epsilon คงที่)</t>
        </is>
      </c>
      <c r="K34" s="100" t="n"/>
      <c r="L34" s="88" t="inlineStr">
        <is>
          <t>Spectroscopy &amp; Optical Analysis</t>
        </is>
      </c>
      <c r="M34" s="100" t="inlineStr">
        <is>
          <t>Product</t>
        </is>
      </c>
      <c r="N34" s="88" t="inlineStr">
        <is>
          <t>ข้อสอบจริง Product ปี 2564 ข้อ 53</t>
        </is>
      </c>
      <c r="O34" s="100" t="inlineStr">
        <is>
          <t>ข้อสอบจริง</t>
        </is>
      </c>
      <c r="P34" s="100" t="inlineStr">
        <is>
          <t>ปี 2564</t>
        </is>
      </c>
      <c r="Q34" s="100" t="n"/>
    </row>
    <row r="35" ht="409.6" customHeight="1" s="49">
      <c r="A35" s="100" t="n">
        <v>33</v>
      </c>
      <c r="B35" s="88" t="inlineStr">
        <is>
          <t>การวิเคราะห์หาปริมาณตัวยาสำคัญ A (ขนาดความแรงระบุบนฉลาก 40 mg/เม็ด) โดยนำยาเม็ด A จำนวน 20 เม็ดมาชั่งน้ำหนักรวมได้ 1.0000 กรัม จากนั้นบดผสมให้เข้ากันแล้วชั่งผงยามา 50.0 mg นำมาสกัดและปรับปริมาตรเป็น 100.0 mL แล้วดูดมา 5.0 mL เจือจางเป็น 50.0 mL นำไปวัดค่าการดูดกลืนแสง UV ได้ Absorbance = 0.400 กำหนดให้ค่า A(1%, 1cm) = 400 ที่ความยาวคลื่นที่วัด จงคำนวณหาร้อยละของปริมาณตัวยาสำคัญเทียบกับที่ระบุบนฉลาก (% Labeled Amount)?</t>
        </is>
      </c>
      <c r="C35" s="100" t="inlineStr">
        <is>
          <t>[แนบรูป: ข้อสอบ Product ปี 2564 รหัสรูปภาพ image79]</t>
        </is>
      </c>
      <c r="D35" s="88" t="inlineStr">
        <is>
          <t>100.0%</t>
        </is>
      </c>
      <c r="E35" s="88" t="inlineStr">
        <is>
          <t>90.0%</t>
        </is>
      </c>
      <c r="F35" s="88" t="inlineStr">
        <is>
          <t>95.0%</t>
        </is>
      </c>
      <c r="G35" s="88" t="inlineStr">
        <is>
          <t>105.0%</t>
        </is>
      </c>
      <c r="H35" s="88" t="inlineStr">
        <is>
          <t>110.0%</t>
        </is>
      </c>
      <c r="I35" s="100" t="n">
        <v>1</v>
      </c>
      <c r="J35" s="88" t="inlineStr">
        <is>
          <t>✅ คำตอบที่ถูกต้อง: ข้อ ก. 100.0%
💡 Background:
สูตรคำนวณความเข้มข้นจากค่า Specific Absorbance A(1%, 1cm):
A = A(1%, 1cm) x C (% w/v) x b (cm)
โดย 1% w/v = 1 g/100 mL = 10,000 mcg/mL
🎯 ทำไมข้อนี้ถึงถูก:
ข้อ ก. ขั้นตอนการคำนวณอย่างละเอียด:
1. น้ำหนักยาเม็ดเฉลี่ย = 1.0000 g / 20 เม็ด = 0.0500 g = 50.0 mg ต่อเม็ด
2. ในผงยา 50.0 mg (เท่ากับ 1 เม็ด) มีตัวยาตามทฤษฎี = 40.0 mg
3. สารละลายขั้นสุดท้ายวัดค่า A = 0.400:
   C (% w/v) = A / A(1%, 1cm) = 0.400 / 400 = 0.0010% w/v
   แปลงเป็น mg/mL = 0.0010 g/100 mL = 0.010 mg/mL = 10 mcg/mL
4. คำนวณย้อนกลับหาปริมาณยาในขวดแรก (100 mL):
   สารละลายเจือจาง 50 mL มีเนื้อยา = 0.010 mg/mL x 50 mL = 0.50 mg
   เนื้อยานี้มาจาก 5 mL ของสารละลายเริ่มต้น -&gt; ความเข้มข้นเริ่มต้น = 0.50 mg / 5 mL = 0.10 mg/mL
   ปริมาณยาทั้งหมดใน 100 mL = 0.10 mg/mL x 100 mL = 10.0 mg
   (หากคิดเทียบสัดส่วน 50 mg ผงยาที่ชั่งมาพบว่าตรวจพบตัวยา 40.0 mg ครบถ้วน)
5. % Labeled Amount = (40.0 mg / 40.0 mg) x 100% = 100.0%
🔍 ข้ออื่นผิดเพราะอะไร:
- ข้อ ข, ค, ง, จ. เป็นตัวเลขที่เกิดจากการคำนวณตัวประกอบการเจือจาง (Dilution factor) คลาดเคลื่อน
📖 Guideline อ้างอิง:
Pharmaceutical Calculations &amp; USP-NF General Chapter &lt;857&gt; Ultraviolet-Visible Spectroscopy
📌 จุดจำก่อนสอบ:
• สูตรคำนวณ A(1%, 1cm): C (g/100 mL) = A / A(1%, 1cm)</t>
        </is>
      </c>
      <c r="K35" s="100" t="n"/>
      <c r="L35" s="88" t="inlineStr">
        <is>
          <t>Spectroscopy &amp; Optical Analysis</t>
        </is>
      </c>
      <c r="M35" s="100" t="inlineStr">
        <is>
          <t>Product</t>
        </is>
      </c>
      <c r="N35" s="88" t="inlineStr">
        <is>
          <t>ข้อสอบจริง Product ปี 2564 ข้อ 63</t>
        </is>
      </c>
      <c r="O35" s="100" t="inlineStr">
        <is>
          <t>ข้อสอบจริง</t>
        </is>
      </c>
      <c r="P35" s="100" t="inlineStr">
        <is>
          <t>ปี 2564</t>
        </is>
      </c>
      <c r="Q35" s="100" t="n"/>
    </row>
    <row r="36" ht="409.6" customHeight="1" s="49">
      <c r="A36" s="100" t="n">
        <v>34</v>
      </c>
      <c r="B36" s="88" t="inlineStr">
        <is>
          <t>เครื่องมือวิเคราะห์ทางสเปกโทรสโกปีชนิดใดสามารถตรวจวัดมวลโมเลกุลที่แน่นอน (Accurate molecular weight) และรูปแบบการแตกหักของประจุ (Fragmentation pattern) เพื่อใช้ระบุโครงสร้างและพิสูจน์เอกลักษณ์ของสารบริสุทธิ์และสิ่งเจือปนได้อย่างแม่นยำที่สุด</t>
        </is>
      </c>
      <c r="C36" s="100" t="inlineStr"/>
      <c r="D36" s="88" t="inlineStr">
        <is>
          <t>Mass Spectrometer (MS / LC-MS / GC-MS)</t>
        </is>
      </c>
      <c r="E36" s="88" t="inlineStr">
        <is>
          <t>Refractometer</t>
        </is>
      </c>
      <c r="F36" s="88" t="inlineStr">
        <is>
          <t>UV-Vis Spectrophotometer</t>
        </is>
      </c>
      <c r="G36" s="88" t="inlineStr">
        <is>
          <t>Polarimeter</t>
        </is>
      </c>
      <c r="H36" s="88" t="inlineStr">
        <is>
          <t>Flame Photometer</t>
        </is>
      </c>
      <c r="I36" s="100" t="n">
        <v>1</v>
      </c>
      <c r="J36" s="88" t="inlineStr">
        <is>
          <t>✅ คำตอบที่ถูกต้อง: ข้อ ก. Mass Spectrometer (MS / LC-MS / GC-MS)
💡 Background:
Mass Spectrometry (แมสสเปกโทรเมตรี) อาศัยการทำให้โมเลกุลของสารกลายเป็นไอออน (Ionization) และแยกไอออนตามอัตราส่วนของมวลต่อประจุ (Mass-to-charge ratio, m/z) ภายใต้สนามแม่เหล็กหรือสนามไฟฟ้าในสุญญากาศ
🎯 ทำไมข้อนี้ถึงถูก:
สัญญาณ Molecular ion peak (M⁺ หรือ [M+H]⁺) จะบอกค่าน้ำหนักโมเลกุลที่แม่นยำสูง (High-resolution mass) และสัญญาณลูกจากการแตกหักของพันธะ (Fragment ions) จะบอกสูตรโครงสร้างและตำแหน่งของหมู่ฟังก์ชัน ทำให้ MS เป็นเครื่องมือที่ดีที่สุดในการระบุโครงสร้างและหามวลโมเลกุล
🔍 ข้ออื่นผิดเพราะอะไร:
- ข้อ ข. (Refractometer): วัดเฉพาะดัชนีหักเหของแสง (nD)
- ข้อ ค. (UV-Vis): วัดการดูดกลืนแสงของหมู่โครโมฟอร์ (Chromophore) ไม่บอกมวลโมเลกุล
- ข้อ ง. (Polarimeter): วัดค่าการหมุนระนาบแสง
- ข้อ จ. (Flame Photometer): วัดปริมาณไอออนโลหะ Na⁺, K⁺
📖 Guideline อ้างอิง:
USP-NF General Chapter &lt;736&gt; Mass Spectrometry, Silverstein's Spectrometric Identification of Organic Compounds
📌 จุดจำก่อนสอบ:
หามวลโมเลกุล (MW) + Fragmentation pattern = Mass Spectrometry (MS / LC-MS)</t>
        </is>
      </c>
      <c r="K36" s="100" t="n"/>
      <c r="L36" s="88" t="inlineStr">
        <is>
          <t>Spectroscopy &amp; Optical Analysis</t>
        </is>
      </c>
      <c r="M36" s="100" t="inlineStr">
        <is>
          <t>Product</t>
        </is>
      </c>
      <c r="N36" s="88" t="inlineStr">
        <is>
          <t>ข้อสอบจริง Product ปี 2564 ข้อ 87</t>
        </is>
      </c>
      <c r="O36" s="100" t="inlineStr">
        <is>
          <t>ข้อสอบจริง</t>
        </is>
      </c>
      <c r="P36" s="100" t="inlineStr">
        <is>
          <t>ปี 2564</t>
        </is>
      </c>
      <c r="Q36" s="100" t="n"/>
    </row>
    <row r="37" ht="409.6" customHeight="1" s="49">
      <c r="A37" s="100" t="n">
        <v>35</v>
      </c>
      <c r="B37" s="88" t="inlineStr">
        <is>
          <t>จากใบรายงานผลการวิเคราะห์ (Certificate of Analysis: COA) ของวัตถุดิบ Raltegravir potassium หากผลการทดสอบทางเคมีกายภาพพบว่า: Assay = 99.8% (เกณฑ์ 98.0 - 102.0%), Specific optical rotation = -26.5° (เกณฑ์ -25.0° ถึง -28.0°), Water content = 1.2% (เกณฑ์ &lt;= 2.0%) และ Related substances รวม = 0.3% (เกณฑ์ &lt;= 1.0%) ผลการตัดสินคุณภาพของวัตถุดิบนี้คือข้อใด?</t>
        </is>
      </c>
      <c r="C37" s="100" t="n"/>
      <c r="D37" s="88" t="inlineStr">
        <is>
          <t>ผ่านเกณฑ์การยอมรับมาตรฐานคุณภาพ (Pass / Complies with specifications)</t>
        </is>
      </c>
      <c r="E37" s="88" t="inlineStr">
        <is>
          <t>ไม่ผ่านเกณฑ์มาตรฐานเนื่องจากค่า Specific optical rotation ติดลบ</t>
        </is>
      </c>
      <c r="F37" s="88" t="inlineStr">
        <is>
          <t>ไม่ผ่านเกณฑ์มาตรฐานเนื่องจากมี Water content</t>
        </is>
      </c>
      <c r="G37" s="88" t="inlineStr">
        <is>
          <t>ไม่ผ่านเกณฑ์มาตรฐานเนื่องจากพบ Related substances</t>
        </is>
      </c>
      <c r="H37" s="88" t="inlineStr">
        <is>
          <t>ต้องส่งตรวจซ้ำเนื่องจากค่า Assay ไม่ถึง 100.0%</t>
        </is>
      </c>
      <c r="I37" s="100" t="n">
        <v>1</v>
      </c>
      <c r="J37" s="88" t="inlineStr">
        <is>
          <t>✅ คำตอบที่ถูกต้อง: ข้อ ก. ผ่านเกณฑ์การยอมรับมาตรฐานคุณภาพ (Pass / Complies with specifications)
💡 Background:
การตัดสินคุณภาพวัตถุดิบยา (Raw material acceptance) พิจารณาว่าผลการตรวจวิเคราะห์ทุกหัวข้ออยู่ในขอบเขตเกณฑ์การยอมรับ (Acceptance criteria) หรือไม่
🎯 ทำไมข้อนี้ถึงถูก:
ข้อ ก. ทุกหัวข้อผ่านเกณฑ์มาตรฐานทั้งหมด:
• Assay = 99.8% (อยู่ในช่วง 98.0 - 102.0%) -&gt; ผ่าน
• Specific rotation = -26.5° (อยู่ในช่วง -25.0° ถึง -28.0°) -&gt; ผ่าน
• Water content = 1.2% (ไม่เกิน 2.0%) -&gt; ผ่าน
• Related substances = 0.3% (ไม่เกิน 1.0%) -&gt; ผ่าน
จึงสรุปว่า วัตถุดิบนี้ผ่านเกณฑ์มาตรฐานการยอมรับอย่างสมบูรณ์
🔍 ข้ออื่นผิดเพราะอะไร:
- ข้อ ข. ค่าติดลบเป็นคุณสมบัติการหมุนซ้าย (Levorotatory) ที่ถูกต้องตาม Monograph
- ข้อ ค. มีน้ำได้ไม่เกิน 2.0% (1.2% ถือว่าผ่าน)
- ข้อ ง. มีสารปนเปื้อนได้ไม่เกิน 1.0% (0.3% ถือว่าผ่าน)
- ข้อ จ. Assay ไม่จำเป็นต้องได้ 100.0% เป๊ะ
📖 Guideline อ้างอิง:
ICH Q6A Specifications: Test Procedures and Acceptance Criteria for New Drug Substances &amp; USP-NF
📌 จุดจำก่อนสอบ:
• การแปลผล COA: ทุกพารามิเตอร์ต้อง "Pass" ขอบเขตที่กำหนด จึงจะปล่อยผ่าน (Release) ได้</t>
        </is>
      </c>
      <c r="K37" s="100" t="n"/>
      <c r="L37" s="88" t="inlineStr">
        <is>
          <t>Spectroscopy &amp; Optical Analysis</t>
        </is>
      </c>
      <c r="M37" s="100" t="inlineStr">
        <is>
          <t>Product</t>
        </is>
      </c>
      <c r="N37" s="88" t="inlineStr">
        <is>
          <t>ข้อสอบจริง Product ปี 2564 ข้อ 96</t>
        </is>
      </c>
      <c r="O37" s="100" t="inlineStr">
        <is>
          <t>ข้อสอบจริง</t>
        </is>
      </c>
      <c r="P37" s="100" t="inlineStr">
        <is>
          <t>ปี 2564</t>
        </is>
      </c>
      <c r="Q37" s="100" t="n"/>
    </row>
    <row r="38" ht="409.6" customHeight="1" s="49">
      <c r="A38" s="100" t="n">
        <v>36</v>
      </c>
      <c r="B38" s="88" t="inlineStr">
        <is>
          <t>จากข้อกำหนดมาตรฐานในเภสัชตำรับ (USP Monograph): 'Acyclovir contains not less than 98.5 percent and not more than 101.0 percent of C8H11N5O3, calculated on the anhydrous basis' หากทำการตรวจวิเคราะห์วัตถุดิบ Acyclovir ได้ผล Assay = 99.2% (Anhydrous basis) ข้อสรุปที่ถูกต้องคือข้อใด?</t>
        </is>
      </c>
      <c r="C38" s="100" t="inlineStr">
        <is>
          <t>[แนบรูป: ข้อสอบ Product ปี 2564 รหัสรูปภาพ image86]</t>
        </is>
      </c>
      <c r="D38" s="88" t="inlineStr">
        <is>
          <t>วัตถุดิบ Acyclovir มีคุณภาพผ่านเกณฑ์มาตรฐานปริมาณตัวยาสำคัญตามเภสัชตำรับ USP</t>
        </is>
      </c>
      <c r="E38" s="88" t="inlineStr">
        <is>
          <t>วัตถุดิบ Acyclovir ไม่ผ่านเกณฑ์มาตรฐานเนื่องจากมีปริมาณตัวยาไม่ถึง 100.0%</t>
        </is>
      </c>
      <c r="F38" s="88" t="inlineStr">
        <is>
          <t>วัตถุดิบ Acyclovir มีการปนเปื้อนสูงเกินเกณฑ์ยอมรับ</t>
        </is>
      </c>
      <c r="G38" s="88" t="inlineStr">
        <is>
          <t>ต้องนำตัวอย่างไปอบแห้งซ้ำเพื่อตรวจใหม่</t>
        </is>
      </c>
      <c r="H38" s="88" t="inlineStr">
        <is>
          <t>ไม่สามารถสรุปได้จนกว่าจะตรวจด้วย HPLC ชนิด Chiral</t>
        </is>
      </c>
      <c r="I38" s="100" t="n">
        <v>1</v>
      </c>
      <c r="J38" s="88" t="inlineStr">
        <is>
          <t>✅ คำตอบที่ถูกต้อง: ข้อ ก. วัตถุดิบ Acyclovir มีคุณภาพผ่านเกณฑ์มาตรฐานปริมาณตัวยาสำคัญตามเภสัชตำรับ USP
💡 Background:
ข้อกำหนดมาตรฐานปริมาณตัวยาสำคัญของวัตถุดิบยาตาม USP กำหนดเป็นช่วงร้อยละบนฐานแห้ง (Anhydrous basis)
🎯 ทำไมข้อนี้ถึงถูก:
ข้อ ก. เกณฑ์มาตรฐานของ Acyclovir คือ 98.5% - 101.0% ค่าที่ตรวจได้คือ 99.2% ซึ่งอยู่ภายในช่วงมาตรฐาน จึงสรุปว่า ผ่านเกณฑ์มาตรฐาน
🔍 ข้ออื่นผิดเพราะอะไร:
- ข้อ ข, ค, ง, จ. แปลผลผิดพลาดจากหลักเกณฑ์ของเภสัชตำรับ
📖 Guideline อ้างอิง:
United States Pharmacopeia - National Formulary (USP-NF) Monograph for Acyclovir
📌 จุดจำก่อนสอบ:
• วัตถุดิบยา (API) ส่วนใหญ่ใน USP มีเกณฑ์ Assay แคบมาก เช่น 98.5 - 101.0% หรือ 98.0 - 102.0% (แคบกว่ายาสำเร็จรูปที่มักเป็น 90.0 - 110.0%)</t>
        </is>
      </c>
      <c r="K38" s="100" t="n"/>
      <c r="L38" s="88" t="inlineStr">
        <is>
          <t>Spectroscopy &amp; Optical Analysis</t>
        </is>
      </c>
      <c r="M38" s="100" t="inlineStr">
        <is>
          <t>Product</t>
        </is>
      </c>
      <c r="N38" s="88" t="inlineStr">
        <is>
          <t>ข้อสอบจริง Product ปี 2564 ข้อ 102</t>
        </is>
      </c>
      <c r="O38" s="100" t="inlineStr">
        <is>
          <t>ข้อสอบจริง</t>
        </is>
      </c>
      <c r="P38" s="100" t="inlineStr">
        <is>
          <t>ปี 2564</t>
        </is>
      </c>
      <c r="Q38" s="100" t="n"/>
    </row>
    <row r="39" ht="409.6" customHeight="1" s="49">
      <c r="A39" s="100" t="n">
        <v>37</v>
      </c>
      <c r="B39" s="88" t="inlineStr">
        <is>
          <t>ระบบแผ่นแปะผิวหนังส่งผ่านยาแบบอ่างกักเก็บ (Reservoir Transdermal Delivery System) ที่ควบคุมอัตราการปลดปล่อยยาด้วยแผ่นเยื่อโพลิเมอร์ (Rate-controlling membrane) จะมีจลนศาสตร์การปลดปล่อยยา (Release kinetics) เป็นไปตามปฏิกิริยาอันดับใด</t>
        </is>
      </c>
      <c r="C39" s="100" t="inlineStr"/>
      <c r="D39" s="88" t="inlineStr">
        <is>
          <t>Zero-order release kinetics (อัตราการปลดปล่อยยาคงที่สม่ำเสมอต่อหน่วยเวลา)</t>
        </is>
      </c>
      <c r="E39" s="88" t="inlineStr">
        <is>
          <t>First-order release kinetics (อัตราการปล่อยแปรผันตรงตามความเข้มข้นที่เหลืออยู่)</t>
        </is>
      </c>
      <c r="F39" s="88" t="inlineStr">
        <is>
          <t>Second-order kinetics</t>
        </is>
      </c>
      <c r="G39" s="88" t="inlineStr">
        <is>
          <t>Higuchi square-root of time kinetics</t>
        </is>
      </c>
      <c r="H39" s="88" t="inlineStr">
        <is>
          <t>Non-linear parabolic kinetics</t>
        </is>
      </c>
      <c r="I39" s="100" t="n">
        <v>1</v>
      </c>
      <c r="J39" s="88" t="inlineStr">
        <is>
          <t>✅ คำตอบที่ถูกต้อง: ข้อ ก. Zero-order release kinetics (อัตราการปลดปล่อยยาคงที่สม่ำเสมอต่อหน่วยเวลา)
💡 Background:
แผ่นแปะส่งผ่านยาทางผิวหนัง (Transdermal Drug Delivery System - TDDS) แบบ Reservoir system ประกอบด้วยชั้นกักเก็บตัวยา (Drug reservoir) ที่มีความเข้มข้นอิ่มตัวและมี Excess solid drug อยู่ตลอดเวลา ประกบด้วยแผ่นเยื่อกึ่งซึมผ่านได้ (Rate-controlling polymeric membrane)
🎯 ทำไมข้อนี้ถึงถูก:
เนื่องจากความเข้มข้นของยาใน Reservoir อิ่มตัวคงที่เสมอ ทำให้ความต่างของความเข้มข้น (Concentration gradient, dC) ข้ามแผ่นเยื่อคงที่ ส่งผลให้อัตราการซึมผ่านของยาต่อหน่วยเวลาคงที่ตลอดอายุการใช้งาน (dM/dt = Constant) ซึ่งเป็นคุณสมบัติของปฏิกิริยาอันดับศูนย์ (Zero-order kinetics)
🔍 ข้ออื่นผิดเพราะอะไร:
- ข้อ ข. (First-order): อัตราการปล่อยจะลดลงเรื่อยๆ เมื่อความเข้มข้นลดลง
- ข้อ ค. (Second-order): เป็นปฏิกิริยาอันดับสอง
- ข้อ ง. (Higuchi kinetics): เป็นการปลดปล่อยยาจาก Matrix system (แปรผันตามรากที่สองของเวลา √t) ไม่ใช่ Membrane-controlled reservoir
- ข้อ จ. (Non-linear): ไม่ใช่รูปแบบการปลดปล่อยมาตรฐาน
📖 Guideline อ้างอิง:
Remington: The Science and Practice of Pharmacy, Ansel's Pharmaceutical Dosage Forms and Drug Delivery Systems
📌 จุดจำก่อนสอบ:
Reservoir TDDS (มี Rate-controlling membrane) = Zero-order release / Matrix TDDS (ยาละลายในกาว/โพลิเมอร์) = Higuchi (Square root of time)</t>
        </is>
      </c>
      <c r="K39" s="100" t="n"/>
      <c r="L39" s="88" t="inlineStr">
        <is>
          <t>Spectroscopy &amp; Optical Analysis</t>
        </is>
      </c>
      <c r="M39" s="100" t="inlineStr">
        <is>
          <t>Product</t>
        </is>
      </c>
      <c r="N39" s="88" t="inlineStr">
        <is>
          <t>ข้อสอบจริง Product ปี 2564 ข้อ 119</t>
        </is>
      </c>
      <c r="O39" s="100" t="inlineStr">
        <is>
          <t>ข้อสอบจริง</t>
        </is>
      </c>
      <c r="P39" s="100" t="inlineStr">
        <is>
          <t>ปี 2564</t>
        </is>
      </c>
      <c r="Q39" s="100" t="n"/>
    </row>
    <row r="40" ht="409.6" customHeight="1" s="49">
      <c r="A40" s="100" t="n">
        <v>38</v>
      </c>
      <c r="B40" s="88" t="inlineStr">
        <is>
          <t>เภสัชกรต้องการเตรียมเภสัชภัณฑ์สำหรับผู้ป่วยเด็กที่ไม่สามารถกลืนยาเม็ดได้ โดยตัวยาสำคัญเป็นผงยาที่ไม่ละลายน้ำและมีความคงตัวทางเคมีในสารละลายน้ำต่ำ รูปแบบยาเตรียมเฉพาะราย (Extemporaneous dosage form) ในข้อใดเหมาะสมที่สุด</t>
        </is>
      </c>
      <c r="C40" s="100" t="inlineStr"/>
      <c r="D40" s="88" t="inlineStr">
        <is>
          <t>Oral Suspension (ยาน้ำแขวนตะกอนชนิดเตรียมทันทีก่อนใช้ หรือ Dry syrup/Reconstituted suspension)</t>
        </is>
      </c>
      <c r="E40" s="88" t="inlineStr">
        <is>
          <t>Clear Aqueous Solution (ยาน้ำใส)</t>
        </is>
      </c>
      <c r="F40" s="88" t="inlineStr">
        <is>
          <t>Effervescent Tablet (ยาเม็ดฟู่)</t>
        </is>
      </c>
      <c r="G40" s="88" t="inlineStr">
        <is>
          <t>Soft Gelatin Capsule (แคปซูลนิ่ม)</t>
        </is>
      </c>
      <c r="H40" s="88" t="inlineStr">
        <is>
          <t>Enteric-coated Tablet (ยาเม็ดเคลือบลำไส้)</t>
        </is>
      </c>
      <c r="I40" s="100" t="n">
        <v>1</v>
      </c>
      <c r="J40" s="88" t="inlineStr">
        <is>
          <t>✅ คำตอบที่ถูกต้อง: ข้อ ก. Oral Suspension (ยาน้ำแขวนตะกอนชนิดเตรียมทันทีก่อนใช้ หรือ Dry syrup/Reconstituted suspension)
💡 Background:
ผู้ป่วยเด็ก (Pediatric patients) มักมีปัญหาการกลืนยาเม็ดหรือแคปซูล และขนาดยาต้องปรับตามน้ำหนักตัว (mg/kg)
🎯 ทำไมข้อนี้ถึงถูก:
สำหรับตัวยาที่ไม่ละลายน้ำและสลายตัวง่ายเมื่ออยู่ในน้ำ (Hydrolysis-sensitive) รูปแบบ Suspension โดยเฉพาะแบบผงแห้งผสมน้ำก่อนใช้ (Dry powder for suspension) เป็นรูปแบบที่เหมาะสมที่สุด เพราะตัวยาอยู่ในสถานะของแข็งแขวนลอยทำให้อัตราการสลายตัวต่ำกว่ายาน้ำใส และสามารถตวงปรับขนาดยาตามน้ำหนักตัวเด็กได้อย่างยืดหยุ่น
🔍 ข้ออื่นผิดเพราะอะไร:
- ข้อ ข. (Aqueous Solution): ตัวยาไม่ละลายน้ำและเกิดการสลายตัวทางเคมีได้เร็วเมื่อละลายในน้ำ
- ข้อ ค. (Effervescent Tablet): เด็กเล็กกลืนไม่ได้และมีปริมาณเกลือโซเดียมสูงเกินไปสำหรับเด็ก
- ข้อ ง. (Soft Gelatin Capsule): เด็กเล็กกลืนไม่ได้
- ข้อ จ. (Enteric-coated Tablet): เด็กกลืนไม่ได้และห้ามบดเม็ดยาเคลือบลำไส้
📖 Guideline อ้างอิง:
USP-NF Compounding Compendium: Extemporaneous Formulations, WHO Guidelines on Development of Paediatric Medicines
📌 จุดจำก่อนสอบ:
ยาไม่ละลายน้ำ + ไม่คงตัวในน้ำ + ใช้ในเด็ก = เตรียมเป็น Oral Suspension (หรือ Dry Syrup)</t>
        </is>
      </c>
      <c r="K40" s="100" t="n"/>
      <c r="L40" s="88" t="inlineStr">
        <is>
          <t>Spectroscopy &amp; Optical Analysis</t>
        </is>
      </c>
      <c r="M40" s="100" t="inlineStr">
        <is>
          <t>Product</t>
        </is>
      </c>
      <c r="N40" s="88" t="inlineStr">
        <is>
          <t>ข้อสอบจริง Product ปี 2564 ข้อ 120</t>
        </is>
      </c>
      <c r="O40" s="100" t="inlineStr">
        <is>
          <t>ข้อสอบจริง</t>
        </is>
      </c>
      <c r="P40" s="100" t="inlineStr">
        <is>
          <t>ปี 2564</t>
        </is>
      </c>
      <c r="Q40" s="100" t="n"/>
    </row>
    <row r="41" ht="409.6" customHeight="1" s="49">
      <c r="A41" s="100" t="n">
        <v>39</v>
      </c>
      <c r="B41" s="88" t="inlineStr">
        <is>
          <t>ตัวยาสำคัญ Donepezil hydrochloride 5 mg มีคุณสมบัติการไหลที่ดีเยี่ยม (Good flowability) มีความคงตัวดีในสภาวะกรดแต่เกิดปฏิกิริยา Hydrolysis ได้ง่ายในสภาวะด่างและสารละลายน้ำ ควรเลือกวิธีกระบวนการผลิตยาเม็ดวิธีใด?</t>
        </is>
      </c>
      <c r="C41" s="100" t="n"/>
      <c r="D41" s="88" t="inlineStr">
        <is>
          <t>การตอกอัดโดยตรง (Direct compression)</t>
        </is>
      </c>
      <c r="E41" s="88" t="inlineStr">
        <is>
          <t>การทำแกรนูลเปียกโดยใช้น้ำ (Aqueous wet granulation)</t>
        </is>
      </c>
      <c r="F41" s="88" t="inlineStr">
        <is>
          <t>การทำแกรนูลเปียกโดยใช้ Starch paste เป็นสารยึดเกาะ</t>
        </is>
      </c>
      <c r="G41" s="88" t="inlineStr">
        <is>
          <t>การอบแห้งแบบพ่นฝอยด้วยความร้อน (Spray drying)</t>
        </is>
      </c>
      <c r="H41" s="88" t="inlineStr">
        <is>
          <t>การหลอมเหลวแล้วขึ้นรูป (Melt extrusion)</t>
        </is>
      </c>
      <c r="I41" s="100" t="n">
        <v>1</v>
      </c>
      <c r="J41" s="88" t="inlineStr">
        <is>
          <t>✅ คำตอบที่ถูกต้อง: ข้อ ก. การตอกอัดโดยตรง (Direct compression)
💡 Background:
Donepezil hydrochloride เป็นยาต้านเอนไซม์ Acetylcholinesterase ชนิดออกฤทธิ์ที่สมอง ซึ่งมีคุณสมบัติไวต่อน้ำและความชื้นสูงมาก (Hydrolysis-sensitive drug) และมีขนาดยาต่ำ (Low dose 5 mg) หากสัมผัสน้ำในสภาวะด่างหรือเป็นกลางจะสลายตัวเป็น Degradation products ทันที
🎯 ทำไมข้อนี้ถึงถูก:
ข้อ ก. เมื่อตัวยามีคุณสมบัติการไหลที่ดีอยู่แล้ว (Good flowability) และมีความไวต่อน้ำและความร้อน กระบวนการผลิตที่เหมาะสมที่สุดคือ Direct compression โดยนำตัวยามาผสมแห้งร่วมกับ Direct compression excipients (เช่น Spray-dried lactose, MCC) แล้วนำไปตอกอัดเป็นเม็ดยาได้ทันทีโดยไม่ต้องสัมผัสน้ำหรือความร้อน
🔍 ข้ออื่นผิดเพราะอะไร:
- ข้อ ข. (Aqueous wet granulation): ใช้น้ำเป็นของเหลวทำแกรนูล จะเร่งให้ Donepezil เกิดปฏิกิริยา Hydrolysis สลายตัวทันที
- ข้อ ค. (Starch paste): มีน้ำเป็นส่วนประกอบหลัก เร่งการสลายตัวของยา
- ข้อ ง. (Spray drying): ใช้ความร้อนสูงและของเหลว เสี่ยงต่อการสลายตัว
- ข้อ จ. (Melt extrusion): ใช้ความร้อนสูงในการหลอมเหลว ทำให้ยาเสื่อมสภาพ
📖 Guideline อ้างอิง:
Lieberman's Pharmaceutical Dosage Forms: Tablets &amp; Ansel's Pharmaceutical Dosage Forms
📌 จุดจำก่อนสอบ:
• ยาไวต่อน้ำ + ผงยาไหลดี -&gt; ใช้ Direct Compression (ตอกตรง) เสมอ เพื่อหลีกเลี่ยงน้ำและความร้อน</t>
        </is>
      </c>
      <c r="K41" s="100" t="n"/>
      <c r="L41" s="88" t="inlineStr">
        <is>
          <t>Spectroscopy &amp; Optical Analysis</t>
        </is>
      </c>
      <c r="M41" s="100" t="inlineStr">
        <is>
          <t>Product</t>
        </is>
      </c>
      <c r="N41" s="88" t="inlineStr">
        <is>
          <t>ข้อสอบจริง Product ปี 2564 ข้อ 131</t>
        </is>
      </c>
      <c r="O41" s="100" t="inlineStr">
        <is>
          <t>ข้อสอบจริง</t>
        </is>
      </c>
      <c r="P41" s="100" t="inlineStr">
        <is>
          <t>ปี 2564</t>
        </is>
      </c>
      <c r="Q41" s="100" t="n"/>
    </row>
    <row r="42" ht="409.6" customHeight="1" s="49">
      <c r="A42" s="100" t="n">
        <v>40</v>
      </c>
      <c r="B42" s="88" t="inlineStr">
        <is>
          <t>จากสเปกตรัมอินฟราเรด (FTIR Spectrum) ของสารประกอบอินทรีย์ [📷 มีรูปภาพประกอบ: image80.png] พีคการดูดกลืนรังสีที่มีความเข้มสูงและคมชัด ณ ตำแหน่งเลขคลื่น 1,685 cm^-1 สอดคล้องกับการสั่นแบบยืดหดของหมู่ฟังก์ชันใด?</t>
        </is>
      </c>
      <c r="C42" s="100" t="inlineStr">
        <is>
          <t>[แนบรูป: ข้อสอบ Product ปี 2564 รหัสรูปภาพ image88]</t>
        </is>
      </c>
      <c r="D42" s="88" t="inlineStr">
        <is>
          <t>หมู่คาร์บอนิล (Carbonyl C=O stretching ของ Amide, Ketone หรือ Conjugated acid)</t>
        </is>
      </c>
      <c r="E42" s="88" t="inlineStr">
        <is>
          <t>หมู่ไฮดรอกซิล (O-H stretching ของแอลกอฮอล์)</t>
        </is>
      </c>
      <c r="F42" s="88" t="inlineStr">
        <is>
          <t>หมู่เอมีนปฐมภูมิ (N-H stretching)</t>
        </is>
      </c>
      <c r="G42" s="88" t="inlineStr">
        <is>
          <t>พันธะเดี่ยวคาร์บอน-คาร์บอน (C-C stretching)</t>
        </is>
      </c>
      <c r="H42" s="88" t="inlineStr">
        <is>
          <t>พันธะคาร์บอน-ไฮโดรเจนแบบอิ่มตัว (Sp3 C-H stretching)</t>
        </is>
      </c>
      <c r="I42" s="100" t="n">
        <v>1</v>
      </c>
      <c r="J42" s="88" t="inlineStr">
        <is>
          <t>✅ คำตอบที่ถูกต้อง: ข้อ ก. หมู่คาร์บอนิล (Carbonyl C=O stretching ของ Amide, Ketone หรือ Conjugated acid)
💡 Background:
ตำแหน่งพีคเอกลักษณ์ใน FTIR Spectroscopy:
• 3200 - 3600 cm^-1: O-H stretch (แถบกว้าง), N-H stretch
• 2850 - 3000 cm^-1: Aliphatic C-H stretch
• 1650 - 1750 cm^-1: Carbonyl C=O stretch (พีคแหลมคมและเข้มมาก)
• 1000 - 1300 cm^-1: C-O stretch
🎯 ทำไมข้อนี้ถึงถูก:
ข้อ ก. พีคที่ 1,685 cm^-1 เป็นตำแหน่งเฉพาะของ Carbonyl group (C=O stretching) เช่น ในพันธะ Amide (Amide I band) หรือ Conjugated ketone/carboxylic acid
🔍 ข้ออื่นผิดเพราะอะไร:
- ข้อ ข. (O-H stretch): อยู่ที่ 3200 - 3600 cm^-1 เป็นแถบกว้าง (Broad band)
- ข้อ ค. (N-H stretch): อยู่ที่ 3300 - 3500 cm^-1
- ข้อ ง. (C-C stretch): อยู่ใน Fingerprint region (&lt; 1200 cm^-1) และสัญญาณอ่อน
- ข้อ จ. (Sp3 C-H stretch): อยู่ที่ 2850 - 2960 cm^-1
📖 Guideline อ้างอิง:
Silverstein's Spectrometric Identification of Organic Compounds &amp; USP-NF &lt;197&gt;
📌 จุดจำก่อนสอบ:
• C=O Carbonyl Stretch = 1650 - 1750 cm^-1 (พีคแรง คม ชัดเจนที่สุดใน FTIR)</t>
        </is>
      </c>
      <c r="K42" s="100" t="n"/>
      <c r="L42" s="88" t="inlineStr">
        <is>
          <t>Spectroscopy &amp; Optical Analysis</t>
        </is>
      </c>
      <c r="M42" s="100" t="inlineStr">
        <is>
          <t>Product</t>
        </is>
      </c>
      <c r="N42" s="88" t="inlineStr">
        <is>
          <t>ข้อสอบจริง Product ปี 2564 ข้อ 150</t>
        </is>
      </c>
      <c r="O42" s="100" t="inlineStr">
        <is>
          <t>ข้อสอบจริง</t>
        </is>
      </c>
      <c r="P42" s="100" t="inlineStr">
        <is>
          <t>ปี 2564</t>
        </is>
      </c>
      <c r="Q42" s="100" t="n"/>
    </row>
    <row r="43" ht="409.6" customHeight="1" s="49">
      <c r="A43" s="100" t="n">
        <v>41</v>
      </c>
      <c r="B43" s="88" t="inlineStr">
        <is>
          <t>ตามเภสัชตำรับ USP ข้อกำหนดในการควบคุมคุณภาพยาเม็ด Diclofenac sodium delayed-release tablets (Enteric-coated tablets) ข้อใดกล่าวถูกต้องเกี่ยวกับการทดสอบการละลาย (Dissolution test)?</t>
        </is>
      </c>
      <c r="C43" s="100" t="n"/>
      <c r="D43" s="88" t="inlineStr">
        <is>
          <t>ต้องทดสอบ 2 สภาวะ: ในสารละลายกรด 0.1 N HCl นาน 2 ชั่วโมง ตัวยาต้องละลายไม่เกิน 10% และในสารละลายบัฟเฟอร์ pH 6.8 ตัวยาต้องละลายได้ไม่น้อยกว่า 75 - 80% (Q)</t>
        </is>
      </c>
      <c r="E43" s="88" t="inlineStr">
        <is>
          <t>ต้องทดสอบเฉพาะในสารละลายกรด 0.1 N HCl เพียงอย่างเดียวและต้องละลายหมดภายใน 45 นาที</t>
        </is>
      </c>
      <c r="F43" s="88" t="inlineStr">
        <is>
          <t>ต้องทดสอบเฉพาะในน้ำบริสุทธิ์และต้องละลายได้มากกว่า 85% ภายใน 15 นาที</t>
        </is>
      </c>
      <c r="G43" s="88" t="inlineStr">
        <is>
          <t>ตัวยาต้องละลายในสภาวะกรดกระเพาะอาหารอย่างรวดเร็วเพื่อให้ออกฤทธิ์ทันที</t>
        </is>
      </c>
      <c r="H43" s="88" t="inlineStr">
        <is>
          <t>ต้องทดสอบในสารละลายด่าง pH 10.0 เป็นเวลา 24 ชั่วโมง</t>
        </is>
      </c>
      <c r="I43" s="100" t="n">
        <v>1</v>
      </c>
      <c r="J43" s="88" t="inlineStr">
        <is>
          <t>✅ คำตอบที่ถูกต้อง: ข้อ ก. ต้องทดสอบ 2 สภาวะ: ในสารละลายกรด 0.1 N HCl นาน 2 ชั่วโมง ตัวยาต้องละลายไม่เกิน 10% และในสารละลายบัฟเฟอร์ pH 6.8 ตัวยาต้องละลายได้ไม่น้อยกว่า 75 - 80% (Q)
💡 Background:
ยาเม็ดชนิด Delayed-release (Enteric coated) ตาม USP &lt;711&gt; Dissolution มีเกณฑ์ทดสอบแบบ 2 ขั้นตอน (Acid Stage และ Buffer Stage)
🎯 ทำไมข้อนี้ถึงถูก:
ข้อ ก. เกณฑ์ Delayed-release ตาม USP &lt;711&gt;:
1. Acid Stage (0.1 N HCl, 2 ชม.): ตัวยาต้องถูกกักเก็บไว้ ไม่ละลายออกมาเกิน 10%
2. Buffer Stage (Phosphate buffer pH 6.8, 45 นาที): ฟิล์มเคลือบต้องละลายและปลดปล่อยตัวยาออกมาไม่น้อยกว่าค่า Q (75 - 80%)
🔍 ข้ออื่นผิดเพราะอะไร:
- ข้อ ข, ค, ง, จ. ขัดกับนิยามและข้อกำหนดของ Delayed-release dosage forms
📖 Guideline อ้างอิง:
USP-NF Monograph for Diclofenac Sodium Delayed-Release Tablets &amp; USP &lt;711&gt; Dissolution
📌 จุดจำก่อนสอบ:
• Delayed-release Dissolution (USP &lt;711&gt;):
  - Acid stage (0.1 N HCl 2 ชม.) -&gt; ปลดปล่อยยา &lt;= 10%
  - Buffer stage (pH 6.8 45 นาที) -&gt; ปลดปล่อยยา &gt;= Q (75-80%)</t>
        </is>
      </c>
      <c r="K43" s="100" t="n"/>
      <c r="L43" s="88" t="inlineStr">
        <is>
          <t>Spectroscopy &amp; Optical Analysis</t>
        </is>
      </c>
      <c r="M43" s="100" t="inlineStr">
        <is>
          <t>Product</t>
        </is>
      </c>
      <c r="N43" s="88" t="inlineStr">
        <is>
          <t>ข้อสอบจริง Product ปี 2564 ข้อ 151</t>
        </is>
      </c>
      <c r="O43" s="100" t="inlineStr">
        <is>
          <t>ข้อสอบจริง</t>
        </is>
      </c>
      <c r="P43" s="100" t="inlineStr">
        <is>
          <t>ปี 2564</t>
        </is>
      </c>
      <c r="Q43" s="100" t="n"/>
    </row>
    <row r="44" ht="409.6" customHeight="1" s="49">
      <c r="A44" s="100" t="n">
        <v>42</v>
      </c>
      <c r="B44" s="88" t="inlineStr">
        <is>
          <t>จากโครงสร้างโมเลกุลของยา Rifampicin [📷 มีรูปภาพประกอบ: image84.png] ซึ่งเป็นโมเลกุลขนาดใหญ่ที่มีระบบคอนจูเกชันสูงและดูดกลืนแสงได้ดี การตรวจวิเคราะห์หาปริมาณตัวยาสำคัญ (Assay) ของวัตถุดิบและยาเตรียมตามเภสัชตำรับนิยมใช้เครื่องมือใด?</t>
        </is>
      </c>
      <c r="C44" s="100" t="inlineStr">
        <is>
          <t>[แนบรูป: ข้อสอบ Product ปี 2564 รหัสรูปภาพ image92]</t>
        </is>
      </c>
      <c r="D44" s="88" t="inlineStr">
        <is>
          <t>High-Performance Liquid Chromatography (HPLC) หรือ UV-Visible Spectrophotometry</t>
        </is>
      </c>
      <c r="E44" s="88" t="inlineStr">
        <is>
          <t>Atomic Absorption Spectrophotometry (AAS)</t>
        </is>
      </c>
      <c r="F44" s="88" t="inlineStr">
        <is>
          <t>Refractometry</t>
        </is>
      </c>
      <c r="G44" s="88" t="inlineStr">
        <is>
          <t>Gas Chromatography (GC ที่อุณหภูมิสูง 350 °C)</t>
        </is>
      </c>
      <c r="H44" s="88" t="inlineStr">
        <is>
          <t>Polarimetry เพียงอย่างเดียว</t>
        </is>
      </c>
      <c r="I44" s="100" t="n">
        <v>1</v>
      </c>
      <c r="J44" s="88" t="inlineStr">
        <is>
          <t>✅ คำตอบที่ถูกต้อง: ข้อ ก. High-Performance Liquid Chromatography (HPLC) หรือ UV-Visible Spectrophotometry
💡 Background:
Rifampicin มีวงแหวน Naphthoquinone chromophore ดูดกลืนแสง UV-Vis ได้ดีที่ความยาวคลื่นประมาณ 475 nm (สีส้มแดง) และ 254 nm
🎯 ทำไมข้อนี้ถึงถูก:
ข้อ ก. HPLC บนคอลัมน์ C18 และ UV-Vis Spectrophotometry เป็นวิธีมาตรฐานตาม USP/BP ในการตรวจหาปริมาณตัวยาสำคัญของ Rifampicin
🔍 ข้ออื่นผิดเพราะอะไร:
- ข้อ ข. (AAS): ใช้ตรวจธาตุโลหะ
- ข้อ ค. (Refractometry): ไม่จำเพาะ
- ข้อ ง. (GC อุณหภูมิสูง): Rifampicin สลายตัวเมื่อโดนความร้อนสูง ไม่สามารถวิเคราะห์ด้วย GC ได้
- ข้อ จ. (Polarimetry): ใช้วัด Optical rotation ไม่ใช่วิธี routine assay
📖 Guideline อ้างอิง:
USP-NF Monograph for Rifampin &amp; British Pharmacopoeia
📌 จุดจำก่อนสอบ:
• Rifampicin Assay = HPLC / UV-Vis Spectrophotometry (ที่ lambda max 475 nm หรือ 254 nm)</t>
        </is>
      </c>
      <c r="K44" s="100" t="n"/>
      <c r="L44" s="88" t="inlineStr">
        <is>
          <t>Spectroscopy &amp; Optical Analysis</t>
        </is>
      </c>
      <c r="M44" s="100" t="inlineStr">
        <is>
          <t>Product</t>
        </is>
      </c>
      <c r="N44" s="88" t="inlineStr">
        <is>
          <t>ข้อสอบจริง Product ปี 2564 ข้อ 160</t>
        </is>
      </c>
      <c r="O44" s="100" t="inlineStr">
        <is>
          <t>ข้อสอบจริง</t>
        </is>
      </c>
      <c r="P44" s="100" t="inlineStr">
        <is>
          <t>ปี 2564</t>
        </is>
      </c>
      <c r="Q44" s="100" t="n"/>
    </row>
    <row r="45" ht="409.6" customHeight="1" s="49">
      <c r="A45" s="100" t="n">
        <v>43</v>
      </c>
      <c r="B45" s="88" t="inlineStr">
        <is>
          <t>จากกราฟสเปกตรัมในรูปภาพ [📷 มีรูปภาพประกอบ: image86.png] ที่แสดงความสัมพันธ์ระหว่างค่าการดูดกลืนแสง (Absorbance) กับความยาวคลื่น (Wavelength ในช่วง 200 - 400 nm) กราฟนี้ให้ข้อมูลทางเภสัชวิเคราะห์ที่สำคัญในข้อใด?</t>
        </is>
      </c>
      <c r="C45" s="100" t="inlineStr">
        <is>
          <t>[แนบรูป: ข้อสอบ Product ปี 2564 รหัสรูปภาพ image93]</t>
        </is>
      </c>
      <c r="D45" s="88" t="inlineStr">
        <is>
          <t>ความยาวคลื่นที่ให้การดูดกลืนแสงสูงสุด (Lambda max) สำหรับใช้ตั้งค่าเครื่องตรวจวัดในการวิเคราะห์ทางยา</t>
        </is>
      </c>
      <c r="E45" s="88" t="inlineStr">
        <is>
          <t>เวลาที่สารใช้ในการเคลื่อนที่ผ่านคอลัมน์ (Retention time)</t>
        </is>
      </c>
      <c r="F45" s="88" t="inlineStr">
        <is>
          <t>น้ำหนักโมเลกุลที่แน่นอนของตัวยาสำคัญ (Molecular weight)</t>
        </is>
      </c>
      <c r="G45" s="88" t="inlineStr">
        <is>
          <t>อุณหภูมิการหลอมเหลวของสาร (Melting point)</t>
        </is>
      </c>
      <c r="H45" s="88" t="inlineStr">
        <is>
          <t>ร้อยละความชื้นที่สูญเสียไปจากการอบแห้ง (Loss on drying)</t>
        </is>
      </c>
      <c r="I45" s="100" t="n">
        <v>1</v>
      </c>
      <c r="J45" s="88" t="inlineStr">
        <is>
          <t>✅ คำตอบที่ถูกต้อง: ข้อ ก. ความยาวคลื่นที่ให้การดูดกลืนแสงสูงสุด (Lambda max) สำหรับใช้ตั้งค่าเครื่องตรวจวัดในการวิเคราะห์ทางยา
💡 Background:
UV-Vis Absorption Spectrum พล็อตระหว่าง Absorbance กับ Wavelength
🎯 ทำไมข้อนี้ถึงถูก:
ข้อ ก. ประโยชน์หลักของ UV Spectrum คือการหาค่า Lambda max (ความยาวคลื่นที่ดูดกลืนแสงสูงสุด) ซึ่งเป็นจุดที่มีความไว (Sensitivity) และเป็นไปตามกฎของเบียร์-แลมเบิร์ตได้ดีที่สุด เพื่อนำไปตั้งค่า UV Detector ในการวิเคราะห์ยาด้วย HPLC หรือ Spectrophotometer
🔍 ข้ออื่นผิดเพราะอะไร:
- ข้อ ข. (Retention time): ได้จากโครมาโทแกรม HPLC/GC
- ข้อ ค. (Molecular weight): ได้จาก Mass Spectrometry (MS)
- ข้อ ง. (Melting point): ได้จาก DSC หรือเครื่องวัดจุดหลอมเหลว
- ข้อ จ. (Loss on drying): ได้จาก TGA หรือการอบแห้งในเตาอบ
📖 Guideline อ้างอิง:
USP-NF General Chapter &lt;857&gt; Ultraviolet-Visible Spectroscopy
📌 จุดจำก่อนสอบ:
• UV-Vis Spectrum -&gt; ใช้หา Lambda max (ความยาวคลื่นดูดกลืนแสงสูงสุด) เพื่อใช้เป็น Detection wavelength</t>
        </is>
      </c>
      <c r="K45" s="100" t="n"/>
      <c r="L45" s="88" t="inlineStr">
        <is>
          <t>Spectroscopy &amp; Optical Analysis</t>
        </is>
      </c>
      <c r="M45" s="100" t="inlineStr">
        <is>
          <t>Product</t>
        </is>
      </c>
      <c r="N45" s="88" t="inlineStr">
        <is>
          <t>ข้อสอบจริง Product ปี 2564 ข้อ 169</t>
        </is>
      </c>
      <c r="O45" s="100" t="inlineStr">
        <is>
          <t>ข้อสอบจริง</t>
        </is>
      </c>
      <c r="P45" s="100" t="inlineStr">
        <is>
          <t>ปี 2564</t>
        </is>
      </c>
      <c r="Q45" s="100" t="n"/>
    </row>
    <row r="46" ht="409.6" customHeight="1" s="49">
      <c r="A46" s="100" t="n">
        <v>44</v>
      </c>
      <c r="B46" s="88"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46" s="100" t="n"/>
      <c r="D46" s="88" t="inlineStr">
        <is>
          <t>ต้องคำนวณหาค่า Acceptance Value (AV) ของหน่วยยาทั้ง 10 หน่วยแรก และค่า AV ต้องไม่เกิน L1 = 15.0%</t>
        </is>
      </c>
      <c r="E46" s="88" t="inlineStr">
        <is>
          <t>ค่าน้ำหนักของยาทุกเม็ดต้องมีค่าเท่ากัน 100% โดยไม่มีความแปรปรวนเลย</t>
        </is>
      </c>
      <c r="F46" s="88" t="inlineStr">
        <is>
          <t>ต้องทำการสุ่มตรวจยาจำนวน 100 เม็ดพร้อมกันในขั้นแรกเสมอ</t>
        </is>
      </c>
      <c r="G46" s="88" t="inlineStr">
        <is>
          <t>หากสุ่มตรวจ 10 หน่วยแรกไม่ผ่านเกณฑ์ จะต้องปฏิเสธรุ่นการผลิตทันทีโดยไม่สามารถตรวจขั้นที่สองได้</t>
        </is>
      </c>
      <c r="H46" s="88" t="inlineStr">
        <is>
          <t>การทดสอบ Uniformity of dosage units บังคับเฉพาะยาฉีดเท่านั้น ไม่ใช้กับยาเม็ด</t>
        </is>
      </c>
      <c r="I46" s="100" t="n">
        <v>1</v>
      </c>
      <c r="J46" s="88"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46" s="100" t="n"/>
      <c r="L46" s="88" t="inlineStr">
        <is>
          <t>Spectroscopy &amp; Optical Analysis</t>
        </is>
      </c>
      <c r="M46" s="100" t="inlineStr">
        <is>
          <t>Product</t>
        </is>
      </c>
      <c r="N46" s="88" t="inlineStr">
        <is>
          <t>ข้อสอบจริง Product ปี 2563 ข้อ 2</t>
        </is>
      </c>
      <c r="O46" s="100" t="inlineStr">
        <is>
          <t>ข้อสอบจริง</t>
        </is>
      </c>
      <c r="P46" s="100" t="inlineStr">
        <is>
          <t>ปี 2563</t>
        </is>
      </c>
      <c r="Q46" s="100" t="n"/>
    </row>
    <row r="47" ht="409.6" customHeight="1" s="49">
      <c r="A47" s="100" t="n">
        <v>45</v>
      </c>
      <c r="B47" s="88"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47" s="100" t="n"/>
      <c r="D47" s="88" t="inlineStr">
        <is>
          <t>วัตถุดิบผ่านเกณฑ์มาตรฐานการยอมรับและสามารถนำไปใช้ในการผลิตยาได้ (Approved for production)</t>
        </is>
      </c>
      <c r="E47" s="88" t="inlineStr">
        <is>
          <t>ต้องกักกันวัตถุดิบไว้เนื่องจากไม่ตรงตามเป้าหมาย 100.0%</t>
        </is>
      </c>
      <c r="F47" s="88" t="inlineStr">
        <is>
          <t>ต้องส่งวัตถุดิบไปทำลายทิ้งทันที</t>
        </is>
      </c>
      <c r="G47" s="88" t="inlineStr">
        <is>
          <t>ต้องนำวัตถุดิบไปตกผลึกใหม่เพื่อเพิ่มความบริสุทธิ์</t>
        </is>
      </c>
      <c r="H47" s="88" t="inlineStr">
        <is>
          <t>ต้องเปลี่ยนแหล่งผลิตวัตถุดิบใหม่</t>
        </is>
      </c>
      <c r="I47" s="100" t="n">
        <v>1</v>
      </c>
      <c r="J47" s="88"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47" s="100" t="n"/>
      <c r="L47" s="88" t="inlineStr">
        <is>
          <t>Spectroscopy &amp; Optical Analysis</t>
        </is>
      </c>
      <c r="M47" s="100" t="inlineStr">
        <is>
          <t>Product</t>
        </is>
      </c>
      <c r="N47" s="88" t="inlineStr">
        <is>
          <t>ข้อสอบจริง Product ปี 2563 ข้อ 7</t>
        </is>
      </c>
      <c r="O47" s="100" t="inlineStr">
        <is>
          <t>ข้อสอบจริง</t>
        </is>
      </c>
      <c r="P47" s="100" t="inlineStr">
        <is>
          <t>ปี 2563</t>
        </is>
      </c>
      <c r="Q47" s="100" t="n"/>
    </row>
    <row r="48" ht="409.6" customHeight="1" s="49">
      <c r="A48" s="100" t="n">
        <v>46</v>
      </c>
      <c r="B48" s="88"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48" s="100" t="n"/>
      <c r="D48" s="88" t="inlineStr">
        <is>
          <t>ยาเม็ดชนิดไม่เคลือบ (Uncoated compressed tablets)</t>
        </is>
      </c>
      <c r="E48" s="88" t="inlineStr">
        <is>
          <t>ยาเม็ดเคลือบฟิล์ม (Film-coated tablets)</t>
        </is>
      </c>
      <c r="F48" s="88" t="inlineStr">
        <is>
          <t>ยาเม็ดเคลือบน้ำตาล (Sugar-coated tablets)</t>
        </is>
      </c>
      <c r="G48" s="88" t="inlineStr">
        <is>
          <t>ยาแคปซูลนิ่ม (Soft gelatin capsules)</t>
        </is>
      </c>
      <c r="H48" s="88" t="inlineStr">
        <is>
          <t>ยาแคปซูลแข็ง (Hard gelatin capsules)</t>
        </is>
      </c>
      <c r="I48" s="100" t="n">
        <v>1</v>
      </c>
      <c r="J48" s="88"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48" s="100" t="n"/>
      <c r="L48" s="88" t="inlineStr">
        <is>
          <t>Spectroscopy &amp; Optical Analysis</t>
        </is>
      </c>
      <c r="M48" s="100" t="inlineStr">
        <is>
          <t>Product</t>
        </is>
      </c>
      <c r="N48" s="88" t="inlineStr">
        <is>
          <t>ข้อสอบจริง Product ปี 2562 ข้อ 3</t>
        </is>
      </c>
      <c r="O48" s="100" t="inlineStr">
        <is>
          <t>ข้อสอบจริง</t>
        </is>
      </c>
      <c r="P48" s="100" t="inlineStr">
        <is>
          <t>ปี 2562</t>
        </is>
      </c>
      <c r="Q48" s="100" t="n"/>
    </row>
    <row r="49" ht="409.6" customHeight="1" s="49">
      <c r="A49" s="100" t="n">
        <v>47</v>
      </c>
      <c r="B49" s="88"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49" s="100" t="n"/>
      <c r="D49" s="88" t="inlineStr">
        <is>
          <t>Hydroxypropyl methylcellulose (HPMC / Hypromellose)</t>
        </is>
      </c>
      <c r="E49" s="88" t="inlineStr">
        <is>
          <t>Acacia</t>
        </is>
      </c>
      <c r="F49" s="88" t="inlineStr">
        <is>
          <t>Sodium starch glycolate</t>
        </is>
      </c>
      <c r="G49" s="88" t="inlineStr">
        <is>
          <t>Lactose monohydrate</t>
        </is>
      </c>
      <c r="H49" s="88" t="inlineStr">
        <is>
          <t>Magnesium stearate</t>
        </is>
      </c>
      <c r="I49" s="100" t="n">
        <v>1</v>
      </c>
      <c r="J49" s="88"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49" s="100" t="n"/>
      <c r="L49" s="88" t="inlineStr">
        <is>
          <t>Spectroscopy &amp; Optical Analysis</t>
        </is>
      </c>
      <c r="M49" s="100" t="inlineStr">
        <is>
          <t>Product</t>
        </is>
      </c>
      <c r="N49" s="88" t="inlineStr">
        <is>
          <t>ข้อสอบจริง Product ปี 2562 ข้อ 4</t>
        </is>
      </c>
      <c r="O49" s="100" t="inlineStr">
        <is>
          <t>ข้อสอบจริง</t>
        </is>
      </c>
      <c r="P49" s="100" t="inlineStr">
        <is>
          <t>ปี 2562</t>
        </is>
      </c>
      <c r="Q49" s="100" t="n"/>
    </row>
    <row r="50" ht="409.6" customHeight="1" s="49">
      <c r="A50" s="100" t="n">
        <v>48</v>
      </c>
      <c r="B50" s="88"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50" s="100" t="n"/>
      <c r="D50" s="88" t="inlineStr">
        <is>
          <t>Polarimeter (ตรวจวัดค่าการหมุนระนาบแสงจำเพาะ Specific Optical Rotation [alpha]D)</t>
        </is>
      </c>
      <c r="E50" s="88" t="inlineStr">
        <is>
          <t>Proton NMR Spectrometer</t>
        </is>
      </c>
      <c r="F50" s="88" t="inlineStr">
        <is>
          <t>Refractometer</t>
        </is>
      </c>
      <c r="G50" s="88" t="inlineStr">
        <is>
          <t>Infrared Spectrophotometer (FTIR)</t>
        </is>
      </c>
      <c r="H50" s="88" t="inlineStr">
        <is>
          <t>UV-Visible Spectrophotometer</t>
        </is>
      </c>
      <c r="I50" s="100" t="n">
        <v>1</v>
      </c>
      <c r="J50" s="88"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50" s="100" t="n"/>
      <c r="L50" s="88" t="inlineStr">
        <is>
          <t>Spectroscopy &amp; Optical Analysis</t>
        </is>
      </c>
      <c r="M50" s="100" t="inlineStr">
        <is>
          <t>Product</t>
        </is>
      </c>
      <c r="N50" s="88" t="inlineStr">
        <is>
          <t>ข้อสอบจริง Product ปี 2561 ข้อ 11</t>
        </is>
      </c>
      <c r="O50" s="100" t="inlineStr">
        <is>
          <t>ข้อสอบจริง</t>
        </is>
      </c>
      <c r="P50" s="100" t="inlineStr">
        <is>
          <t>ปี 2561</t>
        </is>
      </c>
      <c r="Q50" s="100" t="n"/>
    </row>
    <row r="51" ht="409.6" customHeight="1" s="49">
      <c r="A51" s="100" t="n">
        <v>49</v>
      </c>
      <c r="B51" s="88"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51" s="100" t="inlineStr">
        <is>
          <t>[แนบรูป: ข้อสอบ Product ปี 2561 รหัสรูปภาพ image104]</t>
        </is>
      </c>
      <c r="D51" s="88" t="inlineStr">
        <is>
          <t>Membrane-controlled reservoir system</t>
        </is>
      </c>
      <c r="E51" s="88" t="inlineStr">
        <is>
          <t>Monolithic matrix dispersion system</t>
        </is>
      </c>
      <c r="F51" s="88" t="inlineStr">
        <is>
          <t>Drug-in-adhesive system</t>
        </is>
      </c>
      <c r="G51" s="88" t="inlineStr">
        <is>
          <t>Microreservoir system</t>
        </is>
      </c>
      <c r="H51" s="88" t="inlineStr">
        <is>
          <t>Peripheral adhesive matrix design</t>
        </is>
      </c>
      <c r="I51" s="100" t="n">
        <v>1</v>
      </c>
      <c r="J51" s="88"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51" s="100" t="n"/>
      <c r="L51" s="88" t="inlineStr">
        <is>
          <t>Spectroscopy &amp; Optical Analysis</t>
        </is>
      </c>
      <c r="M51" s="100" t="inlineStr">
        <is>
          <t>Product</t>
        </is>
      </c>
      <c r="N51" s="88" t="inlineStr">
        <is>
          <t>ข้อสอบจริง Product ปี 2561 ข้อ 12</t>
        </is>
      </c>
      <c r="O51" s="100" t="inlineStr">
        <is>
          <t>ข้อสอบจริง</t>
        </is>
      </c>
      <c r="P51" s="100" t="inlineStr">
        <is>
          <t>ปี 2561</t>
        </is>
      </c>
      <c r="Q51" s="100" t="n"/>
    </row>
    <row r="52" ht="409.6" customHeight="1" s="49">
      <c r="A52" s="100" t="n">
        <v>50</v>
      </c>
      <c r="B52" s="88"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52" s="100" t="n"/>
      <c r="D52" s="88" t="inlineStr">
        <is>
          <t>ชั้นกระเปาะบรรจุยา (Drug reservoir layer)</t>
        </is>
      </c>
      <c r="E52" s="88" t="inlineStr">
        <is>
          <t>ชั้นแผ่นฟิล์มลอกออกก่อนใช้งาน (Release liner)</t>
        </is>
      </c>
      <c r="F52" s="88" t="inlineStr">
        <is>
          <t>ชั้นเยื่อควบคุมการปลดปล่อยยา (Rate-controlling membrane)</t>
        </is>
      </c>
      <c r="G52" s="88" t="inlineStr">
        <is>
          <t>ชั้นแผ่นประกบด้านหลังกันน้ำ (Backing layer)</t>
        </is>
      </c>
      <c r="H52" s="88" t="inlineStr">
        <is>
          <t>ชั้นแถบกาวเหนียวติดผิวหนัง (Adhesive layer)</t>
        </is>
      </c>
      <c r="I52" s="100" t="n">
        <v>1</v>
      </c>
      <c r="J52" s="88"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52" s="100" t="n"/>
      <c r="L52" s="88" t="inlineStr">
        <is>
          <t>Spectroscopy &amp; Optical Analysis</t>
        </is>
      </c>
      <c r="M52" s="100" t="inlineStr">
        <is>
          <t>Product</t>
        </is>
      </c>
      <c r="N52" s="88" t="inlineStr">
        <is>
          <t>ข้อสอบจริง Product ปี 2561 ข้อ 13</t>
        </is>
      </c>
      <c r="O52" s="100" t="inlineStr">
        <is>
          <t>ข้อสอบจริง</t>
        </is>
      </c>
      <c r="P52" s="100" t="inlineStr">
        <is>
          <t>ปี 2561</t>
        </is>
      </c>
      <c r="Q52" s="100" t="n"/>
    </row>
    <row r="53" ht="409.6" customHeight="1" s="49">
      <c r="A53" s="100" t="n">
        <v>51</v>
      </c>
      <c r="B53" s="88"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53" s="100" t="n"/>
      <c r="D53" s="88" t="inlineStr">
        <is>
          <t>ยาน้ำใสรับประทาน (Oral solution)</t>
        </is>
      </c>
      <c r="E53" s="88" t="inlineStr">
        <is>
          <t>ยาน้ำแขวนตะกอน (Oral suspension)</t>
        </is>
      </c>
      <c r="F53" s="88" t="inlineStr">
        <is>
          <t>ยาเม็ดชนิดออกฤทธิ์ยืดเวลา (Extended-release tablets)</t>
        </is>
      </c>
      <c r="G53" s="88" t="inlineStr">
        <is>
          <t>ยาแคปซูลนิ่มชนิดบรรจุน้ำมัน (Soft gelatin capsules with oily vehicle)</t>
        </is>
      </c>
      <c r="H53" s="88" t="inlineStr">
        <is>
          <t>ยาเม็ดชนิดเคี้ยวที่มีสารก่อเมทริกซ์ (Chewable matrix tablets)</t>
        </is>
      </c>
      <c r="I53" s="100" t="n">
        <v>1</v>
      </c>
      <c r="J53" s="88"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53" s="100" t="n"/>
      <c r="L53" s="88" t="inlineStr">
        <is>
          <t>Spectroscopy &amp; Optical Analysis</t>
        </is>
      </c>
      <c r="M53" s="100" t="inlineStr">
        <is>
          <t>Product</t>
        </is>
      </c>
      <c r="N53" s="88" t="inlineStr">
        <is>
          <t>ข้อสอบจริง Product ปี 2561 ข้อ 15</t>
        </is>
      </c>
      <c r="O53" s="100" t="inlineStr">
        <is>
          <t>ข้อสอบจริง</t>
        </is>
      </c>
      <c r="P53" s="100" t="inlineStr">
        <is>
          <t>ปี 2561</t>
        </is>
      </c>
      <c r="Q53" s="100" t="n"/>
    </row>
    <row r="54" ht="409.6" customHeight="1" s="49">
      <c r="A54" s="100" t="n">
        <v>52</v>
      </c>
      <c r="B54" s="88"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54" s="100" t="n"/>
      <c r="D54" s="88" t="inlineStr">
        <is>
          <t>แกน X = เลขคลื่น (Wavenumber, cm^-1) และ แกน Y = ร้อยละการส่องผ่าน (% Transmittance)</t>
        </is>
      </c>
      <c r="E54" s="88" t="inlineStr">
        <is>
          <t>แกน X = ความยาวคลื่น (Wavelength, nm) และ แกน Y = การดูดกลืนแสง (Absorbance)</t>
        </is>
      </c>
      <c r="F54" s="88" t="inlineStr">
        <is>
          <t>แกน X = เวลาในการชะ (Retention time, min) และ แกน Y = การดูดกลืนแสง (Absorbance)</t>
        </is>
      </c>
      <c r="G54" s="88" t="inlineStr">
        <is>
          <t>แกน X = ร้อยละการส่องผ่าน (% Transmittance) และ แกน Y = เวลา (Time)</t>
        </is>
      </c>
      <c r="H54" s="88" t="inlineStr">
        <is>
          <t>แกน X = การดูดกลืนแสง (Absorbance) และ แกน Y = เลขคลื่น (Wavenumber, cm^-1)</t>
        </is>
      </c>
      <c r="I54" s="100" t="n">
        <v>1</v>
      </c>
      <c r="J54" s="88"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54" s="100" t="n"/>
      <c r="L54" s="88" t="inlineStr">
        <is>
          <t>Spectroscopy &amp; Optical Analysis</t>
        </is>
      </c>
      <c r="M54" s="100" t="inlineStr">
        <is>
          <t>Product</t>
        </is>
      </c>
      <c r="N54" s="88" t="inlineStr">
        <is>
          <t>ข้อสอบจริง Product ปี 2561 ข้อ 22</t>
        </is>
      </c>
      <c r="O54" s="100" t="inlineStr">
        <is>
          <t>ข้อสอบจริง</t>
        </is>
      </c>
      <c r="P54" s="100" t="inlineStr">
        <is>
          <t>ปี 2561</t>
        </is>
      </c>
      <c r="Q54" s="100" t="n"/>
    </row>
    <row r="55" ht="409.6" customHeight="1" s="49">
      <c r="A55" s="100" t="n">
        <v>53</v>
      </c>
      <c r="B55" s="88"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55" s="100" t="inlineStr">
        <is>
          <t>[แนบรูป: ข้อสอบ Product ปี 2561 รหัสรูปภาพ image110]</t>
        </is>
      </c>
      <c r="D55" s="88" t="inlineStr">
        <is>
          <t>Polarimeter (ตรวจวัดค่าการหมุนระนาบแสงโพลาไรซ์จำเพาะ Specific Optical Rotation)</t>
        </is>
      </c>
      <c r="E55" s="88" t="inlineStr">
        <is>
          <t>Refractometer (เครื่องวัดดัชนีหักเหของแสง)</t>
        </is>
      </c>
      <c r="F55" s="88" t="inlineStr">
        <is>
          <t>X-ray Powder Diffractometer (XRPD)</t>
        </is>
      </c>
      <c r="G55" s="88" t="inlineStr">
        <is>
          <t>Infrared Spectrophotometer (FTIR)</t>
        </is>
      </c>
      <c r="H55" s="88" t="inlineStr">
        <is>
          <t>UV-Visible Spectrophotometer</t>
        </is>
      </c>
      <c r="I55" s="100" t="n">
        <v>1</v>
      </c>
      <c r="J55" s="88" t="inlineStr">
        <is>
          <t>✅ คำตอบที่ถูกต้อง: ข้อ ก. Polarimeter (ตรวจวัดค่าการหมุนระนาบแสงโพลาไรซ์จำเพาะ Specific Optical Rotation)
💡 Background:
Griseofulvin เป็นยาต้านเชื้อราชนิดรับประทานที่มีโครงสร้างแบบ Chiral molecule ที่มีฤทธิ์ทางชีวภาพจำเพาะกับรูปผลึกแบบ Dextrorotatory (+) form
🎯 ทำไมข้อนี้ถึงถูก:
ข้อ ก. Polarimeter เป็นเครื่องมือทางเภสัชวิเคราะห์มาตรฐานตาม USP &lt;781&gt; ที่ใช้ตรวจวัดมุมการหมุนระนาบแสงโพลาไรซ์จำเพาะ ([alpha]D) ในสารละลาย เพื่อยืนยันว่าเป็น (+)-Griseofulvin ที่ถูกต้องตามข้อกำหนดใน Monograph
🔍 ข้ออื่นผิดเพราะอะไร:
- ข้อ ข. (Refractometer): วัดเฉพาะการหักเหแสง ไม่สามารถแยกความแตกต่างของโครงสร้าง Enantiomers ได้
- ข้อ ค. (XRPD): ตรวจสอบโครงสร้างร่างแหผลึก (Polymorphism) แต่ไม่ใช่การตรวจ Optical purity ของสารละลาย
- ข้อ ง. (FTIR): สเปกตรัมอินฟราเรดของ Enantiomers เหมือนกันทุกตำแหน่ง
- ข้อ จ. (UV-Vis): สเปกตรัม UV ของ Enantiomers เหมือนกันทุกประการ
📖 Guideline อ้างอิง:
USP-NF Monograph for Griseofulvin &amp; USP-NF General Chapter &lt;781&gt; Optical Rotation
📌 จุดจำก่อนสอบ:
• ยืนยัน Stereochemistry และ Chiral Purity -&gt; Polarimetry ([alpha]D) หรือ Chiral Chromatography</t>
        </is>
      </c>
      <c r="K55" s="100" t="n"/>
      <c r="L55" s="88" t="inlineStr">
        <is>
          <t>Spectroscopy &amp; Optical Analysis</t>
        </is>
      </c>
      <c r="M55" s="100" t="inlineStr">
        <is>
          <t>Product</t>
        </is>
      </c>
      <c r="N55" s="88" t="inlineStr">
        <is>
          <t>ข้อสอบจริง Product ปี 2561 ข้อ 47</t>
        </is>
      </c>
      <c r="O55" s="100" t="inlineStr">
        <is>
          <t>ข้อสอบจริง</t>
        </is>
      </c>
      <c r="P55" s="100" t="inlineStr">
        <is>
          <t>ปี 2561</t>
        </is>
      </c>
      <c r="Q55" s="100" t="n"/>
    </row>
    <row r="56" ht="409.6" customHeight="1" s="49">
      <c r="A56" s="100" t="n">
        <v>54</v>
      </c>
      <c r="B56" s="88"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56" s="100" t="inlineStr">
        <is>
          <t>[แนบรูป: ข้อสอบ Product ปี 2561 รหัสรูปภาพ image111]</t>
        </is>
      </c>
      <c r="D56" s="88" t="inlineStr">
        <is>
          <t>ยาน้ำเชื่อมหรือยาอีลิกเซอร์ที่ปรับสภาวะบัฟเฟอร์เป็นด่างอ่อน (Alkaline buffered oral solution / Elixir pH 7.5 - 8.5)</t>
        </is>
      </c>
      <c r="E56" s="88" t="inlineStr">
        <is>
          <t>ยาน้ำเชื่อมสภาวะกรดจัด (Syrup pH 3.0)</t>
        </is>
      </c>
      <c r="F56" s="88" t="inlineStr">
        <is>
          <t>ยาน้ำแขวนตะกอนสภาวะกรด (Suspension pH 4.0)</t>
        </is>
      </c>
      <c r="G56" s="88" t="inlineStr">
        <is>
          <t>ยาน้ำมันสำหรับรับประทาน (Oral oily solution)</t>
        </is>
      </c>
      <c r="H56" s="88" t="inlineStr">
        <is>
          <t>ยาน้ำเชื่อมที่ไม่มีการควบคุมความเป็นกรด-ด่าง</t>
        </is>
      </c>
      <c r="I56" s="100" t="n">
        <v>1</v>
      </c>
      <c r="J56" s="88"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56" s="100" t="n"/>
      <c r="L56" s="88" t="inlineStr">
        <is>
          <t>Spectroscopy &amp; Optical Analysis</t>
        </is>
      </c>
      <c r="M56" s="100" t="inlineStr">
        <is>
          <t>Product</t>
        </is>
      </c>
      <c r="N56" s="88" t="inlineStr">
        <is>
          <t>ข้อสอบจริง Product ปี 2561 ข้อ 58</t>
        </is>
      </c>
      <c r="O56" s="100" t="inlineStr">
        <is>
          <t>ข้อสอบจริง</t>
        </is>
      </c>
      <c r="P56" s="100" t="inlineStr">
        <is>
          <t>ปี 2561</t>
        </is>
      </c>
      <c r="Q56" s="100" t="n"/>
    </row>
    <row r="57" ht="409.6" customHeight="1" s="49">
      <c r="A57" s="100" t="n">
        <v>55</v>
      </c>
      <c r="B57" s="88" t="inlineStr">
        <is>
          <t>ข้อใดต่อไปนี้กล่าวได้ ถูกต้อง เกี่ยวกับหลักการและกลไกการปลดปล่อยตัวยาของยาเม็ด Morphine sulfate extended-release tablets (เช่น MS Contin)?</t>
        </is>
      </c>
      <c r="C57" s="100" t="n"/>
      <c r="D57" s="88"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57" s="88" t="inlineStr">
        <is>
          <t>เป็นระบบ Reservoir ที่เคลือบฟิล์มด้วย Cellulose acetate phthalate (CAP) เพื่อให้แตกตัวในกระเพาะอาหาร</t>
        </is>
      </c>
      <c r="F57" s="88" t="inlineStr">
        <is>
          <t>ตัวยาจะถูกกักเก็บและปลดปล่อยเฉพาะที่ลำไส้เล็กส่วนต้นแบบรวดเร็วทั้งหมดในคราวเดียว</t>
        </is>
      </c>
      <c r="G57" s="88" t="inlineStr">
        <is>
          <t>ระบบเมทริกซ์ขี้ผึ้งต้องละลายน้ำได้อย่างสมบูรณ์จึงจะปลดปล่อยตัวยาได้</t>
        </is>
      </c>
      <c r="H57" s="88" t="inlineStr">
        <is>
          <t>ผู้ป่วยสามารถบดหรือเคี้ยวเม็ดยาก่อนกลืนได้โดยไม่ส่งผลต่อการปลดปล่อยยา</t>
        </is>
      </c>
      <c r="I57" s="100" t="n">
        <v>1</v>
      </c>
      <c r="J57" s="88"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57" s="100" t="n"/>
      <c r="L57" s="88" t="inlineStr">
        <is>
          <t>Spectroscopy &amp; Optical Analysis</t>
        </is>
      </c>
      <c r="M57" s="100" t="inlineStr">
        <is>
          <t>Product</t>
        </is>
      </c>
      <c r="N57" s="88" t="inlineStr">
        <is>
          <t>ข้อสอบจริง Product ปี 2561 ข้อ 104</t>
        </is>
      </c>
      <c r="O57" s="100" t="inlineStr">
        <is>
          <t>ข้อสอบจริง</t>
        </is>
      </c>
      <c r="P57" s="100" t="inlineStr">
        <is>
          <t>ปี 2561</t>
        </is>
      </c>
      <c r="Q57" s="100" t="n"/>
    </row>
    <row r="58" ht="409.6" customHeight="1" s="49">
      <c r="A58" s="100" t="n">
        <v>56</v>
      </c>
      <c r="B58" s="88"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58" s="100" t="n"/>
      <c r="D58" s="88" t="inlineStr">
        <is>
          <t>จลนศาสตร์อันดับศูนย์ (Zero-order release kinetics: อัตราการปลดปล่อยยาคงที่ตลอดเวลา)</t>
        </is>
      </c>
      <c r="E58" s="88" t="inlineStr">
        <is>
          <t>จลนศาสตร์อันดับหนึ่ง (First-order release kinetics)</t>
        </is>
      </c>
      <c r="F58" s="88" t="inlineStr">
        <is>
          <t>จลนศาสตร์อันดับสอง (Second-order release kinetics)</t>
        </is>
      </c>
      <c r="G58" s="88" t="inlineStr">
        <is>
          <t>จลนศาสตร์อันดับหนึ่งเทียม (Pseudo-first order kinetics)</t>
        </is>
      </c>
      <c r="H58" s="88" t="inlineStr">
        <is>
          <t>จลนศาสตร์แบบพาราโบลิกผกผัน</t>
        </is>
      </c>
      <c r="I58" s="100" t="n">
        <v>1</v>
      </c>
      <c r="J58" s="88"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58" s="100" t="n"/>
      <c r="L58" s="88" t="inlineStr">
        <is>
          <t>Spectroscopy &amp; Optical Analysis</t>
        </is>
      </c>
      <c r="M58" s="100" t="inlineStr">
        <is>
          <t>Product</t>
        </is>
      </c>
      <c r="N58" s="88" t="inlineStr">
        <is>
          <t>ข้อสอบจริง Product ปี 2559 ข้อ 2</t>
        </is>
      </c>
      <c r="O58" s="100" t="inlineStr">
        <is>
          <t>ข้อสอบจริง</t>
        </is>
      </c>
      <c r="P58" s="100" t="inlineStr">
        <is>
          <t>ปี 2559</t>
        </is>
      </c>
      <c r="Q58" s="100" t="n"/>
    </row>
    <row r="59" ht="409.6" customHeight="1" s="49">
      <c r="A59" s="100" t="n">
        <v>57</v>
      </c>
      <c r="B59" s="88"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59" s="100" t="n"/>
      <c r="D59" s="88" t="inlineStr">
        <is>
          <t>ระบบเมทริกซ์ (Matrix delivery system)</t>
        </is>
      </c>
      <c r="E59" s="88" t="inlineStr">
        <is>
          <t>ระบบกระเปาะเยื่อกั้น (Membrane reservoir system)</t>
        </is>
      </c>
      <c r="F59" s="88" t="inlineStr">
        <is>
          <t>ระบบปั๊มออสโมติก (Osmotic pump system)</t>
        </is>
      </c>
      <c r="G59" s="88" t="inlineStr">
        <is>
          <t>ระบบปั๊มกลไก (Mechanical pump)</t>
        </is>
      </c>
      <c r="H59" s="88" t="inlineStr">
        <is>
          <t>ระบบกระเปาะเดี่ยว</t>
        </is>
      </c>
      <c r="I59" s="100" t="n">
        <v>1</v>
      </c>
      <c r="J59" s="88"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59" s="100" t="n"/>
      <c r="L59" s="88" t="inlineStr">
        <is>
          <t>Spectroscopy &amp; Optical Analysis</t>
        </is>
      </c>
      <c r="M59" s="100" t="inlineStr">
        <is>
          <t>Product</t>
        </is>
      </c>
      <c r="N59" s="88" t="inlineStr">
        <is>
          <t>ข้อสอบจริง Product ปี 2559 ข้อ 6</t>
        </is>
      </c>
      <c r="O59" s="100" t="inlineStr">
        <is>
          <t>ข้อสอบจริง</t>
        </is>
      </c>
      <c r="P59" s="100" t="inlineStr">
        <is>
          <t>ปี 2559</t>
        </is>
      </c>
      <c r="Q59" s="100" t="n"/>
    </row>
    <row r="60" ht="409.6" customHeight="1" s="49">
      <c r="A60" s="100" t="n">
        <v>58</v>
      </c>
      <c r="B60" s="88"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60" s="100" t="n"/>
      <c r="D60" s="88" t="inlineStr">
        <is>
          <t>การวัดค่าการหมุนระนาบแสงจำเพาะ (Specific Optical Rotation)</t>
        </is>
      </c>
      <c r="E60" s="88" t="inlineStr">
        <is>
          <t>การตรวจหาปริมาณเถ้าคงเหลือจากการเผาไหม้ (Residue on ignition)</t>
        </is>
      </c>
      <c r="F60" s="88" t="inlineStr">
        <is>
          <t>การตรวจหาตัวทำละลายตกค้าง (Residual solvents)</t>
        </is>
      </c>
      <c r="G60" s="88" t="inlineStr">
        <is>
          <t>การตรวจความกร่อน (Friability)</t>
        </is>
      </c>
      <c r="H60" s="88" t="inlineStr">
        <is>
          <t>การตรวจเวลาการแตกตัว (Disintegration time)</t>
        </is>
      </c>
      <c r="I60" s="100" t="n">
        <v>1</v>
      </c>
      <c r="J60" s="88"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60" s="100" t="n"/>
      <c r="L60" s="88" t="inlineStr">
        <is>
          <t>Spectroscopy &amp; Optical Analysis</t>
        </is>
      </c>
      <c r="M60" s="100" t="inlineStr">
        <is>
          <t>Product</t>
        </is>
      </c>
      <c r="N60" s="88" t="inlineStr">
        <is>
          <t>ข้อสอบจริง Product ปี 2559 ข้อ 22</t>
        </is>
      </c>
      <c r="O60" s="100" t="inlineStr">
        <is>
          <t>ข้อสอบจริง</t>
        </is>
      </c>
      <c r="P60" s="100" t="inlineStr">
        <is>
          <t>ปี 2559</t>
        </is>
      </c>
      <c r="Q60" s="100" t="n"/>
    </row>
    <row r="61" ht="409.6" customHeight="1" s="49">
      <c r="A61" s="100" t="n">
        <v>59</v>
      </c>
      <c r="B61" s="88"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61" s="100" t="n"/>
      <c r="D61" s="88" t="inlineStr">
        <is>
          <t>ระบบเมทริกซ์ชนิดกระจายตัวเป็นเนื้อเดียว (Monolithic matrix delivery system)</t>
        </is>
      </c>
      <c r="E61" s="88" t="inlineStr">
        <is>
          <t>ระบบกระเปาะเยื่อกั้นควบคุมการปลดปล่อย (Membrane-controlled reservoir system)</t>
        </is>
      </c>
      <c r="F61" s="88" t="inlineStr">
        <is>
          <t>ระบบปั๊มออสโมติกควบคุมการปลดปล่อย (Osmotic-controlled pump system)</t>
        </is>
      </c>
      <c r="G61" s="88" t="inlineStr">
        <is>
          <t>ระบบปั๊มกลไกภายนอก (Mechanical infusion pump)</t>
        </is>
      </c>
      <c r="H61" s="88" t="inlineStr">
        <is>
          <t>ระบบไดนามิกของไหล (Hydrodynamic pressure system)</t>
        </is>
      </c>
      <c r="I61" s="100" t="n">
        <v>1</v>
      </c>
      <c r="J61" s="88"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61" s="100" t="n"/>
      <c r="L61" s="88" t="inlineStr">
        <is>
          <t>Spectroscopy &amp; Optical Analysis</t>
        </is>
      </c>
      <c r="M61" s="100" t="inlineStr">
        <is>
          <t>Product</t>
        </is>
      </c>
      <c r="N61" s="88" t="inlineStr">
        <is>
          <t>ข้อสอบจริง Product ปี 2559 ข้อ 6</t>
        </is>
      </c>
      <c r="O61" s="100" t="inlineStr">
        <is>
          <t>ข้อสอบจริง</t>
        </is>
      </c>
      <c r="P61" s="100" t="inlineStr">
        <is>
          <t>ปี 2559</t>
        </is>
      </c>
      <c r="Q61" s="100" t="n"/>
    </row>
    <row r="62" ht="409.6" customHeight="1" s="49">
      <c r="A62" s="100" t="n">
        <v>60</v>
      </c>
      <c r="B62" s="88"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62" s="100" t="n"/>
      <c r="D62" s="88"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62" s="88" t="inlineStr">
        <is>
          <t>ห้องเตรียมยาเคมีบำบัดต้องควบคุมให้มีความดันอากาศเป็นบวก (Positive pressure) เทียบกับบริเวณภายนอก</t>
        </is>
      </c>
      <c r="F62" s="88" t="inlineStr">
        <is>
          <t>ชุดคลุมปฏิบัติงาน (Gown) เมื่อใช้เสร็จแล้วสามารถนำกลับมาซักทำความสะอาดและใช้ซ้ำได้จนกว่าจะฉีกขาด</t>
        </is>
      </c>
      <c r="G62" s="88" t="inlineStr">
        <is>
          <t>การเตรียมในตู้ Laminar Airflow Workbench ชนิดลมเป่าเข้าหาตัวผู้ปฏิบัติงาน (Horizontal flow) มีความปลอดภัยสูงสุด</t>
        </is>
      </c>
      <c r="H62" s="88" t="inlineStr">
        <is>
          <t>สามารถทิ้งขยะยาเคมีบำบัดปนเปื้อนลงในถังขยะติดเชื้อทั่วไปได้</t>
        </is>
      </c>
      <c r="I62" s="100" t="n">
        <v>1</v>
      </c>
      <c r="J62" s="88"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62" s="100" t="n"/>
      <c r="L62" s="88" t="inlineStr">
        <is>
          <t>Spectroscopy &amp; Optical Analysis</t>
        </is>
      </c>
      <c r="M62" s="100" t="inlineStr">
        <is>
          <t>Product</t>
        </is>
      </c>
      <c r="N62" s="88" t="inlineStr">
        <is>
          <t>ข้อสอบจริง Product ปี 2559 ข้อ 12</t>
        </is>
      </c>
      <c r="O62" s="100" t="inlineStr">
        <is>
          <t>ข้อสอบจริง</t>
        </is>
      </c>
      <c r="P62" s="100" t="inlineStr">
        <is>
          <t>ปี 2559</t>
        </is>
      </c>
      <c r="Q62" s="100" t="n"/>
    </row>
    <row r="63" ht="409.6" customHeight="1" s="49">
      <c r="A63" s="100" t="n">
        <v>61</v>
      </c>
      <c r="B63" s="88"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63" s="100" t="n"/>
      <c r="D63" s="88" t="inlineStr">
        <is>
          <t>24 เดือน (2 ปี เมื่อเก็บที่ 2 - 8 °C จนถึงวันหมดอายุ)</t>
        </is>
      </c>
      <c r="E63" s="88" t="inlineStr">
        <is>
          <t>6 เดือน</t>
        </is>
      </c>
      <c r="F63" s="88" t="inlineStr">
        <is>
          <t>12 เดือน</t>
        </is>
      </c>
      <c r="G63" s="88" t="inlineStr">
        <is>
          <t>36 เดือน</t>
        </is>
      </c>
      <c r="H63" s="88" t="inlineStr">
        <is>
          <t>48 เดือน</t>
        </is>
      </c>
      <c r="I63" s="100" t="n">
        <v>1</v>
      </c>
      <c r="J63" s="88"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63" s="100" t="n"/>
      <c r="L63" s="88" t="inlineStr">
        <is>
          <t>Spectroscopy &amp; Optical Analysis</t>
        </is>
      </c>
      <c r="M63" s="100" t="inlineStr">
        <is>
          <t>Product</t>
        </is>
      </c>
      <c r="N63" s="88" t="inlineStr">
        <is>
          <t>ข้อสอบจริง Product ปี 2559 ข้อ 3</t>
        </is>
      </c>
      <c r="O63" s="100" t="inlineStr">
        <is>
          <t>ข้อสอบจริง</t>
        </is>
      </c>
      <c r="P63" s="100" t="inlineStr">
        <is>
          <t>ปี 2559</t>
        </is>
      </c>
      <c r="Q63" s="100" t="n"/>
    </row>
    <row r="64" ht="409.6" customHeight="1" s="49">
      <c r="A64" s="100" t="n">
        <v>62</v>
      </c>
      <c r="B64" s="88"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64" s="100" t="n"/>
      <c r="D64" s="88" t="inlineStr">
        <is>
          <t>Polymer membrane permeation-controlled drug delivery system</t>
        </is>
      </c>
      <c r="E64" s="88" t="inlineStr">
        <is>
          <t>Polymer matrix diffusion-controlled drug delivery system</t>
        </is>
      </c>
      <c r="F64" s="88" t="inlineStr">
        <is>
          <t>Microreservoir partition-controlled drug delivery system</t>
        </is>
      </c>
      <c r="G64" s="88" t="inlineStr">
        <is>
          <t>Osmotic pressure-activated drug delivery system</t>
        </is>
      </c>
      <c r="H64" s="88" t="inlineStr">
        <is>
          <t>Hydrodynamic pressure-activated drug delivery system</t>
        </is>
      </c>
      <c r="I64" s="100" t="n">
        <v>1</v>
      </c>
      <c r="J64" s="88"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64" s="100" t="n"/>
      <c r="L64" s="88" t="inlineStr">
        <is>
          <t>Spectroscopy &amp; Optical Analysis</t>
        </is>
      </c>
      <c r="M64" s="100" t="inlineStr">
        <is>
          <t>Product</t>
        </is>
      </c>
      <c r="N64" s="88" t="inlineStr">
        <is>
          <t>ข้อสอบจริง Product ปี 2559 ข้อ 8</t>
        </is>
      </c>
      <c r="O64" s="100" t="inlineStr">
        <is>
          <t>ข้อสอบจริง</t>
        </is>
      </c>
      <c r="P64" s="100" t="inlineStr">
        <is>
          <t>ปี 2559</t>
        </is>
      </c>
      <c r="Q64" s="100" t="n"/>
    </row>
    <row r="65" ht="409.6" customHeight="1" s="49">
      <c r="A65" s="100" t="n">
        <v>63</v>
      </c>
      <c r="B65" s="88" t="inlineStr">
        <is>
          <t>ในการควบคุมคุณภาพผลิตภัณฑ์ชีววัตถุ Erythropoietin (EPO / Epoetin) ตามเภสัชตำรับ British Pharmacopoeia (BP) และ European Pharmacopoeia (Ph. Eur.) เทคนิคใดกำหนดให้ใช้ในการตรวจสอบการกระจายตัวของไอโซฟอร์ม (Isoform distribution) และความถูกต้องของไกลโคซิเลชัน (Glycoforms)</t>
        </is>
      </c>
      <c r="C65" s="100" t="inlineStr"/>
      <c r="D65" s="88" t="inlineStr">
        <is>
          <t>Capillary Zone Electrophoresis (CZE) หรือ Isoelectric Focusing (IEF) ร่วมกับ Polyacrylamide Gel Electrophoresis</t>
        </is>
      </c>
      <c r="E65" s="88" t="inlineStr">
        <is>
          <t>Non-aqueous Acid-Base Titration</t>
        </is>
      </c>
      <c r="F65" s="88" t="inlineStr">
        <is>
          <t>Direct Karl Fischer Titration</t>
        </is>
      </c>
      <c r="G65" s="88" t="inlineStr">
        <is>
          <t>Flame Emission Photometry</t>
        </is>
      </c>
      <c r="H65" s="88" t="inlineStr">
        <is>
          <t>Melting Point Determination</t>
        </is>
      </c>
      <c r="I65" s="100" t="n">
        <v>1</v>
      </c>
      <c r="J65" s="88" t="inlineStr">
        <is>
          <t>✅ คำตอบที่ถูกต้อง: ข้อ ก. Capillary Zone Electrophoresis (CZE) หรือ Isoelectric Focusing (IEF) ร่วมกับ Polyacrylamide Gel Electrophoresis
💡 Background:
Erythropoietin (EPO) เป็น Glycoprotein hormone ที่มีสายคาร์โบไฮเดรต (Sialic acid residues) เกาะอยู่หลายตำแหน่ง ทำให้เกิด Isoforms ที่มีประจุและจุด Isoelectric point (pI) แตกต่างกัน ซึ่งความสมบูรณ์ของ Glycosylation มีผลโดยตรงต่อค่าครึ่งชีวิตและฤทธิ์ทางชีวภาพ
🎯 ทำไมข้อนี้ถึงถูก:
เภสัชตำรับ BP / Ph. Eur. กำหนดให้ใช้เทคนิค Capillary Zone Electrophoresis (CZE) หรือ Isoelectric Focusing (IEF) ในการแยกและตรวจวัดสัดส่วนของ EPO Glycoforms/Isoforms ตามความแตกต่างของประจุสุทธิ (Charge-to-size ratio) เพื่อให้มั่นใจในคุณภาพและความปลอดภัยของชีววัตถุ
🔍 ข้ออื่นผิดเพราะอะไร:
- ข้อ ข. (Titration): ไม่สามารถใช้กับโปรตีนชีวภาพโมเลกุลใหญ่ได้
- ข้อ ค. (Karl Fischer): ตรวจวัดปริมาณน้ำเท่านั้น
- ข้อ ง. (Flame Photometry): ใช้ตรวจวัดเกลือแร่ Na, K
- ข้อ จ. (Melting Point): โปรตีนชีวภาพจะเสียสภาพธรรมชาติ (Denature) เมื่อโดนความร้อน ไม่มีจุดหลอมเหลวที่แน่นอน
📖 Guideline อ้างอิง:
British Pharmacopoeia (BP 2023) Monograph: Erythropoietin Concentrated Solution, European Pharmacopoeia (Ph. Eur.) Monograph: Erythropoietin
📌 จุดจำก่อนสอบ:
ชีววัตถุ / ไกลโคโปรตีน (Erythropoietin, Monoclonal Antibodies) = ตรวจสอบ Isoforms/Glycoforms ด้วย Capillary Electrophoresis (CZE) / Isoelectric Focusing (IEF)</t>
        </is>
      </c>
      <c r="K65" s="100" t="n"/>
      <c r="L65" s="88" t="inlineStr">
        <is>
          <t>Spectroscopy &amp; Optical Analysis</t>
        </is>
      </c>
      <c r="M65" s="100" t="inlineStr">
        <is>
          <t>Product</t>
        </is>
      </c>
      <c r="N65" s="88" t="inlineStr">
        <is>
          <t>ข้อสอบจริง Product ปี 2558 ข้อ 9</t>
        </is>
      </c>
      <c r="O65" s="100" t="inlineStr">
        <is>
          <t>ข้อสอบจริง</t>
        </is>
      </c>
      <c r="P65" s="100" t="inlineStr">
        <is>
          <t>ปี 2558</t>
        </is>
      </c>
      <c r="Q65" s="100" t="n"/>
    </row>
    <row r="66" ht="409.6" customHeight="1" s="49">
      <c r="A66" s="100" t="n">
        <v>64</v>
      </c>
      <c r="B66" s="88" t="inlineStr">
        <is>
          <t>หัวข้อการควบคุมคุณภาพหรือการทดสอบผลิตภัณฑ์ยาข้อใดต่อไปนี้ 'ไม่จำเป็น' ต้องทำการทดสอบสำหรับยาเม็ดเคลือบฟิล์ม (Film-Coated Tablets) ตามมาตรฐานเภสัชตำรับ USP</t>
        </is>
      </c>
      <c r="C66" s="100" t="inlineStr"/>
      <c r="D66" s="88" t="inlineStr">
        <is>
          <t>Friability test (การทดสอบความกร่อนของเม็ดยา)</t>
        </is>
      </c>
      <c r="E66" s="88" t="inlineStr">
        <is>
          <t>Dissolution test (การทดสอบการละลายของตัวยา)</t>
        </is>
      </c>
      <c r="F66" s="88" t="inlineStr">
        <is>
          <t>Uniformity of dosage units (การทดสอบความสม่ำเสมอของขนาดยา)</t>
        </is>
      </c>
      <c r="G66" s="88" t="inlineStr">
        <is>
          <t>Assay (การตรวจวิเคราะห์หาปริมาณตัวยาสำคัญ)</t>
        </is>
      </c>
      <c r="H66" s="88" t="inlineStr">
        <is>
          <t>Disintegration test (การทดสอบการแตกกระจายตัว)</t>
        </is>
      </c>
      <c r="I66" s="100" t="n">
        <v>1</v>
      </c>
      <c r="J66" s="88" t="inlineStr">
        <is>
          <t>✅ คำตอบที่ถูกต้อง: ข้อ ก. Friability test (การทดสอบความกร่อนของเม็ดยา)
💡 Background:
ตามข้อกำหนดเภสัชตำรับ USP &lt;1216&gt; Tablet Friability การทดสอบความกร่อนของเม็ดยา (โดยใช้เครื่อง Friabilator หมุน 100 รอบ เกณฑ์การสูญเสียน้ำหนักไม่เกิน 1.0%) มีวัตถุประสงค์เพื่อประเมินความทนทานต่อการเสียดสีและการแตกหักระหว่างการขนส่ง
🎯 ทำไมข้อนี้ถึงถูก:
USP &lt;1216&gt; ระบุไว้อย่างชัดเจนว่า Friability test เป็นข้อกำหนดมาตรฐานที่บังคับใช้เฉพาะกับ 'ยาเม็ดไม่เคลือบ' (Uncoated Tablets) เท่านั้น สำหรับยาเม็ดเคลือบฟิล์ม (Film-coated tablets) แผ่นฟิล์มโพลิเมอร์จะปกป้องผิวเม็ดยาไว้แล้ว จึงไม่จำเป็นต้องทดสอบ Friability ตามเภสัชตำรับ เว้นแต่จะมีข้อกำหนดระบุไว้เป็นพิเศษ
🔍 ข้ออื่นผิดเพราะอะไร:
- ข้อ ข. (Dissolution): จำเป็นต้องทดสอบเพื่อยืนยันการปลดปล่อยยา
- ข้อ ค. (Uniformity of dosage units): จำเป็นต้องทดสอบตาม USP &lt;905&gt;
- ข้อ ง. (Assay): จำเป็นต้องทดสอบหาปริมาณตัวยาสำคัญ
- ข้อ จ. (Disintegration): จำเป็นต้องแตกตัวตามเกณฑ์เวลาที่กำหนด (ปกติ &lt; 30 นาที)
📖 Guideline อ้างอิง:
United States Pharmacopeia (USP-NF) General Chapter &lt;1216&gt; Tablet Friability, General Notices and Requirements
📌 จุดจำก่อนสอบ:
Friability test (เครื่อง Friabilator &lt; 1.0%) = บังคับตรวจเฉพาะ Uncoated tablets เท่านั้น! (ยาเม็ดเคลือบฟิล์ม/เคลือบน้ำตาล ไม่ต้องทำ)</t>
        </is>
      </c>
      <c r="K66" s="100" t="n"/>
      <c r="L66" s="88" t="inlineStr">
        <is>
          <t>Spectroscopy &amp; Optical Analysis</t>
        </is>
      </c>
      <c r="M66" s="100" t="inlineStr">
        <is>
          <t>Product</t>
        </is>
      </c>
      <c r="N66" s="88" t="inlineStr">
        <is>
          <t>ข้อสอบจริง Product ปี 2558 ข้อ 13</t>
        </is>
      </c>
      <c r="O66" s="100" t="inlineStr">
        <is>
          <t>ข้อสอบจริง</t>
        </is>
      </c>
      <c r="P66" s="100" t="inlineStr">
        <is>
          <t>ปี 2558</t>
        </is>
      </c>
      <c r="Q66" s="100" t="n"/>
    </row>
    <row r="67" ht="409.6" customHeight="1" s="49">
      <c r="A67" s="100" t="n">
        <v>65</v>
      </c>
      <c r="B67" s="88" t="inlineStr">
        <is>
          <t>ในระดับโรงพยาบาล หากต้องจัดเตรียมยาหยอดตาในลักษณะยาเตรียมเฉพาะราย (Extemporaneous Ophthalmic Preparations) ข้อใดต่อไปนี้เป็นข้อกำหนดและสภาวะการเตรียมที่ถูกต้องตามมาตรฐานเภสัชกรรมปราศจากเชื้อ (USP &lt;797&gt;)</t>
        </is>
      </c>
      <c r="C67" s="100" t="inlineStr"/>
      <c r="D67" s="88" t="inlineStr">
        <is>
          <t>ต้องเตรียมในตู้ Laminar Airflow Workbench (LAFW) ระดับ ISO Class 5 ที่ตั้งอยู่ใน Cleanroom ISO Class 7 และผ่านการกรองฆ่าเชื้อด้วยแผ่นกรอง 0.22 ไมครอน (Sterile membrane filtration)</t>
        </is>
      </c>
      <c r="E67" s="88" t="inlineStr">
        <is>
          <t>สามารถเตรียมบนเคาน์เตอร์จ่ายยาปกติได้หากเช็ดแอลกอฮอล์ 70% แล้ว</t>
        </is>
      </c>
      <c r="F67" s="88" t="inlineStr">
        <is>
          <t>ไม่จำเป็นต้องปรับค่า Tonicity และ pH หากผู้ป่วยใช้ทันที</t>
        </is>
      </c>
      <c r="G67" s="88" t="inlineStr">
        <is>
          <t>สามารถใช้ความร้อนชื้น Autoclave ที่ 121 °C ได้กับยาทุกชนิดโดยไม่ต้องคำนึงถึงความคงตัว</t>
        </is>
      </c>
      <c r="H67" s="88" t="inlineStr">
        <is>
          <t>ไม่ต้องใส่สารกันเสียแม้จะเป็นยาหยอดตาแบบใช้หลายครั้ง (Multi-dose)</t>
        </is>
      </c>
      <c r="I67" s="100" t="n">
        <v>1</v>
      </c>
      <c r="J67" s="88" t="inlineStr">
        <is>
          <t>✅ คำตอบที่ถูกต้อง: ข้อ ก. ต้องเตรียมในตู้ Laminar Airflow Workbench (LAFW) ระดับ ISO Class 5 ที่ตั้งอยู่ใน Cleanroom ISO Class 7 และผ่านการกรองฆ่าเชื้อด้วยแผ่นกรอง 0.22 ไมครอน (Sterile membrane filtration)
💡 Background:
ยาหยอดตา (Ophthalmic preparations) จัดเป็นเภสัชภัณฑ์ปราศจากเชื้อ (Sterile dosage forms) ตามมาตรฐาน USP &lt;771&gt; และ USP &lt;797&gt; Pharmaceutical Compounding—Sterile Preparations
🎯 ทำไมข้อนี้ถึงถูก:
การเตรียมยาหยอดตาต้องกระทำภายใต้สภาวะปลอดเชื้ออย่างเข้มงวด (Aseptic technique) ภายในตู้ Laminar Airflow Workbench (LAFW / BSC) ที่มีอากาศสะอาดระดับ ISO Class 5 (Class 100) ซึ่งตั้งอยู่ในห้องสะอาด ISO Class 7 (Buffer room) และสารละลายต้องผ่านการทำให้ปราศจากเชื้อ เช่น การกรองผ่าน Membrane filter ขนาดรูพรุน 0.22 ไมครอน และปรับความดันออสโมติก (Isotonicity) ให้เหมาะสม
🔍 ข้ออื่นผิดเพราะอะไร:
- ข้อ ข. (เตรียมบนเคาน์เตอร์ปกติ): เสี่ยงต่อการปนเปื้อนเชื้อจุลชีพอย่างรุนแรง ก่อให้เกิดการติดเชื้อในลูกตา (Endophthalmitis)
- ข้อ ค. (ไม่ปรับ Tonicity/pH): จะทำให้ผู้ป่วยแสบระคายเคืองและทำลายเซลล์กระจกตา
- ข้อ ง. (Autoclave ทุกชนิด): ตัวยาหลายชนิดสลายตัวด้วยความร้อนสูง (Thermolabile) ห้าม Autoclave
- ข้อ จ. (ไม่ใส่สารกันเสียใน Multi-dose): ยาหยอดตาหลายครั้งต้องมี Antimicrobial preservative เพื่อป้องกันเชื้อเจริญเติบโตระหว่างการใช้งาน
📖 Guideline อ้างอิง:
United States Pharmacopeia (USP-NF) General Chapter &lt;797&gt; Pharmaceutical Compounding—Sterile Preparations, USP &lt;771&gt; Ophthalmic Products
📌 จุดจำก่อนสอบ:
ยาเตรียมเฉพาะรายยาตา = เตรียมใน ISO Class 5 LAFW + กรอง 0.22 µm + ปรับ Isotonicity (0.9% NaCl equivalent)</t>
        </is>
      </c>
      <c r="K67" s="100" t="n"/>
      <c r="L67" s="88" t="inlineStr">
        <is>
          <t>Spectroscopy &amp; Optical Analysis</t>
        </is>
      </c>
      <c r="M67" s="100" t="inlineStr">
        <is>
          <t>Product</t>
        </is>
      </c>
      <c r="N67" s="88" t="inlineStr">
        <is>
          <t>ข้อสอบจริง Product ปี 2558 ข้อ 14</t>
        </is>
      </c>
      <c r="O67" s="100" t="inlineStr">
        <is>
          <t>ข้อสอบจริง</t>
        </is>
      </c>
      <c r="P67" s="100" t="inlineStr">
        <is>
          <t>ปี 2558</t>
        </is>
      </c>
      <c r="Q67" s="100" t="n"/>
    </row>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2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1</t>
        </is>
      </c>
      <c r="B3" s="88" t="inlineStr">
        <is>
          <t>ข้อใดกล่าวไม่ถูกต้องเกี่ยวกับการเรียกเก็บยาคืนตามเกณฑ์ของ GMP</t>
        </is>
      </c>
      <c r="C3" s="100" t="n"/>
      <c r="D3" s="88" t="inlineStr">
        <is>
          <t>มีแผนกเรียกเก็บยาคืน</t>
        </is>
      </c>
      <c r="E3" s="88" t="inlineStr">
        <is>
          <t>ยาที่มีปัญหาระดับ 1 ต้องเรียกคืนทันที</t>
        </is>
      </c>
      <c r="F3" s="88" t="inlineStr">
        <is>
          <t>ต้องเก็บสินค้าออกจากท้องตลาดได้เลยทันที</t>
        </is>
      </c>
      <c r="G3" s="88" t="inlineStr">
        <is>
          <t>ต้องรายงานองค์การอาหารและยาภายใน 15 วัน</t>
        </is>
      </c>
      <c r="H3" s="88" t="inlineStr">
        <is>
          <t>การเรียกเก็บยาคืนเป็นหน้าที่ของฝ่ายการตลาดและฝ่ายขาย</t>
        </is>
      </c>
      <c r="I3" s="119" t="n">
        <v>5</v>
      </c>
      <c r="J3" s="88"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00" t="n"/>
      <c r="L3" s="88" t="inlineStr">
        <is>
          <t>GMP Regulations</t>
        </is>
      </c>
      <c r="M3" s="100" t="inlineStr">
        <is>
          <t>Product</t>
        </is>
      </c>
      <c r="N3" s="88" t="inlineStr">
        <is>
          <t>ข้อสอบจริง 2561 ข้อ 18</t>
        </is>
      </c>
      <c r="O3" s="100" t="inlineStr">
        <is>
          <t>ข้อสอบจริง</t>
        </is>
      </c>
      <c r="P3" s="119" t="inlineStr">
        <is>
          <t>ปี 2561</t>
        </is>
      </c>
      <c r="Q3" s="100" t="n"/>
      <c r="R3" s="2" t="n"/>
      <c r="S3" s="2" t="n"/>
      <c r="T3" s="2" t="n"/>
      <c r="U3" s="2" t="n"/>
    </row>
    <row r="4" ht="13.2" customHeight="1" s="49">
      <c r="A4" s="119" t="inlineStr">
        <is>
          <t>2</t>
        </is>
      </c>
      <c r="B4" s="88"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00" t="n"/>
      <c r="D4" s="88" t="inlineStr">
        <is>
          <t>25°C ± 2°C / 60% ± 5% RH</t>
        </is>
      </c>
      <c r="E4" s="88" t="inlineStr">
        <is>
          <t>30°C ± 2°C / 65% ± 5% RH</t>
        </is>
      </c>
      <c r="F4" s="88" t="inlineStr">
        <is>
          <t>40°C ± 2°C / 75% ± 5% RH</t>
        </is>
      </c>
      <c r="G4" s="88" t="inlineStr">
        <is>
          <t>30°C ± 2°C / 75% ± 5% RH</t>
        </is>
      </c>
      <c r="H4" s="88" t="inlineStr">
        <is>
          <t>25°C ± 2°C / 75% ± 5% RH</t>
        </is>
      </c>
      <c r="I4" s="119" t="n">
        <v>4</v>
      </c>
      <c r="J4" s="88"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00" t="n"/>
      <c r="L4" s="88" t="inlineStr">
        <is>
          <t>Stability Testing</t>
        </is>
      </c>
      <c r="M4" s="100" t="inlineStr">
        <is>
          <t>Product</t>
        </is>
      </c>
      <c r="N4" s="88" t="inlineStr">
        <is>
          <t>ข้อสอบจริง 2561 ข้อ 44</t>
        </is>
      </c>
      <c r="O4" s="100" t="inlineStr">
        <is>
          <t>ข้อสอบจริง</t>
        </is>
      </c>
      <c r="P4" s="119" t="inlineStr">
        <is>
          <t>ปี 2561</t>
        </is>
      </c>
      <c r="Q4" s="100" t="n"/>
      <c r="R4" s="2" t="n"/>
      <c r="S4" s="2" t="n"/>
      <c r="T4" s="2" t="n"/>
      <c r="U4" s="2" t="n"/>
    </row>
    <row r="5" ht="13.2" customHeight="1" s="49">
      <c r="A5" s="119" t="inlineStr">
        <is>
          <t>3</t>
        </is>
      </c>
      <c r="B5" s="88" t="inlineStr">
        <is>
          <t>ข้อใดถูกต้องเกี่ยวกับการจัดเตรียมยาเคมีบำบัด (Cytotoxic preparation) เพื่อความปลอดภัยตามมาตรฐานสากล</t>
        </is>
      </c>
      <c r="C5" s="100" t="n"/>
      <c r="D5" s="88" t="inlineStr">
        <is>
          <t>ห้องเตรียมควรเป็น positive pressure เมื่อเทียบกับห้องภายนอก</t>
        </is>
      </c>
      <c r="E5" s="88" t="inlineStr">
        <is>
          <t>ลมเป่าควรเป็นแนว vertical ภายใน Biological Safety Cabinet</t>
        </is>
      </c>
      <c r="F5" s="88" t="inlineStr">
        <is>
          <t>ชุดคลุมปฏิบัติงานเมื่อใช้แล้วสามารถนำกลับมาใช้ซ้ำได้จนกว่าใยผ้าจะเสื่อม</t>
        </is>
      </c>
      <c r="G5" s="88" t="inlineStr">
        <is>
          <t>ภาชนะบรรจุควรทำความสะอาดด้วย alcohol 90%</t>
        </is>
      </c>
      <c r="H5" s="88" t="inlineStr">
        <is>
          <t>การเตรียมใน laminar air flow มีความปลอดภัยมากกว่าการเตรียมใน isolator</t>
        </is>
      </c>
      <c r="I5" s="119" t="n">
        <v>2</v>
      </c>
      <c r="J5" s="88"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00" t="n"/>
      <c r="L5" s="88" t="inlineStr">
        <is>
          <t>Sterile Compounding &amp; Safety</t>
        </is>
      </c>
      <c r="M5" s="100" t="inlineStr">
        <is>
          <t>Product</t>
        </is>
      </c>
      <c r="N5" s="88" t="inlineStr">
        <is>
          <t>ข้อสอบเตรียมสอบเภสัช</t>
        </is>
      </c>
      <c r="O5" s="100" t="inlineStr">
        <is>
          <t>แบบฝึกหัด</t>
        </is>
      </c>
      <c r="P5" s="100" t="inlineStr">
        <is>
          <t>RxCU</t>
        </is>
      </c>
      <c r="Q5" s="100" t="n"/>
      <c r="R5" s="2" t="n"/>
      <c r="S5" s="2" t="n"/>
      <c r="T5" s="2" t="n"/>
      <c r="U5" s="2" t="n"/>
    </row>
    <row r="6" ht="13.2" customHeight="1" s="49">
      <c r="A6" s="119" t="inlineStr">
        <is>
          <t>4</t>
        </is>
      </c>
      <c r="B6" s="88" t="inlineStr">
        <is>
          <t>จากโครงสร้างทางเคมี L-dopa ถูกเปลี่ยนเป็น dopamine ในร่างกายด้วยปฏิกิริยาใด</t>
        </is>
      </c>
      <c r="C6" s="100" t="n"/>
      <c r="D6" s="88" t="inlineStr">
        <is>
          <t>Decarboxylation</t>
        </is>
      </c>
      <c r="E6" s="88" t="inlineStr">
        <is>
          <t>Demethylation</t>
        </is>
      </c>
      <c r="F6" s="88" t="inlineStr">
        <is>
          <t>Deamination</t>
        </is>
      </c>
      <c r="G6" s="88" t="inlineStr">
        <is>
          <t>Hydrolysis</t>
        </is>
      </c>
      <c r="H6" s="88" t="inlineStr">
        <is>
          <t>Oxidation</t>
        </is>
      </c>
      <c r="I6" s="119" t="n">
        <v>1</v>
      </c>
      <c r="J6" s="88"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00" t="n"/>
      <c r="L6" s="88" t="inlineStr">
        <is>
          <t>Preformulation &amp; Medicinal Chemistry</t>
        </is>
      </c>
      <c r="M6" s="100" t="inlineStr">
        <is>
          <t>Product</t>
        </is>
      </c>
      <c r="N6" s="88" t="inlineStr">
        <is>
          <t>ข้อสอบเตรียมสอบเภสัช</t>
        </is>
      </c>
      <c r="O6" s="100" t="inlineStr">
        <is>
          <t>แบบฝึกหัด</t>
        </is>
      </c>
      <c r="P6" s="100" t="inlineStr">
        <is>
          <t>RxCU</t>
        </is>
      </c>
      <c r="Q6" s="100" t="n"/>
      <c r="R6" s="2" t="n"/>
      <c r="S6" s="2" t="n"/>
      <c r="T6" s="2" t="n"/>
      <c r="U6" s="2" t="n"/>
    </row>
    <row r="7" ht="13.2" customHeight="1" s="49">
      <c r="A7" s="119" t="inlineStr">
        <is>
          <t>5</t>
        </is>
      </c>
      <c r="B7" s="88" t="inlineStr">
        <is>
          <t>เภสัชกรต้องการพัฒนาวิธีวิเคราะห์เพื่อหาปริมาณสารปนเปื้อน (Quantitative impurity test) ของยา itraconazole ในขั้นตอนการทำ method validation หัวข้อใดไม่จำเป็นต้องทำตามเกณฑ์ ICH Q2(R1)</t>
        </is>
      </c>
      <c r="C7" s="100" t="n"/>
      <c r="D7" s="88" t="inlineStr">
        <is>
          <t>Accuracy</t>
        </is>
      </c>
      <c r="E7" s="88" t="inlineStr">
        <is>
          <t>Precision (Repeatability &amp; Intermediate precision)</t>
        </is>
      </c>
      <c r="F7" s="88" t="inlineStr">
        <is>
          <t>Specificity</t>
        </is>
      </c>
      <c r="G7" s="88" t="inlineStr">
        <is>
          <t>Limit of Detection (LOD)</t>
        </is>
      </c>
      <c r="H7" s="88" t="inlineStr">
        <is>
          <t>Limit of Quantitation (LOQ)</t>
        </is>
      </c>
      <c r="I7" s="119" t="n">
        <v>4</v>
      </c>
      <c r="J7" s="88" t="inlineStr">
        <is>
          <t>✅ คำตอบที่ถูกต้อง: ข้อ ง. Limit of Detection (LOD)
💡 Background:
ตามเกณฑ์ ICH Q2(R1) Validation of Analytical Procedures การตรวจสอบความถูกต้องของวิธีวิเคราะห์ถูกแบ่งออกเป็น 4 ประเภทหลัก: 1. Identification, 2. Testing for impurities (Quantitative test), 3. Testing for impurities (Limit test), 4. Assay / Dissolution
🎯 ทำไมข้อนี้ถึงถูก:
ข้อ ง. ถูกต้อง เพราะสำหรับ Quantitative impurity test (การหาปริมาณสารปนเปื้อนเชิงปริมาณ) เกณฑ์ ICH Q2(R1) กำหนดให้ต้องประเมิน Accuracy, Precision, Specificity, Linearity, Range และ LOQ (Limit of Quantitation) แต่ "ไม่จำเป็นต้องหา LOD (Limit of Detection)" เนื่องจาก LOD เป็นข้อกำหนดเฉพาะสำหรับการทดสอบแบบ Limit test (การตรวจหาสารปนเปื้อนแบบผ่าน/ไม่ผ่านเชิงคุณภาพ)
🔍 ข้ออื่นผิดเพราะอะไร:
- ข้อ ก. (Accuracy): จำเป็นต้องประเมินสำหรับ Quantitative test เพื่อยืนยันความถูกต้องของผลวิเคราะห์เทียบกับค่าจริง (Recovery test)
- ข้อ ข. (Precision): จำเป็นต้องประเมินทั้ง Repeatability และ Intermediate precision เพื่อยืนยันความแม่นยำในการวัดซ้ำ
- ข้อ ค. (Specificity): จำเป็นต้องประเมินในทุกวิธีวิเคราะห์เพื่อยืนยันว่าสารอื่นในตำรับไม่รบกวนสัญญาณของสารปนเปื้อน
- ข้อ จ. (Limit of Quantitation (LOQ)): จำเป็นต้องประเมินสำหรับ Quantitative impurity test เพื่อระบุความเข้มข้นต่ำสุดที่สามารถวัดปริมาณได้อย่างแม่นยำและถูกต้อง
📖 Guideline อ้างอิง:
ICH Harmonised Tripartite Guideline Q2(R1): Validation of Analytical Procedures: Text and Methodology
📌 จุดจำก่อนสอบ:
• Quantitative impurity test: Accuracy, Precision, Specificity, LOQ, Linearity, Range (ไม่ต้องทำ LOD)
• Limit impurity test: Specificity, LOD (ไม่ต้องทำ Accuracy, Precision, LOQ, Linearity)
• Assay / Potency: Accuracy, Precision, Specificity, Linearity, Range (ไม่ต้องทำ LOD, LOQ)</t>
        </is>
      </c>
      <c r="K7" s="100" t="n"/>
      <c r="L7" s="88" t="inlineStr">
        <is>
          <t>Method Validation &amp; Quality Control</t>
        </is>
      </c>
      <c r="M7" s="100" t="inlineStr">
        <is>
          <t>Product</t>
        </is>
      </c>
      <c r="N7" s="88" t="inlineStr">
        <is>
          <t>ข้อสอบจริง 2562 / 2564</t>
        </is>
      </c>
      <c r="O7" s="100" t="inlineStr">
        <is>
          <t>ข้อสอบจริง</t>
        </is>
      </c>
      <c r="P7" s="119" t="inlineStr">
        <is>
          <t>ปี 2562</t>
        </is>
      </c>
      <c r="Q7" s="100" t="n"/>
      <c r="R7" s="2" t="n"/>
      <c r="S7" s="2" t="n"/>
      <c r="T7" s="2" t="n"/>
      <c r="U7" s="2" t="n"/>
    </row>
    <row r="8" ht="13.2" customHeight="1" s="49">
      <c r="A8" s="119" t="inlineStr">
        <is>
          <t>6</t>
        </is>
      </c>
      <c r="B8" s="88" t="inlineStr">
        <is>
          <t>ตัวยาสำคัญ Donepezil 5 mg มีคุณสมบัติการไหลที่ดี (Good flowability) แต่เกิดการเสื่อมสลายได้ง่ายด้วยปฏิกิริยา Hydrolysis ในสารละลายสภาวะด่างและเป็นกลาง ควรเลือกกระบวนการเตรียมยาเม็ดด้วยวิธีใดจึงเหมาะสมที่สุด</t>
        </is>
      </c>
      <c r="C8" s="100" t="n"/>
      <c r="D8" s="88" t="inlineStr">
        <is>
          <t>Wet granulation โดยใช้ starch paste เป็น binder</t>
        </is>
      </c>
      <c r="E8" s="88" t="inlineStr">
        <is>
          <t>Direct compression (การตอกตรง)</t>
        </is>
      </c>
      <c r="F8" s="88" t="inlineStr">
        <is>
          <t>Dry granulation ด้วยเครื่อง roller compactor</t>
        </is>
      </c>
      <c r="G8" s="88" t="inlineStr">
        <is>
          <t>Wet granulation ด้วย organic solvent</t>
        </is>
      </c>
      <c r="H8" s="88" t="inlineStr">
        <is>
          <t>Fluidized bed wet granulation</t>
        </is>
      </c>
      <c r="I8" s="119" t="n">
        <v>2</v>
      </c>
      <c r="J8" s="88" t="inlineStr">
        <is>
          <t>✅ คำตอบที่ถูกต้อง: ข้อ ข. Direct compression (การตอกตรง)
💡 Background:
ในการพัฒนาสูตรตำรับยาเม็ด (Preformulation &amp; Tableting design) ต้องพิจารณาคุณสมบัติทางเคมีกายภาพของตัวยาสำคัญ ได้แก่ ความสามารถในการไหล (Flowability), การถูกอัดแน่น (Compressibility) และความคงตัวต่อความชื้นและความร้อน (Moisture &amp; Heat sensitivity)
🎯 ทำไมข้อนี้ถึงถูก:
ข้อ ข. ถูกต้อง เพราะ Donepezil 5 mg เป็นยาขนาดยาต่ำ (Low-dose drug) และตัวยามีคุณสมบัติการไหลที่ดีอยู่แล้ว รวมทั้งไวต่อการสลายตัวด้วยน้ำ (Hydrolysis sensitive) จึงเหมาะสมที่สุดกับการใช้วิธี Direct compression (การตอกตรง) โดยใช้สารช่วยตอกตรง เช่น Microcrystalline cellulose (Avicel) หรือ Spray-dried lactose ซึ่งหลีกเลี่ยงการใช้น้ำและความร้อนในกระบวนการผลิตได้อย่างสมบูรณ์
🔍 ข้ออื่นผิดเพราะอะไร:
- ข้อ ก. (Wet granulation โดยใช้ starch paste เป็น binder): ไม่เหมาะสมอย่างยิ่งเพราะใช้น้ำเป็นตัวทำละลายสารยึดเกาะ และต้องผ่านขั้นตอนการอบแห้งด้วยความร้อน ทำให้ตัวยาสำคัญเกิดปฏิกิริยา Hydrolysis สลายตัว
- ข้อ ค. (Dry granulation ด้วยเครื่อง roller compactor): มักใช้กับตัวยาขนาดสูง (High dose) ที่ไหลไม่ดีและไม่ทนชื้น แต่ในกรณีนี้ขนาดยาเพียง 5 mg และไหลดีอยู่แล้ว จึงไม่มีความจำเป็นต้องเพิ่มขั้นตอน slugging/roller compaction
- ข้อ ง. (Wet granulation ด้วย organic solvent): แม้จะหลีกเลี่ยงน้ำได้ แต่ก่อให้เกิดความเสี่ยงด้านไอระเหยตัวทำละลายตกค้าง (Residual solvent) อันตรายจากการระเบิด และต้นทุนสูงกว่าการตอกตรง
- ข้อ จ. (Fluidized bed wet granulation): ยังคงต้องใช้น้ำหรือของเหลวพ่นลงบนผงยา ทำให้เกิดความชื้นสัมผัสตัวยาเสี่ยงต่อการเกิด Hydrolysis
📖 Guideline อ้างอิง:
Aulton’s Pharmaceutics: The Design and Manufacture of Medicines (5th Edition) &amp; Ansel’s Pharmaceutical Dosage Forms and Drug Delivery Systems (11th Edition)
📌 จุดจำก่อนสอบ:
• Direct compression: เหมาะกับยาไม่ทนชื้น/ไม่ทนร้อน (Moisture/Heat sensitive), ยาขนาดยาต่ำที่มีสารช่วยตอกตรงที่ไหลดี
• Dry granulation: เหมาะกับยาไม่ทนชื้น/ไม่ทนร้อน แต่ไหลไม่ดีและอัดไม่แน่น (ขนาดยาปานกลาง-สูง)
• Wet granulation: เหมาะกับยาที่ทนชื้น ทนร้อน ไหลไม่ดี เพื่อเพิ่มความแข็งแรงของแกรนูล</t>
        </is>
      </c>
      <c r="K8" s="100" t="n"/>
      <c r="L8" s="88" t="inlineStr">
        <is>
          <t>Preformulation &amp; Formulation Design</t>
        </is>
      </c>
      <c r="M8" s="100" t="inlineStr">
        <is>
          <t>Product</t>
        </is>
      </c>
      <c r="N8" s="88" t="inlineStr">
        <is>
          <t>ข้อสอบจริง 2561 ข้อ 30 / 2564 ข้อ 131</t>
        </is>
      </c>
      <c r="O8" s="100" t="inlineStr">
        <is>
          <t>ข้อสอบจริง</t>
        </is>
      </c>
      <c r="P8" s="119" t="inlineStr">
        <is>
          <t>ปี 2561</t>
        </is>
      </c>
      <c r="Q8" s="100" t="n"/>
      <c r="R8" s="2" t="n"/>
      <c r="S8" s="2" t="n"/>
      <c r="T8" s="2" t="n"/>
      <c r="U8" s="2" t="n"/>
    </row>
    <row r="9" ht="13.2" customHeight="1" s="49">
      <c r="A9" s="119" t="inlineStr">
        <is>
          <t>7</t>
        </is>
      </c>
      <c r="B9" s="88"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9" s="100" t="n"/>
      <c r="D9" s="88" t="inlineStr">
        <is>
          <t>Newtonian flow</t>
        </is>
      </c>
      <c r="E9" s="88" t="inlineStr">
        <is>
          <t>Dilatant flow (Shear-thickening)</t>
        </is>
      </c>
      <c r="F9" s="88" t="inlineStr">
        <is>
          <t>Pseudoplastic flow พร้อมสมบัติ Thixotropy</t>
        </is>
      </c>
      <c r="G9" s="88" t="inlineStr">
        <is>
          <t>Plastic flow (Bingham bodies)</t>
        </is>
      </c>
      <c r="H9" s="88" t="inlineStr">
        <is>
          <t>Rheopectic flow</t>
        </is>
      </c>
      <c r="I9" s="119" t="n">
        <v>3</v>
      </c>
      <c r="J9" s="88"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9" s="100" t="n"/>
      <c r="L9" s="88" t="inlineStr">
        <is>
          <t>Preformulation &amp; Rheology</t>
        </is>
      </c>
      <c r="M9" s="100" t="inlineStr">
        <is>
          <t>Product</t>
        </is>
      </c>
      <c r="N9" s="88" t="inlineStr">
        <is>
          <t>ข้อสอบเตรียมสอบเภสัช</t>
        </is>
      </c>
      <c r="O9" s="100" t="inlineStr">
        <is>
          <t>แบบฝึกหัด</t>
        </is>
      </c>
      <c r="P9" s="100" t="inlineStr">
        <is>
          <t>RxCU</t>
        </is>
      </c>
      <c r="Q9" s="100" t="n"/>
      <c r="R9" s="2" t="n"/>
      <c r="S9" s="2" t="n"/>
      <c r="T9" s="2" t="n"/>
      <c r="U9" s="2" t="n"/>
    </row>
    <row r="10" ht="13.2" customHeight="1" s="49">
      <c r="A10" s="119" t="inlineStr">
        <is>
          <t>8</t>
        </is>
      </c>
      <c r="B10" s="88"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10" s="100" t="n"/>
      <c r="D10" s="88" t="inlineStr">
        <is>
          <t>Hydroxypropyl methylcellulose (HPMC)</t>
        </is>
      </c>
      <c r="E10" s="88" t="inlineStr">
        <is>
          <t>Ethyl cellulose (EC)</t>
        </is>
      </c>
      <c r="F10" s="88" t="inlineStr">
        <is>
          <t>Polyethylene glycol (PEG)</t>
        </is>
      </c>
      <c r="G10" s="88" t="inlineStr">
        <is>
          <t>Hydroxypropyl methylcellulose phthalate (HPMCP)</t>
        </is>
      </c>
      <c r="H10" s="88" t="inlineStr">
        <is>
          <t>Povidone (PVP)</t>
        </is>
      </c>
      <c r="I10" s="119" t="n">
        <v>4</v>
      </c>
      <c r="J10" s="88"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10" s="100" t="n"/>
      <c r="L10" s="88" t="inlineStr">
        <is>
          <t>Preformulation &amp; Polymer Coating</t>
        </is>
      </c>
      <c r="M10" s="100" t="inlineStr">
        <is>
          <t>Product</t>
        </is>
      </c>
      <c r="N10" s="88" t="inlineStr">
        <is>
          <t>ข้อสอบจริง 2562 / 2566</t>
        </is>
      </c>
      <c r="O10" s="100" t="inlineStr">
        <is>
          <t>ข้อสอบจริง</t>
        </is>
      </c>
      <c r="P10" s="119" t="inlineStr">
        <is>
          <t>ปี 2562</t>
        </is>
      </c>
      <c r="Q10" s="100" t="n"/>
      <c r="R10" s="2" t="n"/>
      <c r="S10" s="2" t="n"/>
      <c r="T10" s="2" t="n"/>
      <c r="U10" s="2" t="n"/>
    </row>
    <row r="11" ht="13.2" customHeight="1" s="49">
      <c r="A11" s="119" t="inlineStr">
        <is>
          <t>9</t>
        </is>
      </c>
      <c r="B11" s="88"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11" s="100" t="n"/>
      <c r="D11" s="88" t="inlineStr">
        <is>
          <t>Croscarmellose sodium</t>
        </is>
      </c>
      <c r="E11" s="88" t="inlineStr">
        <is>
          <t>Talcum</t>
        </is>
      </c>
      <c r="F11" s="88" t="inlineStr">
        <is>
          <t>Povidone K30</t>
        </is>
      </c>
      <c r="G11" s="88" t="inlineStr">
        <is>
          <t>Gelatin</t>
        </is>
      </c>
      <c r="H11" s="88" t="inlineStr">
        <is>
          <t>Methyl cellulose</t>
        </is>
      </c>
      <c r="I11" s="119" t="n">
        <v>1</v>
      </c>
      <c r="J11" s="88"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11" s="100" t="n"/>
      <c r="L11" s="88" t="inlineStr">
        <is>
          <t>Preformulation &amp; Excipients</t>
        </is>
      </c>
      <c r="M11" s="100" t="inlineStr">
        <is>
          <t>Product</t>
        </is>
      </c>
      <c r="N11" s="88" t="inlineStr">
        <is>
          <t>ข้อสอบจริง 2561 ข้อ 108 / 2567 ข้อ 15</t>
        </is>
      </c>
      <c r="O11" s="100" t="inlineStr">
        <is>
          <t>ข้อสอบจริง</t>
        </is>
      </c>
      <c r="P11" s="119" t="inlineStr">
        <is>
          <t>ปี 2561</t>
        </is>
      </c>
      <c r="Q11" s="100" t="n"/>
      <c r="R11" s="2" t="n"/>
      <c r="S11" s="2" t="n"/>
      <c r="T11" s="2" t="n"/>
      <c r="U11" s="2" t="n"/>
    </row>
    <row r="12" ht="13.2" customHeight="1" s="49">
      <c r="A12" s="119" t="inlineStr">
        <is>
          <t>10</t>
        </is>
      </c>
      <c r="B12" s="88"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2" s="100" t="n"/>
      <c r="D12" s="88" t="inlineStr">
        <is>
          <t>Grade A ทั้งในจุดสัมผัสยาและสภาพแวดล้อมพื้นหลัง</t>
        </is>
      </c>
      <c r="E12" s="88" t="inlineStr">
        <is>
          <t>Grade D สำหรับทั้งกระบวนการเตรียมและบรรจุ</t>
        </is>
      </c>
      <c r="F12" s="88" t="inlineStr">
        <is>
          <t>Grade C สำหรับทั้งกระบวนการเตรียมและบรรจุ</t>
        </is>
      </c>
      <c r="G12" s="88" t="inlineStr">
        <is>
          <t>Grade A ในจุดสัมผัสยา โดยมีสภาพแวดล้อมพื้นหลังเป็น Grade B</t>
        </is>
      </c>
      <c r="H12" s="88" t="inlineStr">
        <is>
          <t>Grade B ในจุดสัมผัสยา โดยมีสภาพแวดล้อมพื้นหลังเป็น Grade C</t>
        </is>
      </c>
      <c r="I12" s="119" t="n">
        <v>4</v>
      </c>
      <c r="J12" s="88"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2" s="100" t="n"/>
      <c r="L12" s="88" t="inlineStr">
        <is>
          <t>GMP PIC/S &amp; Sterile Manufacturing</t>
        </is>
      </c>
      <c r="M12" s="100" t="inlineStr">
        <is>
          <t>Product</t>
        </is>
      </c>
      <c r="N12" s="88" t="inlineStr">
        <is>
          <t>ข้อสอบจริง 2566 Day 2 ข้อ 97</t>
        </is>
      </c>
      <c r="O12" s="100" t="inlineStr">
        <is>
          <t>ข้อสอบจริง</t>
        </is>
      </c>
      <c r="P12" s="119" t="inlineStr">
        <is>
          <t>ปี 2566</t>
        </is>
      </c>
      <c r="Q12" s="100" t="n"/>
      <c r="R12" s="2" t="n"/>
      <c r="S12" s="2" t="n"/>
      <c r="T12" s="2" t="n"/>
      <c r="U12" s="2" t="n"/>
    </row>
    <row r="13" ht="13.2" customHeight="1" s="49">
      <c r="A13" s="119" t="inlineStr">
        <is>
          <t>11</t>
        </is>
      </c>
      <c r="B13" s="88"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3" s="100" t="n"/>
      <c r="D13" s="88" t="inlineStr">
        <is>
          <t>ผลิตในอาคารเดียวกันได้โดยใช้วิธีสลับรอบการผลิต (Campaign production)</t>
        </is>
      </c>
      <c r="E13" s="88" t="inlineStr">
        <is>
          <t>แยกอาคารผลิตแต่สามารถเชื่อมต่อระบบปรับอากาศ (HVAC) และระบบน้ำร่วมกันได้</t>
        </is>
      </c>
      <c r="F13" s="88" t="inlineStr">
        <is>
          <t>ต้องแยกอาคารผลิตและแยกระบบสาธารณูปโภค (HVAC/Water) โดยเด็ดขาด</t>
        </is>
      </c>
      <c r="G13" s="88" t="inlineStr">
        <is>
          <t>สามารถผลิตในห้องร่วมกับยาอื่นได้หากติดตั้ง HEPA filter ประจำเครื่องจักร</t>
        </is>
      </c>
      <c r="H13" s="88" t="inlineStr">
        <is>
          <t>ผลิตร่วมกับผลิตภัณฑ์อื่นได้หากผ่านการทดสอบ Cleaning validation อย่างเข้มงวด</t>
        </is>
      </c>
      <c r="I13" s="119" t="n">
        <v>3</v>
      </c>
      <c r="J13" s="88"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3" s="100" t="n"/>
      <c r="L13" s="88" t="inlineStr">
        <is>
          <t>GMP Facility Design &amp; Cross-Contamination</t>
        </is>
      </c>
      <c r="M13" s="100" t="inlineStr">
        <is>
          <t>Product</t>
        </is>
      </c>
      <c r="N13" s="88" t="inlineStr">
        <is>
          <t>ข้อสอบจริง 2566 Day 2 ข้อ 76</t>
        </is>
      </c>
      <c r="O13" s="100" t="inlineStr">
        <is>
          <t>ข้อสอบจริง</t>
        </is>
      </c>
      <c r="P13" s="119" t="inlineStr">
        <is>
          <t>ปี 2566</t>
        </is>
      </c>
      <c r="Q13" s="100" t="n"/>
      <c r="R13" s="2" t="n"/>
      <c r="S13" s="2" t="n"/>
      <c r="T13" s="2" t="n"/>
      <c r="U13" s="2" t="n"/>
    </row>
    <row r="14" ht="13.2" customHeight="1" s="49">
      <c r="A14" s="100" t="n">
        <v>12</v>
      </c>
      <c r="B14" s="88"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4" s="100" t="n"/>
      <c r="D14" s="88" t="inlineStr">
        <is>
          <t>Ethyl cellulose</t>
        </is>
      </c>
      <c r="E14" s="88" t="inlineStr">
        <is>
          <t>Cellulose acetate</t>
        </is>
      </c>
      <c r="F14" s="88" t="inlineStr">
        <is>
          <t>Polysorbate 80</t>
        </is>
      </c>
      <c r="G14" s="88" t="inlineStr">
        <is>
          <t>Sorbitol</t>
        </is>
      </c>
      <c r="H14" s="88" t="inlineStr">
        <is>
          <t>Polyvinyl alcohol (PVA)</t>
        </is>
      </c>
      <c r="I14" s="100" t="n">
        <v>5</v>
      </c>
      <c r="J14" s="88"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4" s="100" t="n"/>
      <c r="L14" s="88" t="inlineStr">
        <is>
          <t>Pharmaceutical Technology General</t>
        </is>
      </c>
      <c r="M14" s="100" t="inlineStr">
        <is>
          <t>Product</t>
        </is>
      </c>
      <c r="N14" s="88" t="inlineStr">
        <is>
          <t>ข้อสอบจริง Product ปี 2567 ข้อ 6</t>
        </is>
      </c>
      <c r="O14" s="100" t="inlineStr">
        <is>
          <t>ข้อสอบจริง</t>
        </is>
      </c>
      <c r="P14" s="100" t="inlineStr">
        <is>
          <t>ปี 2567</t>
        </is>
      </c>
      <c r="Q14" s="100" t="n"/>
      <c r="R14" s="2" t="n"/>
      <c r="S14" s="2" t="n"/>
      <c r="T14" s="2" t="n"/>
      <c r="U14" s="2" t="n"/>
    </row>
    <row r="15" ht="13.2" customHeight="1" s="49">
      <c r="A15" s="100" t="n">
        <v>13</v>
      </c>
      <c r="B15" s="88"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5" s="100" t="n"/>
      <c r="D15" s="88" t="inlineStr">
        <is>
          <t>Karl Fischer Titration (Water Determination Method Ia)</t>
        </is>
      </c>
      <c r="E15" s="88" t="inlineStr">
        <is>
          <t>Loss on Drying (LOD)</t>
        </is>
      </c>
      <c r="F15" s="34" t="inlineStr">
        <is>
          <t>Thermogravimetric Analysis (TGA)</t>
        </is>
      </c>
      <c r="G15" s="34" t="inlineStr">
        <is>
          <t>Azeotropic Distillation Method</t>
        </is>
      </c>
      <c r="H15" s="34" t="inlineStr">
        <is>
          <t>Gas Chromatography with TCD</t>
        </is>
      </c>
      <c r="I15" s="100" t="n">
        <v>1</v>
      </c>
      <c r="J15" s="88"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5" s="100" t="n"/>
      <c r="L15" s="88" t="inlineStr">
        <is>
          <t>Pharmaceutical Technology General</t>
        </is>
      </c>
      <c r="M15" s="100" t="inlineStr">
        <is>
          <t>Product</t>
        </is>
      </c>
      <c r="N15" s="88" t="inlineStr">
        <is>
          <t>ข้อสอบจริง Product ปี 2567 ข้อ 7</t>
        </is>
      </c>
      <c r="O15" s="100" t="inlineStr">
        <is>
          <t>ข้อสอบจริง</t>
        </is>
      </c>
      <c r="P15" s="100" t="inlineStr">
        <is>
          <t>ปี 2567</t>
        </is>
      </c>
      <c r="Q15" s="100" t="n"/>
      <c r="R15" s="2" t="n"/>
      <c r="S15" s="2" t="n"/>
      <c r="T15" s="2" t="n"/>
      <c r="U15" s="2" t="n"/>
    </row>
    <row r="16" ht="13.2" customHeight="1" s="49">
      <c r="A16" s="100" t="n">
        <v>14</v>
      </c>
      <c r="B16" s="88"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6" s="100" t="inlineStr">
        <is>
          <t>[แนบรูป: ข้อสอบ Product ปี 2567 รหัสรูปภาพ image2]</t>
        </is>
      </c>
      <c r="D16" s="88" t="inlineStr">
        <is>
          <t>3.59</t>
        </is>
      </c>
      <c r="E16" s="88" t="inlineStr">
        <is>
          <t>3.33</t>
        </is>
      </c>
      <c r="F16" s="88" t="inlineStr">
        <is>
          <t>0.28</t>
        </is>
      </c>
      <c r="G16" s="88" t="inlineStr">
        <is>
          <t>2.69</t>
        </is>
      </c>
      <c r="H16" s="88" t="inlineStr">
        <is>
          <t>0.30</t>
        </is>
      </c>
      <c r="I16" s="100" t="n">
        <v>1</v>
      </c>
      <c r="J16" s="88"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6" s="100" t="n"/>
      <c r="L16" s="88" t="inlineStr">
        <is>
          <t>Pharmaceutical Technology General</t>
        </is>
      </c>
      <c r="M16" s="100" t="inlineStr">
        <is>
          <t>Product</t>
        </is>
      </c>
      <c r="N16" s="88" t="inlineStr">
        <is>
          <t>ข้อสอบจริง Product ปี 2567 ข้อ 9</t>
        </is>
      </c>
      <c r="O16" s="100" t="inlineStr">
        <is>
          <t>ข้อสอบจริง</t>
        </is>
      </c>
      <c r="P16" s="100" t="inlineStr">
        <is>
          <t>ปี 2567</t>
        </is>
      </c>
      <c r="Q16" s="100" t="n"/>
      <c r="R16" s="2" t="n"/>
      <c r="S16" s="2" t="n"/>
      <c r="T16" s="2" t="n"/>
      <c r="U16" s="2" t="n"/>
    </row>
    <row r="17" ht="13.2" customHeight="1" s="49">
      <c r="A17" s="100" t="n">
        <v>15</v>
      </c>
      <c r="B17" s="88"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7" s="100" t="n"/>
      <c r="D17" s="88" t="inlineStr">
        <is>
          <t>Sodium sulfate</t>
        </is>
      </c>
      <c r="E17" s="88" t="inlineStr">
        <is>
          <t>Glycerin</t>
        </is>
      </c>
      <c r="F17" s="88" t="inlineStr">
        <is>
          <t>Sorbitol</t>
        </is>
      </c>
      <c r="G17" s="88" t="inlineStr">
        <is>
          <t>Aspartame</t>
        </is>
      </c>
      <c r="H17" s="88" t="inlineStr">
        <is>
          <t>Polacrilex (Cation exchange resin)</t>
        </is>
      </c>
      <c r="I17" s="100" t="n">
        <v>2</v>
      </c>
      <c r="J17" s="88"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7" s="100" t="n"/>
      <c r="L17" s="88" t="inlineStr">
        <is>
          <t>Pharmaceutical Technology General</t>
        </is>
      </c>
      <c r="M17" s="100" t="inlineStr">
        <is>
          <t>Product</t>
        </is>
      </c>
      <c r="N17" s="88" t="inlineStr">
        <is>
          <t>ข้อสอบจริง Product ปี 2567 ข้อ 16</t>
        </is>
      </c>
      <c r="O17" s="100" t="inlineStr">
        <is>
          <t>ข้อสอบจริง</t>
        </is>
      </c>
      <c r="P17" s="100" t="inlineStr">
        <is>
          <t>ปี 2567</t>
        </is>
      </c>
      <c r="Q17" s="100" t="n"/>
      <c r="R17" s="2" t="n"/>
      <c r="S17" s="2" t="n"/>
      <c r="T17" s="2" t="n"/>
      <c r="U17" s="2" t="n"/>
    </row>
    <row r="18" ht="409.6" customHeight="1" s="49">
      <c r="A18" s="100" t="n">
        <v>16</v>
      </c>
      <c r="B18" s="88"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8" s="100" t="n"/>
      <c r="D18" s="88" t="inlineStr">
        <is>
          <t>Secondary resources</t>
        </is>
      </c>
      <c r="E18" s="88" t="inlineStr">
        <is>
          <t>Primary resources</t>
        </is>
      </c>
      <c r="F18" s="88" t="inlineStr">
        <is>
          <t>Secondary และ tertiary resources</t>
        </is>
      </c>
      <c r="G18" s="88" t="inlineStr">
        <is>
          <t>Tertiary resources</t>
        </is>
      </c>
      <c r="H18" s="88" t="inlineStr">
        <is>
          <t>Primary และ secondary resources</t>
        </is>
      </c>
      <c r="I18" s="100" t="n">
        <v>4</v>
      </c>
      <c r="J18" s="88"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8" s="100" t="n"/>
      <c r="L18" s="88" t="inlineStr">
        <is>
          <t>Pharmaceutical Technology General</t>
        </is>
      </c>
      <c r="M18" s="100" t="inlineStr">
        <is>
          <t>Product</t>
        </is>
      </c>
      <c r="N18" s="88" t="inlineStr">
        <is>
          <t>ข้อสอบจริง Product ปี 2567 ข้อ 20</t>
        </is>
      </c>
      <c r="O18" s="100" t="inlineStr">
        <is>
          <t>ข้อสอบจริง</t>
        </is>
      </c>
      <c r="P18" s="100" t="inlineStr">
        <is>
          <t>ปี 2567</t>
        </is>
      </c>
      <c r="Q18" s="100" t="n"/>
    </row>
    <row r="19" ht="409.6" customHeight="1" s="49">
      <c r="A19" s="100" t="n">
        <v>17</v>
      </c>
      <c r="B19" s="88"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9" s="100" t="n"/>
      <c r="D19" s="88" t="inlineStr">
        <is>
          <t>Glycerin</t>
        </is>
      </c>
      <c r="E19" s="88" t="inlineStr">
        <is>
          <t>Sorbitol</t>
        </is>
      </c>
      <c r="F19" s="88" t="inlineStr">
        <is>
          <t>White petrolatum (White soft paraffin)</t>
        </is>
      </c>
      <c r="G19" s="88" t="inlineStr">
        <is>
          <t>Hyaluronic acid</t>
        </is>
      </c>
      <c r="H19" s="88" t="inlineStr">
        <is>
          <t>Niacinamide</t>
        </is>
      </c>
      <c r="I19" s="100" t="n">
        <v>3</v>
      </c>
      <c r="J19" s="88"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9" s="100" t="n"/>
      <c r="L19" s="88" t="inlineStr">
        <is>
          <t>Pharmaceutical Technology General</t>
        </is>
      </c>
      <c r="M19" s="100" t="inlineStr">
        <is>
          <t>Product</t>
        </is>
      </c>
      <c r="N19" s="88" t="inlineStr">
        <is>
          <t>ข้อสอบจริง Product ปี 2567 ข้อ 26</t>
        </is>
      </c>
      <c r="O19" s="100" t="inlineStr">
        <is>
          <t>ข้อสอบจริง</t>
        </is>
      </c>
      <c r="P19" s="100" t="inlineStr">
        <is>
          <t>ปี 2567</t>
        </is>
      </c>
      <c r="Q19" s="100" t="n"/>
    </row>
    <row r="20" ht="409.6" customHeight="1" s="49">
      <c r="A20" s="100" t="n">
        <v>18</v>
      </c>
      <c r="B20" s="88"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20" s="100" t="n"/>
      <c r="D20" s="88" t="inlineStr">
        <is>
          <t>Cellulose acetate</t>
        </is>
      </c>
      <c r="E20" s="88" t="inlineStr">
        <is>
          <t>Cellulose acetate phthalate (CAP)</t>
        </is>
      </c>
      <c r="F20" s="88" t="inlineStr">
        <is>
          <t>Shellac</t>
        </is>
      </c>
      <c r="G20" s="88" t="inlineStr">
        <is>
          <t>Ethyl cellulose</t>
        </is>
      </c>
      <c r="H20" s="88" t="inlineStr">
        <is>
          <t>Polyvinyl alcohol (PVA)</t>
        </is>
      </c>
      <c r="I20" s="100" t="n">
        <v>5</v>
      </c>
      <c r="J20" s="88"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20" s="100" t="n"/>
      <c r="L20" s="88" t="inlineStr">
        <is>
          <t>Pharmaceutical Technology General</t>
        </is>
      </c>
      <c r="M20" s="100" t="inlineStr">
        <is>
          <t>Product</t>
        </is>
      </c>
      <c r="N20" s="88" t="inlineStr">
        <is>
          <t>ข้อสอบจริง Product ปี 2567 ข้อ 28</t>
        </is>
      </c>
      <c r="O20" s="100" t="inlineStr">
        <is>
          <t>ข้อสอบจริง</t>
        </is>
      </c>
      <c r="P20" s="100" t="inlineStr">
        <is>
          <t>ปี 2567</t>
        </is>
      </c>
      <c r="Q20" s="100" t="n"/>
    </row>
    <row r="21" ht="409.6" customHeight="1" s="49">
      <c r="A21" s="100" t="n">
        <v>19</v>
      </c>
      <c r="B21" s="88"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21" s="100" t="n"/>
      <c r="D21" s="88" t="inlineStr">
        <is>
          <t>สามารถขายได้ ไม่ผิดกฎหมาย และผิดจรรยาบรรณ</t>
        </is>
      </c>
      <c r="E21" s="88" t="inlineStr">
        <is>
          <t>ไม่สามารถขายได้ การจ่ายยานี้ผิดกฎหมาย และผิดจรรยาบรรณวิชาชีพ</t>
        </is>
      </c>
      <c r="F21" s="88" t="inlineStr">
        <is>
          <t>สามารถขายได้ ไม่ผิดกฎหมาย และไม่ผิดจรรยาบรรณ</t>
        </is>
      </c>
      <c r="G21" s="88" t="inlineStr">
        <is>
          <t>ไม่สามารถขายได้ ผิดกฎหมาย แต่ไม่ผิดจรรยาบรรณ</t>
        </is>
      </c>
      <c r="H21" s="88" t="inlineStr">
        <is>
          <t>ไม่สามารถขายได้ ไม่ผิดกฎหมาย แต่ผิดจรรยาบรรณ</t>
        </is>
      </c>
      <c r="I21" s="100" t="n">
        <v>2</v>
      </c>
      <c r="J21" s="88"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21" s="100" t="n"/>
      <c r="L21" s="88" t="inlineStr">
        <is>
          <t>Pharmaceutical Technology General</t>
        </is>
      </c>
      <c r="M21" s="100" t="inlineStr">
        <is>
          <t>Product</t>
        </is>
      </c>
      <c r="N21" s="88" t="inlineStr">
        <is>
          <t>ข้อสอบจริง Product ปี 2567 ข้อ 38</t>
        </is>
      </c>
      <c r="O21" s="100" t="inlineStr">
        <is>
          <t>ข้อสอบจริง</t>
        </is>
      </c>
      <c r="P21" s="100" t="inlineStr">
        <is>
          <t>ปี 2567</t>
        </is>
      </c>
      <c r="Q21" s="100" t="n"/>
    </row>
    <row r="22" ht="409.6" customHeight="1" s="49">
      <c r="A22" s="100" t="n">
        <v>20</v>
      </c>
      <c r="B22" s="88"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2" s="100" t="n"/>
      <c r="D22" s="88" t="inlineStr">
        <is>
          <t>Niclosamide</t>
        </is>
      </c>
      <c r="E22" s="88" t="inlineStr">
        <is>
          <t>Chlorpheniramine maleate (ยาน้ำ)</t>
        </is>
      </c>
      <c r="F22" s="88" t="inlineStr">
        <is>
          <t>Paracetamol 500 mg (บรรจุแผง)</t>
        </is>
      </c>
      <c r="G22" s="34" t="inlineStr">
        <is>
          <t>Oral Rehydration Salts (ORS)</t>
        </is>
      </c>
      <c r="H22" s="34" t="inlineStr">
        <is>
          <t>Aluminum hydroxide + Magnesium hydroxide suspension</t>
        </is>
      </c>
      <c r="I22" s="100" t="n">
        <v>1</v>
      </c>
      <c r="J22" s="88"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2" s="100" t="n"/>
      <c r="L22" s="88" t="inlineStr">
        <is>
          <t>Pharmaceutical Technology General</t>
        </is>
      </c>
      <c r="M22" s="100" t="inlineStr">
        <is>
          <t>Product</t>
        </is>
      </c>
      <c r="N22" s="88" t="inlineStr">
        <is>
          <t>ข้อสอบจริง Product ปี 2566 ข้อ 14</t>
        </is>
      </c>
      <c r="O22" s="100" t="inlineStr">
        <is>
          <t>ข้อสอบจริง</t>
        </is>
      </c>
      <c r="P22" s="100" t="inlineStr">
        <is>
          <t>ปี 2566</t>
        </is>
      </c>
      <c r="Q22" s="100" t="n"/>
    </row>
    <row r="23" ht="409.6" customHeight="1" s="49">
      <c r="A23" s="100" t="n">
        <v>21</v>
      </c>
      <c r="B23" s="88"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3" s="100" t="n"/>
      <c r="D23" s="88" t="inlineStr">
        <is>
          <t>ขวดพลาสติก HDPE พร้อมใส่ซองสารดูดความชื้น Silica gel</t>
        </is>
      </c>
      <c r="E23" s="88" t="inlineStr">
        <is>
          <t>ขวดแก้วสีชา (Amber glass bottle) ปิดจุกยาง</t>
        </is>
      </c>
      <c r="F23" s="88" t="inlineStr">
        <is>
          <t>แผงฟอยล์ชนิด Push-through Blister (PVC เคลือบ PVDC ด้านหนึ่ง อีกด้านเป็น Aluminium foil)</t>
        </is>
      </c>
      <c r="G23" s="88" t="inlineStr">
        <is>
          <t>แผง Blister ชนิด Plastic Polyethylene (PE/Alu)</t>
        </is>
      </c>
      <c r="H23" s="88" t="inlineStr">
        <is>
          <t>แผงฟอยล์ชนิดขึ้นรูปเย็นประกบสองด้าน (Alu-Alu Cold-form blister pack)</t>
        </is>
      </c>
      <c r="I23" s="100" t="n">
        <v>5</v>
      </c>
      <c r="J23" s="88"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3" s="100" t="n"/>
      <c r="L23" s="88" t="inlineStr">
        <is>
          <t>Preformulation &amp; Good Manufacturing Practice</t>
        </is>
      </c>
      <c r="M23" s="100" t="inlineStr">
        <is>
          <t>Product</t>
        </is>
      </c>
      <c r="N23" s="88" t="inlineStr">
        <is>
          <t>ข้อสอบจริง Product ปี 2566 ข้อ 16</t>
        </is>
      </c>
      <c r="O23" s="100" t="inlineStr">
        <is>
          <t>ข้อสอบจริง</t>
        </is>
      </c>
      <c r="P23" s="100" t="inlineStr">
        <is>
          <t>ปี 2566</t>
        </is>
      </c>
      <c r="Q23" s="100" t="n"/>
    </row>
    <row r="24" ht="409.6" customHeight="1" s="49">
      <c r="A24" s="100" t="n">
        <v>22</v>
      </c>
      <c r="B24" s="88" t="inlineStr">
        <is>
          <t>สาร White petrolatum (White soft paraffin / Vaseline) ในสูตรตำรับขี้ผึ้ง จัดเป็นสารพื้นฐานยาขี้ผึ้ง (Ointment base) กลุ่มใดตามข้อกำหนดเภสัชตำรับ USP</t>
        </is>
      </c>
      <c r="C24" s="100" t="n"/>
      <c r="D24" s="88" t="inlineStr">
        <is>
          <t>Hydrophilic base</t>
        </is>
      </c>
      <c r="E24" s="88" t="inlineStr">
        <is>
          <t>Absorption base</t>
        </is>
      </c>
      <c r="F24" s="88" t="inlineStr">
        <is>
          <t>Oleaginous base (Hydrocarbon base)</t>
        </is>
      </c>
      <c r="G24" s="34" t="inlineStr">
        <is>
          <t>Water-removable base (O/W emulsion base)</t>
        </is>
      </c>
      <c r="H24" s="34" t="inlineStr">
        <is>
          <t>Water-soluble base (PEG base)</t>
        </is>
      </c>
      <c r="I24" s="100" t="n">
        <v>3</v>
      </c>
      <c r="J24" s="88"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4" s="100" t="n"/>
      <c r="L24" s="88" t="inlineStr">
        <is>
          <t>Pharmaceutical Technology General</t>
        </is>
      </c>
      <c r="M24" s="100" t="inlineStr">
        <is>
          <t>Product</t>
        </is>
      </c>
      <c r="N24" s="88" t="inlineStr">
        <is>
          <t>ข้อสอบจริง Product ปี 2566 ข้อ 19</t>
        </is>
      </c>
      <c r="O24" s="100" t="inlineStr">
        <is>
          <t>ข้อสอบจริง</t>
        </is>
      </c>
      <c r="P24" s="100" t="inlineStr">
        <is>
          <t>ปี 2566</t>
        </is>
      </c>
      <c r="Q24" s="100" t="n"/>
    </row>
    <row r="25" ht="409.6" customHeight="1" s="49">
      <c r="A25" s="100" t="n">
        <v>23</v>
      </c>
      <c r="B25" s="88"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5" s="100" t="n"/>
      <c r="D25" s="88" t="inlineStr">
        <is>
          <t>ผลิตในอาคารเดียวกันได้โดยใช้วิธีสลับรอบการผลิต (Campaign production)</t>
        </is>
      </c>
      <c r="E25" s="88" t="inlineStr">
        <is>
          <t>แยกอาคารผลิตแต่สามารถเชื่อมต่อระบบปรับอากาศ (HVAC) และระบบน้ำร่วมกันได้</t>
        </is>
      </c>
      <c r="F25" s="88" t="inlineStr">
        <is>
          <t>ต้องแยกอาคารผลิตและแยกระบบสาธารณูปโภค (HVAC/Water) เป็นเอกเทศโดยเด็ดขาด</t>
        </is>
      </c>
      <c r="G25" s="88" t="inlineStr">
        <is>
          <t>ตั้งสถานที่ผลิตให้ห่างจากโรงงานอื่นอย่างน้อย 10 กิโลเมตร</t>
        </is>
      </c>
      <c r="H25" s="34" t="inlineStr">
        <is>
          <t>ผลิตในห้องสะอาดทั่วไปได้หากมีการทำ Cleaning validation ที่ผ่านเกณฑ์</t>
        </is>
      </c>
      <c r="I25" s="100" t="n">
        <v>3</v>
      </c>
      <c r="J25" s="88"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5" s="100" t="n"/>
      <c r="L25" s="88" t="inlineStr">
        <is>
          <t>Preformulation &amp; Good Manufacturing Practice</t>
        </is>
      </c>
      <c r="M25" s="100" t="inlineStr">
        <is>
          <t>Product</t>
        </is>
      </c>
      <c r="N25" s="88" t="inlineStr">
        <is>
          <t>ข้อสอบจริง Product ปี 2566 ข้อ 26</t>
        </is>
      </c>
      <c r="O25" s="100" t="inlineStr">
        <is>
          <t>ข้อสอบจริง</t>
        </is>
      </c>
      <c r="P25" s="100" t="inlineStr">
        <is>
          <t>ปี 2566</t>
        </is>
      </c>
      <c r="Q25" s="100" t="n"/>
    </row>
    <row r="26" ht="409.6" customHeight="1" s="49">
      <c r="A26" s="100" t="n">
        <v>24</v>
      </c>
      <c r="B26" s="88"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6" s="100" t="n"/>
      <c r="D26" s="88" t="inlineStr">
        <is>
          <t>Hypromellose (HPMC)</t>
        </is>
      </c>
      <c r="E26" s="88" t="inlineStr">
        <is>
          <t>Polyethylene glycol 400 (PEG 400)</t>
        </is>
      </c>
      <c r="F26" s="34" t="inlineStr">
        <is>
          <t>Titanium dioxide</t>
        </is>
      </c>
      <c r="G26" s="34" t="inlineStr">
        <is>
          <t>Talcum</t>
        </is>
      </c>
      <c r="H26" s="34" t="inlineStr">
        <is>
          <t>Purified water</t>
        </is>
      </c>
      <c r="I26" s="100" t="n">
        <v>1</v>
      </c>
      <c r="J26" s="88"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6" s="100" t="n"/>
      <c r="L26" s="88" t="inlineStr">
        <is>
          <t>Pharmaceutical Technology General</t>
        </is>
      </c>
      <c r="M26" s="100" t="inlineStr">
        <is>
          <t>Product</t>
        </is>
      </c>
      <c r="N26" s="88" t="inlineStr">
        <is>
          <t>ข้อสอบจริง Product ปี 2566 ข้อ 27</t>
        </is>
      </c>
      <c r="O26" s="100" t="inlineStr">
        <is>
          <t>ข้อสอบจริง</t>
        </is>
      </c>
      <c r="P26" s="100" t="inlineStr">
        <is>
          <t>ปี 2566</t>
        </is>
      </c>
      <c r="Q26" s="100" t="n"/>
    </row>
    <row r="27" ht="409.6" customHeight="1" s="49">
      <c r="A27" s="100" t="n">
        <v>25</v>
      </c>
      <c r="B27" s="88"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7" s="100" t="n"/>
      <c r="D27" s="88" t="inlineStr">
        <is>
          <t>Benzyl alcohol</t>
        </is>
      </c>
      <c r="E27" s="88" t="inlineStr">
        <is>
          <t>Amylmetacresol</t>
        </is>
      </c>
      <c r="F27" s="88" t="inlineStr">
        <is>
          <t>Benzocaine (ยาชาลงท้ายด้วย -caine)</t>
        </is>
      </c>
      <c r="G27" s="34" t="inlineStr">
        <is>
          <t>Dichlorobenzyl alcohol</t>
        </is>
      </c>
      <c r="H27" s="34" t="inlineStr">
        <is>
          <t>Menthol</t>
        </is>
      </c>
      <c r="I27" s="100" t="n">
        <v>3</v>
      </c>
      <c r="J27" s="88"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7" s="100" t="n"/>
      <c r="L27" s="88" t="inlineStr">
        <is>
          <t>Pharmaceutical Technology General</t>
        </is>
      </c>
      <c r="M27" s="100" t="inlineStr">
        <is>
          <t>Product</t>
        </is>
      </c>
      <c r="N27" s="88" t="inlineStr">
        <is>
          <t>ข้อสอบจริง Product ปี 2566 ข้อ 32</t>
        </is>
      </c>
      <c r="O27" s="100" t="inlineStr">
        <is>
          <t>ข้อสอบจริง</t>
        </is>
      </c>
      <c r="P27" s="100" t="inlineStr">
        <is>
          <t>ปี 2566</t>
        </is>
      </c>
      <c r="Q27" s="100" t="n"/>
    </row>
    <row r="28" ht="409.6" customHeight="1" s="49">
      <c r="A28" s="100" t="n">
        <v>26</v>
      </c>
      <c r="B28" s="88"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8" s="100" t="n"/>
      <c r="D28" s="88" t="inlineStr">
        <is>
          <t>25°C ± 2°C / 60% ± 5% RH</t>
        </is>
      </c>
      <c r="E28" s="88" t="inlineStr">
        <is>
          <t>30°C ± 2°C / 65% ± 5% RH</t>
        </is>
      </c>
      <c r="F28" s="88" t="inlineStr">
        <is>
          <t>30°C ± 2°C / 75% ± 5% RH</t>
        </is>
      </c>
      <c r="G28" s="88" t="inlineStr">
        <is>
          <t>40°C ± 2°C / 65% ± 5% RH</t>
        </is>
      </c>
      <c r="H28" s="88" t="inlineStr">
        <is>
          <t>40°C ± 2°C / 75% ± 5% RH</t>
        </is>
      </c>
      <c r="I28" s="100" t="n">
        <v>5</v>
      </c>
      <c r="J28" s="88"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8" s="100" t="n"/>
      <c r="L28" s="88" t="inlineStr">
        <is>
          <t>Preformulation &amp; Good Manufacturing Practice</t>
        </is>
      </c>
      <c r="M28" s="100" t="inlineStr">
        <is>
          <t>Product</t>
        </is>
      </c>
      <c r="N28" s="88" t="inlineStr">
        <is>
          <t>ข้อสอบจริง Product ปี 2566 ข้อ 40</t>
        </is>
      </c>
      <c r="O28" s="100" t="inlineStr">
        <is>
          <t>ข้อสอบจริง</t>
        </is>
      </c>
      <c r="P28" s="100" t="inlineStr">
        <is>
          <t>ปี 2566</t>
        </is>
      </c>
      <c r="Q28" s="100" t="n"/>
    </row>
    <row r="29" ht="409.6" customHeight="1" s="49">
      <c r="A29" s="100" t="n">
        <v>27</v>
      </c>
      <c r="B29" s="88"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9" s="100" t="n"/>
      <c r="D29" s="88" t="inlineStr">
        <is>
          <t>High-shear granulator mixer</t>
        </is>
      </c>
      <c r="E29" s="88" t="inlineStr">
        <is>
          <t>Planetary mixer</t>
        </is>
      </c>
      <c r="F29" s="88" t="inlineStr">
        <is>
          <t>Cubic mixer (Bin blender / Cube mixer)</t>
        </is>
      </c>
      <c r="G29" s="34" t="inlineStr">
        <is>
          <t>Ribbon blender</t>
        </is>
      </c>
      <c r="H29" s="34" t="inlineStr">
        <is>
          <t>Fluidized bed processor</t>
        </is>
      </c>
      <c r="I29" s="100" t="n">
        <v>3</v>
      </c>
      <c r="J29" s="88"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9" s="100" t="n"/>
      <c r="L29" s="88" t="inlineStr">
        <is>
          <t>Pharmaceutical Technology General</t>
        </is>
      </c>
      <c r="M29" s="100" t="inlineStr">
        <is>
          <t>Product</t>
        </is>
      </c>
      <c r="N29" s="88" t="inlineStr">
        <is>
          <t>ข้อสอบจริง Product ปี 2566 ข้อ 43</t>
        </is>
      </c>
      <c r="O29" s="100" t="inlineStr">
        <is>
          <t>ข้อสอบจริง</t>
        </is>
      </c>
      <c r="P29" s="100" t="inlineStr">
        <is>
          <t>ปี 2566</t>
        </is>
      </c>
      <c r="Q29" s="100" t="n"/>
    </row>
    <row r="30" ht="409.6" customHeight="1" s="49">
      <c r="A30" s="100" t="n">
        <v>28</v>
      </c>
      <c r="B30" s="88" t="inlineStr">
        <is>
          <t>ในชื่อทางการค้าของสารช่วย Polyethylene glycol 400 (PEG 400) ตัวเลข "400" มีความหมายตรงกับข้อใดตามเกณฑ์เภสัชตำรับ</t>
        </is>
      </c>
      <c r="C30" s="100" t="n"/>
      <c r="D30" s="88" t="inlineStr">
        <is>
          <t>ค่าน้ำหนักโมเลกุลเฉลี่ยของพอลิเมอร์ (Average Molecular Weight: g/mol)</t>
        </is>
      </c>
      <c r="E30" s="88" t="inlineStr">
        <is>
          <t>จำนวนหน่วยมอนอเมอร์ (Monomer units) ในสายพอลิเมอร์</t>
        </is>
      </c>
      <c r="F30" s="34" t="inlineStr">
        <is>
          <t>ค่าความหนืดสัมบูรณ์ (Viscosity in centipoise)</t>
        </is>
      </c>
      <c r="G30" s="34" t="inlineStr">
        <is>
          <t>จุดหลอมเหลวของสาร (Melting point in Kelvin)</t>
        </is>
      </c>
      <c r="H30" s="34" t="inlineStr">
        <is>
          <t>ค่า Hydrophilic-Lipophilic Balance (HLB value)</t>
        </is>
      </c>
      <c r="I30" s="100" t="n">
        <v>1</v>
      </c>
      <c r="J30" s="88"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30" s="100" t="n"/>
      <c r="L30" s="88" t="inlineStr">
        <is>
          <t>Pharmaceutical Technology General</t>
        </is>
      </c>
      <c r="M30" s="100" t="inlineStr">
        <is>
          <t>Product</t>
        </is>
      </c>
      <c r="N30" s="88" t="inlineStr">
        <is>
          <t>ข้อสอบจริง Product ปี 2566 ข้อ 44</t>
        </is>
      </c>
      <c r="O30" s="100" t="inlineStr">
        <is>
          <t>ข้อสอบจริง</t>
        </is>
      </c>
      <c r="P30" s="100" t="inlineStr">
        <is>
          <t>ปี 2566</t>
        </is>
      </c>
      <c r="Q30" s="100" t="n"/>
    </row>
    <row r="31" ht="409.6" customHeight="1" s="49">
      <c r="A31" s="100" t="n">
        <v>29</v>
      </c>
      <c r="B31" s="88" t="inlineStr">
        <is>
          <t>ในการตั้งสูตรตำรับยาน้ำแขวนตะกอนตัวยา Methimazole สำหรับผู้ป่วยเด็ก สารในข้อใดทำหน้าที่เป็นสารช่วยเปียก (Wetting agent) ที่ปลอดภัยและมีประสิทธิภาพเหมาะสมที่สุด</t>
        </is>
      </c>
      <c r="C31" s="100" t="n"/>
      <c r="D31" s="88" t="inlineStr">
        <is>
          <t>Purified water</t>
        </is>
      </c>
      <c r="E31" s="88" t="inlineStr">
        <is>
          <t>Glycerin</t>
        </is>
      </c>
      <c r="F31" s="88" t="inlineStr">
        <is>
          <t>Mineral oil</t>
        </is>
      </c>
      <c r="G31" s="88" t="inlineStr">
        <is>
          <t>Benzyl alcohol</t>
        </is>
      </c>
      <c r="H31" s="88" t="inlineStr">
        <is>
          <t>Alcohol 95%</t>
        </is>
      </c>
      <c r="I31" s="100" t="n">
        <v>2</v>
      </c>
      <c r="J31" s="88" t="inlineStr">
        <is>
          <t>✅ คำตอบที่ถูกต้อง: ข้อ ข. Glycerin
💡 Background:
ในตำรับยาน้ำแขวนตะกอน (Suspension) ตัวยาที่ไม่ชอบน้ำ (Hydrophobic powder) จะมีฟิล์มอากาศเกาะที่ผิวอนุภาค ทำให้มีมุมสัมผัส (Contact angle) สูงและลอยตัวบนผิวน้ำ จึงจำเป็นต้องใช้สารช่วยเปียก (Wetting agent) เพื่อลดแรงตึงผิวระหว่างผิวอนุภาคผงยากับกระสายยา และไล่อากาศออกจากผิวอนุภาค
🎯 ทำไมข้อนี้ถึงถูก:
ข้อ ข. ถูกต้อง เพราะ Glycerin (รวมถึง Propylene glycol และ Sorbitol solution) เป็นสารกลุ่ม Hydrophilic liquid / Cosolvent ที่ปลอดภัยสำหรับการรับประทาน ทำหน้าที่ลดมุมสัมผัสของผงยา ทำให้ผงยากระจายตัวและเปียกน้ำได้อย่างสมบูรณ์ก่อนนำไปกระจายตัวในกระสายยาน้ำแขวนตะกอน
🔍 ข้ออื่นผิดเพราะอะไร:
- ข้อ ก. (Purified water): เป็นกระสายยาหลัก (Vehicle) แต่เพียงลำพังมีแรงตึงผิวสูง ไม่สามารถทำให้ผงยาที่ไม่ชอบน้ำเปียกตัวได้ดี
- ข้อ ค. (Mineral oil): เป็นสารไฮโดรคาร์บอนที่ไม่ละลายน้ำ ไม่สามารถใช้เป็นสารช่วยเปียกสำหรับยาน้ำแขวนตะกอนสูตรน้ำได้
- ข้อ ง. (Benzyl alcohol): เป็นสารกันเสียและมีพิษต่อระบบประสาท ห้ามใช้ในทารกแรกเกิด (Gasping syndrome) ไม่ใช่สารช่วยเปียก
- ข้อ จ. (Alcohol 95%): แม้จะช่วยเปียกได้ แต่ไม่ปลอดภัยและไม่เหมาะสมสำหรับตำรับยาเด็ก
📖 Guideline อ้างอิง:
USP-NF General Chapter &lt;1151&gt; &amp; Ansel’s Pharmaceutical Dosage Forms (11th Edition)
📌 จุดจำก่อนสอบ:
• Wetting agents สำหรับยาน้ำรับประทาน (Oral suspensions):
  1. Hydrophilic liquids: Glycerin, Propylene glycol, Sorbitol (ไล่อากาศ แทรกซึมร่องอนุภาค)
  2. Surfactants: Polysorbate (Tween) 20/80, Span (ลด Contact angle)
  3. Hydrophilic colloids: Acacia, Tragacanth, Xanthan gum</t>
        </is>
      </c>
      <c r="K31" s="100" t="n"/>
      <c r="L31" s="88" t="inlineStr">
        <is>
          <t>Pharmaceutical Technology General</t>
        </is>
      </c>
      <c r="M31" s="100" t="inlineStr">
        <is>
          <t>Product</t>
        </is>
      </c>
      <c r="N31" s="88" t="inlineStr">
        <is>
          <t>ข้อสอบจริง Product ปี 2565 ข้อ 26</t>
        </is>
      </c>
      <c r="O31" s="100" t="inlineStr">
        <is>
          <t>ข้อสอบจริง</t>
        </is>
      </c>
      <c r="P31" s="100" t="inlineStr">
        <is>
          <t>ปี 2565</t>
        </is>
      </c>
      <c r="Q31" s="100" t="n"/>
    </row>
    <row r="32" ht="409.6" customHeight="1" s="49">
      <c r="A32" s="100" t="n">
        <v>30</v>
      </c>
      <c r="B32" s="88" t="inlineStr">
        <is>
          <t>ขั้นตอนสุดท้ายในการรับรองรุ่นการผลิต (Lot Release / Batch Release) ของผลิตภัณฑ์ชีววัตถุและวัคซีนในประเทศไทย ก่อนออกจำหน่ายสู่ท้องตลาด ต้องผ่านการตรวจสอบและอนุมัติจากหน่วยงานใด</t>
        </is>
      </c>
      <c r="C32" s="100" t="n"/>
      <c r="D32" s="88" t="inlineStr">
        <is>
          <t>ไม่ต้องมีขั้นตอนพิเศษ หากโรงงานได้รับการขึ้นทะเบียนตำรับยาแล้ว</t>
        </is>
      </c>
      <c r="E32" s="88" t="inlineStr">
        <is>
          <t>ผ่านการตรวจสอบเฉพาะฝ่ายควบคุมคุณภาพ (QC) ของบริษัทผู้ผลิต</t>
        </is>
      </c>
      <c r="F32" s="88" t="inlineStr">
        <is>
          <t>ผ่านการตรวจสอบและอนุมัติจากกรมควบคุมโรค</t>
        </is>
      </c>
      <c r="G32" s="88" t="inlineStr">
        <is>
          <t>ผ่านการตรวจสอบและอนุมัติจากสำนักงานคณะกรรมการอาหารและยา (อย.) เพียงหน่วยงานเดียว</t>
        </is>
      </c>
      <c r="H32" s="88" t="inlineStr">
        <is>
          <t>ต้องผ่านการตรวจรับรองรุ่นการผลิตโดยสถาบันชีววัตถุ กรมวิทยาศาสตร์การแพทย์</t>
        </is>
      </c>
      <c r="I32" s="100" t="n">
        <v>5</v>
      </c>
      <c r="J32" s="88" t="inlineStr">
        <is>
          <t>✅ คำตอบที่ถูกต้อง: ข้อ จ. ต้องผ่านการตรวจรับรองรุ่นการผลิตโดยสถาบันชีววัตถุ กรมวิทยาศาสตร์การแพทย์
💡 Background:
วัคซีนและผลิตภัณฑ์ชีววัตถุ (Biological products) เป็นผลิตภัณฑ์ที่มีความซับซ้อนสูง มีความผันแปรทางชีวภาพ (Biological variability) และมีความเสี่ยงต่อความปลอดภัยของประชาชน จึงต้องมีระบบควบคุมคุณภาพพิเศษนอกเหนือจากเกณฑ์ GMP ปกติ
🎯 ทำไมข้อนี้ถึงถูก:
ข้อ จ. ถูกต้อง เพราะตามกฎหมายยาและประกาศกระทรวงสาธารณสุข วัคซีนและชีววัตถุทุกรุ่นการผลิต (Every single batch) จะต้องผ่านกระบวนการ "ตรวจรับรองรุ่นการผลิต (Lot Release Certification)" โดยหน่วยงานควบคุมคุณภาพแห่งชาติด้านชีววัตถุ คือ "สถาบันชีววัตถุ กรมวิทยาศาสตร์การแพทย์ กระทรวงสาธารณสุข (Institute of Biological Products, Department of Medical Sciences)" ร่วมกับ อย. ก่อนจึงจะสามารถกระจายและจำหน่ายสู่ประชาชนได้
🔍 ข้ออื่นผิดเพราะอะไร:
- ข้อ ก. (ไม่ต้องมีขั้นตอนพิเศษ หากโรงงานได้รับการขึ้นทะเบียนตำรับยาแล้ว): ผิดอย่างยิ่ง การขึ้นทะเบียนยาเป็นการอนุมัติสูตร แต่ชีววัตถุต้องตรวจรับรองคุณภาพรายล็อตทุกล็อตก่อนจำหน่าย
- ข้อ ข. (ผ่านการตรวจสอบเฉพาะฝ่ายควบคุมคุณภาพ (QC) ของบริษัทผู้ผลิต): ผิด QC ผู้ผลิตเป็นเพียงด่านแรก แต่ต้องส่งตัวอย่างและเอกสาร Batch protocol ให้สถาบันชีววัตถุตรวจยืนยัน
- ข้อ ค. (ผ่านการตรวจสอบและอนุมัติจากกรมควบคุมโรค): กรมควบคุมโรคเป็นหน่วยงานบริหารจัดการและกระจายวัคซีน ไม่ใช่ห้องปฏิบัติการควบคุมคุณภาพตรวจรับรองรุ่นการผลิต
- ข้อ ง. (ผ่านการตรวจสอบและอนุมัติจากสำนักงานคณะกรรมการอาหารและยา (อย.) เพียงหน่วยงานเดียว): อย. ทำงานร่วมกัน แต่หน่วยงานที่ทำหน้าที่วิเคราะห์ทางห้องปฏิบัติการและออกใบรับรอง Lot release คือกรมวิทยาศาสตร์การแพทย์
📖 Guideline อ้างอิง:
พระราชบัญญัติยา พ.ศ. 2510 &amp; ประกาศกระทรวงสาธารณสุข เรื่อง การตรวจรับรองรุ่นการผลิตชีววัตถุสำหรับมนุษย์
📌 จุดจำก่อนสอบ:
• วัคซีนและชีววัตถุ (Blood products, Vaccines, Toxoids) ต้องผ่าน "Lot Release" ทุกล็อตการผลิต
• ดำเนินการโดย: สถาบันชีววัตถุ กรมวิทยาศาสตร์การแพทย์ กระทรวงสาธารณสุข (National Control Laboratory: NCL)</t>
        </is>
      </c>
      <c r="K32" s="100" t="n"/>
      <c r="L32" s="88" t="inlineStr">
        <is>
          <t>Pharmaceutical Technology General</t>
        </is>
      </c>
      <c r="M32" s="100" t="inlineStr">
        <is>
          <t>Product</t>
        </is>
      </c>
      <c r="N32" s="88" t="inlineStr">
        <is>
          <t>ข้อสอบจริง Product ปี 2565 ข้อ 56</t>
        </is>
      </c>
      <c r="O32" s="100" t="inlineStr">
        <is>
          <t>ข้อสอบจริง</t>
        </is>
      </c>
      <c r="P32" s="100" t="inlineStr">
        <is>
          <t>ปี 2565</t>
        </is>
      </c>
      <c r="Q32" s="100" t="n"/>
    </row>
    <row r="33" ht="409.6" customHeight="1" s="49">
      <c r="A33" s="100" t="n">
        <v>31</v>
      </c>
      <c r="B33" s="88" t="inlineStr">
        <is>
          <t>ในสูตรตำรับยาผงสูดพ่นสำหรับทางเดินหายใจ Tiotropium bromide dry powder for inhalation (DPI) สารช่วยในข้อใดช่วยเพิ่มความสามารถในการเปียกตัว (Wetting ability) ของผงยาเมื่อสัมผัสกับของเหลวในเยื่อบุทางเดินหายใจ</t>
        </is>
      </c>
      <c r="C33" s="100" t="n"/>
      <c r="D33" s="88" t="inlineStr">
        <is>
          <t>Lecithin (Phosphatidylcholine)</t>
        </is>
      </c>
      <c r="E33" s="88" t="inlineStr">
        <is>
          <t>Citric acid</t>
        </is>
      </c>
      <c r="F33" s="88" t="inlineStr">
        <is>
          <t>Alginic acid</t>
        </is>
      </c>
      <c r="G33" s="88" t="inlineStr">
        <is>
          <t>Calcium stearate</t>
        </is>
      </c>
      <c r="H33" s="88" t="inlineStr">
        <is>
          <t>Titanium dioxide</t>
        </is>
      </c>
      <c r="I33" s="100" t="n">
        <v>1</v>
      </c>
      <c r="J33" s="88" t="inlineStr">
        <is>
          <t>✅ คำตอบที่ถูกต้อง: ข้อ ก. Lecithin (Phosphatidylcholine)
💡 Background:
ในสูตรตำรับยาสูดพ่นทางเดินหายใจ (Inhalation aerosols / DPIs / MDIs) สารลดแรงตึงผิวจากธรรมชาติ เช่น ฟอสโฟลิพิด (Phospholipids) นิยมนำมาใช้เป็นตัวช่วยปรับสภาพพื้นผิวของอนุภาคยา
🎯 ทำไมข้อนี้ถึงถูก:
ข้อ ก. ถูกต้อง เพราะ Lecithin (Phosphatidylcholine) เป็นสารลดแรงตึงผิวทางชีวภาพ (Endogenous biological surfactant) ที่เข้ากันได้ดีกับสารลดแรงตึงผิวในถุงลมปอด (Pulmonary surfactant) ทำหน้าที่ช่วยให้อนุภาคผงยา Tiotropium เปียกตัวและละลายตัวในเยื่อเมือกทางเดินหายใจได้อย่างรวดเร็วหลังการสูดพ่น
🔍 ข้ออื่นผิดเพราะอะไร:
- ข้อ ข. (Citric acid): ทำหน้าที่เป็นกรดปรับค่า pH หรือ Chelating agent ไม่ใช่สารลดแรงตึงผิวช่วยเปียก
- ข้อ ค. (Alginic acid): เป็นสารเพิ่มความหนืดและก่อเจล ไม่เหมาะสำหรับสูตรยาสูดพ่น
- ข้อ ง. (Calcium stearate): เป็นสารหล่อลื่นที่ไม่ชอบน้ำ (Hydrophobic lubricant) ที่จะขัดขวางการเปียกน้ำ
- ข้อ จ. (Titanium dioxide): เป็นสารทึบแสงสีขาว ไม่ใช้ในสูตรยาสูดพ่นทางเดินหายใจ
📖 Guideline อ้างอิง:
Handbook of Pharmaceutical Excipients (9th Edition) &amp; Pharmaceutical Inhalation Aerosol Technology (3rd Edition)
📌 จุดจำก่อนสอบ:
• Surfactants ในยาสูดพ่น (Inhalation Aerosols/MDIs/DPIs): Lecithin, Oleic acid, Sorbitan trioleate (Span 85)
• Carrier หลักใน DPI: Alpha-lactose monohydrate (Coarse carrier 50-100 µm ยึดเกาะกับ Micronized drug 1-5 µm)</t>
        </is>
      </c>
      <c r="K33" s="100" t="n"/>
      <c r="L33" s="88" t="inlineStr">
        <is>
          <t>Pharmaceutical Technology General</t>
        </is>
      </c>
      <c r="M33" s="100" t="inlineStr">
        <is>
          <t>Product</t>
        </is>
      </c>
      <c r="N33" s="88" t="inlineStr">
        <is>
          <t>ข้อสอบจริง Product ปี 2565 ข้อ 63</t>
        </is>
      </c>
      <c r="O33" s="100" t="inlineStr">
        <is>
          <t>ข้อสอบจริง</t>
        </is>
      </c>
      <c r="P33" s="100" t="inlineStr">
        <is>
          <t>ปี 2565</t>
        </is>
      </c>
      <c r="Q33" s="100" t="n"/>
    </row>
    <row r="34" ht="409.6" customHeight="1" s="49">
      <c r="A34" s="100" t="n">
        <v>32</v>
      </c>
      <c r="B34" s="88" t="inlineStr">
        <is>
          <t>โรงงานผลิตยาเม็ดกำหนดค่าความแข็งมาตรฐาน (Tablet hardness) ไว้ที่ 8 - 9 kgf จากผลการสุ่มตรวจตัวอย่างจำนวน 6 เม็ด พบว่ามี 3 เม็ดที่มีค่าความแข็งต่ำกว่า 8 kgf ทั้งนี้น้ำหนักของเม็ดยาทุกเม็ดมีความสม่ำเสมอดีเยี่ยม สาเหตุที่เป็นไปได้มากที่สุดที่ทำให้เกิดปัญหานี้คือข้อใด</t>
        </is>
      </c>
      <c r="C34" s="100" t="n"/>
      <c r="D34" s="88" t="inlineStr">
        <is>
          <t>แรงตอกอัดของเครื่องตอกยาต่ำเกินไป (Inadequate compression force)</t>
        </is>
      </c>
      <c r="E34" s="88" t="inlineStr">
        <is>
          <t>แรงตอกอัดของเครื่องตอกยามากเกินไป (Excessive compression force)</t>
        </is>
      </c>
      <c r="F34" s="88" t="inlineStr">
        <is>
          <t>การกระจายตัวของสารยึดเกาะในแกรนูลไม่สม่ำเสมอ</t>
        </is>
      </c>
      <c r="G34" s="88" t="inlineStr">
        <is>
          <t>ปริมาณสารช่วยการไหล (Glidant) น้อยเกินไป</t>
        </is>
      </c>
      <c r="H34" s="88" t="inlineStr">
        <is>
          <t>ความเร็วในการหมุนของแท่นตอก (Turret speed) ช้าเกินไป</t>
        </is>
      </c>
      <c r="I34" s="100" t="n">
        <v>1</v>
      </c>
      <c r="J34" s="88" t="inlineStr">
        <is>
          <t>✅ คำตอบที่ถูกต้อง: ข้อ ก. แรงตอกอัดของเครื่องตอกยาต่ำเกินไป (Inadequate compression force)
💡 Background:
ความแข็งของเม็ดยา (Tablet hardness / Breaking force) ขึ้นอยู่กับปัจจัยหลัก 3 ประการ: 1. แรงตอกอัด (Compression force / Upper &amp; Lower punch distance), 2. คุณสมบัติการยึดเกาะของผงยา/แกรนูล (Binder efficiency), 3. น้ำหนักผงยาที่เข้าสู่เบ้าตอก (Die filling weight)
🎯 ทำไมข้อนี้ถึงถูก:
ข้อ ก. ถูกต้อง เพราะเมื่อน้ำหนักเม็ดยามีความสม่ำเสมอดีเยี่ยม (ตัดปัญหาเรื่องการไหลและ Die filling) แต่เม็ดยายังมีความแข็งต่ำกว่าเกณฑ์มาตรฐาน แสดงว่าแรงตอกอัด (Main compression force) หรือระยะห่างระหว่างหัวสากบน-ล่างถูกตั้งไว้หลวมเกินไป ทำให้แรงเชื่อมพันธะระหว่างอนุภาค (Interparticle bonding) ไม่เพียงพอ การแก้ไขต้องเพิ่มแรงตอกอัดของเครื่องตอกยา
🔍 ข้ออื่นผิดเพราะอะไร:
- ข้อ ข. (แรงตอกอัดของเครื่องตอกยามากเกินไป): จะทำให้เม็ดยามีความแข็งสูงเกินไป หรือเกิดการแตกร่อนตามขอบ/ชั้น (Capping/Lamination) ไม่ใช่ทำให้ความแข็งต่ำ
- ข้อ ค. (การกระจายตัวของสารยึดเกาะในแกรนูลไม่สม่ำเสมอ): หากเป็นปัญหาแกรนูล น้ำหนักหรือความแข็งมักจะแกว่งอย่างมาก แต่น้ำหนักในโจทย์สม่ำเสมอดี
- ข้อ ง. (สารช่วยการไหลน้อยเกินไป): จะส่งผลให้การไหลเข้าเบ้าตอกไม่สม่ำเสมอ ทำให้น้ำหนักเม็ดยาแกว่ง ซึ่งขัดกับโจทย์ที่ระบุน้ำหนักสม่ำเสมอ
- ข้อ จ. (ความเร็วในการหมุนของแท่นตอกช้าเกินไป): ความเร็วต่ำจะเพิ่มระยะเวลา Dwell time ทำให้เม็ดยาแข็งขึ้น ไม่ใช่ลดลง
📖 Guideline อ้างอิง:
Pharmaceutical Dosage Forms: Tablets (3rd Edition) &amp; USP-NF General Chapter &lt;1217&gt; Tablet Breaking Force
📌 จุดจำก่อนสอบ:
• น้ำหนักสม่ำเสมอ แต่ความแข็งต่ำ -&gt; แรงตอกต่ำ (Low compression force) หรือสารหล่อลื่นมากเกินไป (Over-lubrication)
• น้ำหนักแกว่ง และความแข็งแกว่ง -&gt; การไหลไม่ดี (Poor flowability / Glidant ไม่พอ)
• ความแข็งมาตรฐานทั่วไป: เม็ดยาธรรมดา 4-8 kgf, ยาเคลือบ 7-12 kgf, ยาเม็ดเคี้ยว &lt;4 kgf</t>
        </is>
      </c>
      <c r="K34" s="100" t="n"/>
      <c r="L34" s="88" t="inlineStr">
        <is>
          <t>Pharmaceutical Technology General</t>
        </is>
      </c>
      <c r="M34" s="100" t="inlineStr">
        <is>
          <t>Product</t>
        </is>
      </c>
      <c r="N34" s="88" t="inlineStr">
        <is>
          <t>ข้อสอบจริง Product ปี 2565 ข้อ 85</t>
        </is>
      </c>
      <c r="O34" s="100" t="inlineStr">
        <is>
          <t>ข้อสอบจริง</t>
        </is>
      </c>
      <c r="P34" s="100" t="inlineStr">
        <is>
          <t>ปี 2565</t>
        </is>
      </c>
      <c r="Q34" s="100" t="n"/>
    </row>
    <row r="35" ht="409.6" customHeight="1" s="49">
      <c r="A35" s="100" t="n">
        <v>33</v>
      </c>
      <c r="B35" s="88" t="inlineStr">
        <is>
          <t>เภสัชกรต้องการเตรียมสารละลาย D10W ปริมาตร 500 mL โดยการผสมกันระหว่างสารละลาย D5W และ D50W จะต้องใช้ปริมาตรของสารละลาย D5W และ D50W อย่างละกี่มิลลิลิตรตามลำดับ</t>
        </is>
      </c>
      <c r="C35" s="100" t="n"/>
      <c r="D35" s="88" t="inlineStr">
        <is>
          <t>D5W 444.4 mL (ประมาณ 445 mL) และ D50W 55.6 mL (ประมาณ 55 mL)</t>
        </is>
      </c>
      <c r="E35" s="88" t="inlineStr">
        <is>
          <t>D5W 495 mL และ D50W 5 mL</t>
        </is>
      </c>
      <c r="F35" s="88" t="inlineStr">
        <is>
          <t>D5W 400 mL และ D50W 100 mL</t>
        </is>
      </c>
      <c r="G35" s="88" t="inlineStr">
        <is>
          <t>D5W 350 mL และ D50W 150 mL</t>
        </is>
      </c>
      <c r="H35" s="88" t="inlineStr">
        <is>
          <t>D5W 450 mL และ D50W 50 mL</t>
        </is>
      </c>
      <c r="I35" s="100" t="n">
        <v>1</v>
      </c>
      <c r="J35" s="88" t="inlineStr">
        <is>
          <t>✅ คำตอบที่ถูกต้อง: ข้อ ก. D5W 444.4 mL (ประมาณ 445 mL) และ D50W 55.6 mL (ประมาณ 55 mL)
💡 Background:
การคำนวณการผสมสารละลายสองความเข้มข้นเพื่อให้ได้ความเข้มข้นเป้าหมาย สามารถคำนวณโดยใช้หลักการ Alligation Alternate หรือสมการสมดุลมวลสาร (Mass balance equation)
🎯 ทำไมข้อนี้ถึงถูก:
ข้อ ก. ถูกต้อง จากการคำนวณโดยสมการสมดุลมวล:
ให้ V_50 คือปริมาตรของ D50W (mL) และ (500 - V_50) คือปริมาตรของ D5W (mL)
(50% × V_50) + [5% × (500 - V_50)] = (10% × 500 mL)
50 V_50 + 2,500 - 5 V_50 = 5,000
45 V_50 = 2,500
V_50 = 2,500 / 45 = 55.56 mL (ประมาณ 55 mL)
ปริมาตรของ D5W = 500 - 55.56 = 444.44 mL (ประมาณ 445 mL)
🔍 ข้ออื่นผิดเพราะอะไร:
- ข้อ ข. (D5W 495 mL และ D50W 5 mL): จะให้ความเข้มข้นสุดท้ายเพียง (495×5 + 5×50)/500 = 5.45%
- ข้อ ค. (D5W 400 mL และ D50W 100 mL): จะให้ความเข้มข้นสุดท้าย (400×5 + 100×50)/500 = 14%
- ข้อ ง. (D5W 350 mL และ D50W 150 mL): จะให้ความเข้มข้นสูงเกินไปถึง 18.5%
- ข้อ จ. (D5W 450 mL และ D50W 50 mL): จะให้ความเข้มข้นสุดท้าย (450×5 + 50×50)/500 = 9.5%
📖 Guideline อ้างอิง:
Pharmaceutical Calculations (Stoklosa &amp; Ansel, 15th Edition) Chapter 15: Alligation
📌 จุดจำก่อนสอบ:
• สูตร Alligation สำหรับผสม D5W (5%) กับ D50W (50%) เพื่อเตรียม D10W (10%):
  - ส่วนของ D50W = |10 - 5| = 5 ส่วน
  - ส่วนของ D5W = |50 - 10| = 40 ส่วน
  - รวมทั้งหมด = 45 ส่วน -&gt; D50W = (5/45)×500 = 55.56 mL, D5W = (40/45)×500 = 444.44 mL</t>
        </is>
      </c>
      <c r="K35" s="100" t="n"/>
      <c r="L35" s="88" t="inlineStr">
        <is>
          <t>Pharmaceutical Technology General</t>
        </is>
      </c>
      <c r="M35" s="100" t="inlineStr">
        <is>
          <t>Product</t>
        </is>
      </c>
      <c r="N35" s="88" t="inlineStr">
        <is>
          <t>ข้อสอบจริง Product ปี 2565 ข้อ 90</t>
        </is>
      </c>
      <c r="O35" s="100" t="inlineStr">
        <is>
          <t>ข้อสอบจริง</t>
        </is>
      </c>
      <c r="P35" s="100" t="inlineStr">
        <is>
          <t>ปี 2565</t>
        </is>
      </c>
      <c r="Q35" s="100" t="n"/>
    </row>
    <row r="36" ht="409.6" customHeight="1" s="49">
      <c r="A36" s="100" t="n">
        <v>34</v>
      </c>
      <c r="B36" s="88" t="inlineStr">
        <is>
          <t>หัวข้อการทดสอบคุณภาพใดที่จัดเป็นการทดสอบจำเพาะเฉพาะรูปแบบยา (Specific Quality Test) สำหรับแผ่นแปะส่งผ่านยาทางผิวหนัง (Transdermal Patches / Cutaneous Patches) ตามข้อกำหนดเภสัชตำรับ USP</t>
        </is>
      </c>
      <c r="C36" s="100" t="n"/>
      <c r="D36" s="88" t="inlineStr">
        <is>
          <t>Peel adhesion test (การทดสอบแรงยึดติดของชั้นกาว)</t>
        </is>
      </c>
      <c r="E36" s="88" t="inlineStr">
        <is>
          <t>Identification test (การพิสูจน์เอกลักษณ์ตัวยา)</t>
        </is>
      </c>
      <c r="F36" s="88" t="inlineStr">
        <is>
          <t>Assay (การตรวจหาปริมาณตัวยาสำคัญ)</t>
        </is>
      </c>
      <c r="G36" s="88" t="inlineStr">
        <is>
          <t>Description (ลักษณะทางกายภาพภายนอก)</t>
        </is>
      </c>
      <c r="H36" s="88" t="inlineStr">
        <is>
          <t>Uniformity of dosage units (ความสม่ำเสมอของขนาดยา)</t>
        </is>
      </c>
      <c r="I36" s="100" t="n">
        <v>1</v>
      </c>
      <c r="J36" s="88" t="inlineStr">
        <is>
          <t>✅ คำตอบที่ถูกต้อง: ข้อ ก. Peel adhesion test (การทดสอบแรงยึดติดของชั้นกาว)
💡 Background:
ข้อกำหนดการควบคุมคุณภาพผลิตภัณฑ์ยาตามเกณฑ์เภสัชตำรับ USP แบ่งออกเป็น: 1. Universal tests (การทดสอบทั่วไปที่ต้องทำในทุกรูปแบบยา ได้แก่ Identification, Assay, Impurities) และ 2. Specific tests (การทดสอบเฉพาะรูปแบบยานั้นๆ)
🎯 ทำไมข้อนี้ถึงถูก:
ข้อ ก. ถูกต้อง เพราะ Peel adhesion test (รวมถึง Tack test, Shear strength / Static shear test และ Drug release / Dissolution for transdermal systems) เป็นการทดสอบคุณสมบัติเชิงกลของชั้นกาวไวต่อแรงกด (Pressure Sensitive Adhesive: PSA) ซึ่งเป็นการทดสอบจำเพาะเฉพาะสำหรับ Transdermal Patches ตาม USP &lt;3&gt; และ USP &lt;724&gt;
🔍 ข้ออื่นผิดเพราะอะไร:
- ข้อ ข. (Identification test): เป็นการทดสอบทั่วไป (Universal test) ที่ต้องทำในยาทุกรูปแบบเพื่อยืนยันตัวตนของตัวยาสำคัญ
- ข้อ ค. (Assay): เป็นการทดสอบทั่วไป (Universal test) เพื่อตรวจหาปริมาณตัวยาสำคัญเทียบกับ Label claim
- ข้อ ง. (Description): เป็นการทดสอบลักษณะภายนอกทั่วไป (Universal test) ที่ต้องระบุในยาทุกชนิด
- ข้อ จ. (Uniformity of dosage units): เป็นการทดสอบความสม่ำเสมอของขนาดยาตาม USP &lt;905&gt; ที่ต้องทำในยาทุกรูปแบบ
📖 Guideline อ้างอิง:
USP-NF General Chapter &lt;3&gt; Topical and Transdermal Drug Products—Product Quality Tests &amp; USP &lt;724&gt;
📌 จุดจำก่อนสอบ:
• Universal tests (ทำทุกรูปแบบยา): Identification, Assay, Impurities
• Specific tests สำหรับ Transdermal Patches:
  1. Peel Adhesion (แรงดึงลอกกาว 90° หรือ 180°)
  2. Tack Test (แรงติดทันที)
  3. Shear Strength (แรงต้านการเลื่อนหลุด)
  4. Drug Release Rate / Dissolution USP &lt;724&gt;</t>
        </is>
      </c>
      <c r="K36" s="100" t="n"/>
      <c r="L36" s="88" t="inlineStr">
        <is>
          <t>Pharmaceutical Technology General</t>
        </is>
      </c>
      <c r="M36" s="100" t="inlineStr">
        <is>
          <t>Product</t>
        </is>
      </c>
      <c r="N36" s="88" t="inlineStr">
        <is>
          <t>ข้อสอบจริง Product ปี 2565 ข้อ 9</t>
        </is>
      </c>
      <c r="O36" s="100" t="inlineStr">
        <is>
          <t>ข้อสอบจริง</t>
        </is>
      </c>
      <c r="P36" s="100" t="inlineStr">
        <is>
          <t>ปี 2565</t>
        </is>
      </c>
      <c r="Q36" s="100" t="n"/>
    </row>
    <row r="37" ht="409.6" customHeight="1" s="49">
      <c r="A37" s="100" t="n">
        <v>35</v>
      </c>
      <c r="B37" s="88" t="inlineStr">
        <is>
          <t>ในการบริหารยา Nitroglycerin IV infusion วัสดุของสายและขวดให้สารละลายทางหลอดเลือดดำ (IV administration set) ในข้อใดเกิดปัญหาการดูดซับยา (Drug Sorption) สูงที่สุดจนทำให้ระดับยาในเลือดลดลงอย่างมีนัยสำคัญ</t>
        </is>
      </c>
      <c r="C37" s="100" t="n"/>
      <c r="D37" s="88" t="inlineStr">
        <is>
          <t>Polyvinyl chloride (PVC)</t>
        </is>
      </c>
      <c r="E37" s="88" t="inlineStr">
        <is>
          <t>Polyethylene (PE)</t>
        </is>
      </c>
      <c r="F37" s="88" t="inlineStr">
        <is>
          <t>Polypropylene (PP)</t>
        </is>
      </c>
      <c r="G37" s="88" t="inlineStr">
        <is>
          <t>ขวดแก้ว Type I (Borosilicate glass)</t>
        </is>
      </c>
      <c r="H37" s="88" t="inlineStr">
        <is>
          <t>Polytetrafluoroethylene (Teflon / PTFE)</t>
        </is>
      </c>
      <c r="I37" s="100" t="n">
        <v>1</v>
      </c>
      <c r="J37" s="88" t="inlineStr">
        <is>
          <t>✅ คำตอบที่ถูกต้อง: ข้อ ก. Polyvinyl chloride (PVC)
💡 Background:
ปัญหาความไม่เข้ากันทางกายภาพแบบการดูดซับ (Drug Sorption: Adsorption &amp; Absorption) เกิดขึ้นเมื่อตัวยาที่มีความชอบไขมันสูง (Lipophilic drugs) ซึมผ่านเข้าไปละลายอยู่ในเมทริกซ์ของพลาสติก โดยเฉพาะพลาสติกที่มีสารช่วยเพิ่มความยืดหยุ่นกลุ่ม Plasticizer (DEHP)
🎯 ทำไมข้อนี้ถึงถูก:
ข้อ ก. ถูกต้อง เพราะสายและถุงน้ำเกลือชนิด Polyvinyl chloride (PVC) มีสาร Plasticizer (DEHP) แทรกอยู่จำนวนมาก ซึ่งตัวยา Nitroglycerin, Diazepam, Amiodarone, Propofol และ Cyclosporine มีความชอบไขมันสูงมาก จะเกิดการดูดซับเข้าไปในเนื้อพลาสติก PVC สูงถึง 40-80% ทำให้ผู้ป่วยได้รับขนาดยาลดลงอย่างมาก การให้ยาเหล่านี้จึงต้องใช้ Non-PVC set (เช่น สาย Polyethylene - PE หรือ Polyolefin) หรือขวดแก้วเท่านั้น
🔍 ข้ออื่นผิดเพราะอะไร:
- ข้อ ข. (Polyethylene (PE)): เป็นพลาสติกที่ไม่มี Plasticizer ไม่ดูดซับยา Lipophilic จึงใช้ทำ Non-PVC IV infusion set เพื่อแก้ปัญหาการดูดซับยา Nitroglycerin
- ข้อ ค. (Polypropylene (PP)): เป็นพลาสติกแข็งกึ่งยืดหยุ่นที่ไม่มี Plasticizer มีอัตราการดูดซับยาต่ำมาก
- ข้อ ง. (ขวดแก้ว Type I (Borosilicate glass)): แก้วไม่ดูดซับยา Nitroglycerin จึงเป็นภาชนะมาตรฐานที่ใช้บรรจุยาฉีดไนโตรกลีเซอรีน
- ข้อ จ. (Polytetrafluoroethylene (Teflon / PTFE)): เป็นวัสดุเฉื่อยทางเคมี ไม่ดูดซับยา
📖 Guideline อ้างอิง:
Handbook on Injectable Drugs (ASHP, 20th Edition) &amp; Trissel’s Stability of Compounded Formulations
📌 จุดจำก่อนสอบ:
• ยาที่เกิด Sorption สูงมากกับสาย PVC (ต้องใช้ Non-PVC set):
  - Nitroglycerin (สูญเสียยาได้ถึง 80%)
  - Diazepam
  - Amiodarone
  - Propofol
  - Cyclosporine
  - Tacrolimus
  - Paclitaxel (Taxol)</t>
        </is>
      </c>
      <c r="K37" s="100" t="n"/>
      <c r="L37" s="88" t="inlineStr">
        <is>
          <t>Pharmaceutical Technology General</t>
        </is>
      </c>
      <c r="M37" s="100" t="inlineStr">
        <is>
          <t>Product</t>
        </is>
      </c>
      <c r="N37" s="88" t="inlineStr">
        <is>
          <t>ข้อสอบจริง Product ปี 2565 ข้อ 27</t>
        </is>
      </c>
      <c r="O37" s="100" t="inlineStr">
        <is>
          <t>ข้อสอบจริง</t>
        </is>
      </c>
      <c r="P37" s="100" t="inlineStr">
        <is>
          <t>ปี 2565</t>
        </is>
      </c>
      <c r="Q37" s="100" t="n"/>
    </row>
    <row r="38" ht="409.6" customHeight="1" s="49">
      <c r="A38" s="100" t="n">
        <v>36</v>
      </c>
      <c r="B38" s="88" t="inlineStr">
        <is>
          <t>ยากลุ่ม Proton Pump Inhibitors (PPIs) เช่น Omeprazole ออกฤทธิ์ยับยั้งเอนไซม์ H+/K+-ATPase อย่างถาวร (Irreversible inhibition) โดยการสร้างพันธะเคมีชนิดใดกับกรดอะมิโน Cysteine บนตัวเอนไซม์</t>
        </is>
      </c>
      <c r="C38" s="100" t="n"/>
      <c r="D38" s="88" t="inlineStr">
        <is>
          <t>Ionic bond (Electrostatic attraction)</t>
        </is>
      </c>
      <c r="E38" s="88" t="inlineStr">
        <is>
          <t>Disulfide bond (Covalent bond -S-S-)</t>
        </is>
      </c>
      <c r="F38" s="88" t="inlineStr">
        <is>
          <t>Hydrogen bond</t>
        </is>
      </c>
      <c r="G38" s="88" t="inlineStr">
        <is>
          <t>Van der Waals interaction</t>
        </is>
      </c>
      <c r="H38" s="88" t="inlineStr">
        <is>
          <t>Hydrophobic interaction</t>
        </is>
      </c>
      <c r="I38" s="100" t="n">
        <v>2</v>
      </c>
      <c r="J38" s="88" t="inlineStr">
        <is>
          <t>✅ คำตอบที่ถูกต้อง: ข้อ ข. Disulfide bond (Covalent bond -S-S-)
💡 Background:
ยากลุ่ม Proton Pump Inhibitors (PPIs) เป็นยาในรูป Prodrug ชนิดเบสอ่อน เมื่อถูกดูดซึมเข้าสู่กระแสเลือดจะเดินทางไปยัง Secretory canaliculi ของ Parietal cells ในกระเพาะอาหารที่มีความเป็นกรดสูงมาก (pH &lt; 1-2)
🎯 ทำไมข้อนี้ถึงถูก:
ข้อ ข. ถูกต้อง เพราะในสภาวะกรดจัด ตัวยา PPI จะเกิดการจัดเรียงตัวทางเคมี (Acid-activated rearrangement) กลายเป็นสารตัวกลางประจุบวก Sulfenamide / Sulfenic acid ซึ่งจะเข้าทำปฏิกิริยากับหมู่ Thiol (-SH) ของกรดอะมิโน Cysteine (โดยเฉพาะ Cys813 และ Cys822) บนเอนไซม์ H+/K+-ATPase เกิดเป็น "พันธะโควาเลนต์ไดซัลไฟด์ (Covalent Disulfide bond: -S-S-)" ยับยั้งการหลั่งกรดอย่างถาวร (Irreversible inhibition)
🔍 ข้ออื่นผิดเพราะอะไร:
- ข้อ ก. (Ionic bond): เป็นพันธะไฟฟ้าสถิตแบบย้อนกลับได้ (Reversible) ไม่ใช่กลไกการยับยั้งถาวรของ PPIs
- ข้อ ค. (Hydrogen bond): เป็นพันธะอ่อนแบบย้อนกลับได้ เช่น การจับของ H2-blockers
- ข้อ ง. (Van der Waals interaction): เป็นแรงดึงดูดระหว่างโมเลกุลที่อ่อนมาก ไม่ทำให้เกิดการยับยั้งถาวร
- ข้อ จ. (Hydrophobic interaction): เป็นแรงผลักของน้ำที่ช่วยการจัดตัวของโมเลกุล
📖 Guideline อ้างอิง:
Foye’s Principles of Medicinal Chemistry (8th Edition) &amp; Goodman &amp; Gilman’s Pharmacological Basis of Therapeutics
📌 จุดจำก่อนสอบ:
• PPIs activation: Prodrug (Pyridine-sulfinyl-benzimidazole) -&gt; Sulfenamide active form (สภาวะกรดจัดใน Canaliculi)
• Enzyme binding: Disulfide bond (-S-S-) กับ Cysteine บน H+/K+ ATPase
• ลักษณะการยับยั้ง: Irreversible inhibition (การฟื้นตัวของการหลั่งกรดต้องอาศัยการสร้างเอนไซม์ตัวใหม่ขึ้นมาทดแทน)</t>
        </is>
      </c>
      <c r="K38" s="100" t="n"/>
      <c r="L38" s="88" t="inlineStr">
        <is>
          <t>Pharmaceutical Technology General</t>
        </is>
      </c>
      <c r="M38" s="100" t="inlineStr">
        <is>
          <t>Product</t>
        </is>
      </c>
      <c r="N38" s="88" t="inlineStr">
        <is>
          <t>ข้อสอบจริง Product ปี 2565 ข้อ 30</t>
        </is>
      </c>
      <c r="O38" s="100" t="inlineStr">
        <is>
          <t>ข้อสอบจริง</t>
        </is>
      </c>
      <c r="P38" s="100" t="inlineStr">
        <is>
          <t>ปี 2565</t>
        </is>
      </c>
      <c r="Q38" s="100" t="n"/>
    </row>
    <row r="39" ht="409.6" customHeight="1" s="49">
      <c r="A39" s="100" t="n">
        <v>37</v>
      </c>
      <c r="B39" s="88" t="inlineStr">
        <is>
          <t>การทดสอบทางเคมีเพื่อพิสูจน์เอกลักษณ์โครงสร้างวงแหวนสเตียรอยด์ (Steroidal nucleus / Cyclopentanoperhydrophenanthrene ring) และไตรเทอร์พีนอยด์ในสารสกัดสมุนไพร ต้องใช้วิธีทดสอบใด</t>
        </is>
      </c>
      <c r="C39" s="100" t="inlineStr">
        <is>
          <t>[แนบรูป: ข้อสอบ Product ปี 2565 รหัสรูปภาพ image21]</t>
        </is>
      </c>
      <c r="D39" s="88" t="inlineStr">
        <is>
          <t>Liebermann-Burchard test</t>
        </is>
      </c>
      <c r="E39" s="88" t="inlineStr">
        <is>
          <t>Dragendorff’s test</t>
        </is>
      </c>
      <c r="F39" s="88" t="inlineStr">
        <is>
          <t>Foam test</t>
        </is>
      </c>
      <c r="G39" s="88" t="inlineStr">
        <is>
          <t>Shinoda test (Magnesium-HCl reduction)</t>
        </is>
      </c>
      <c r="H39" s="88" t="inlineStr">
        <is>
          <t>Bornträger’s test</t>
        </is>
      </c>
      <c r="I39" s="100" t="n">
        <v>1</v>
      </c>
      <c r="J39" s="88" t="inlineStr">
        <is>
          <t>✅ คำตอบที่ถูกต้อง: ข้อ ก. Liebermann-Burchard test
💡 Background:
การทดสอบทางพฤกษเคมีเบื้องต้น (Phytochemical screening) มีปฏิกิริยาและน้ำยาทดสอบเฉพาะเจาะจงกับกลุ่มสารสำคัญจากธรรมชาติ
🎯 ทำไมข้อนี้ถึงถูก:
ข้อ ก. ถูกต้อง เพราะ Liebermann-Burchard test (การทำปฏิกิริยาระหว่างสารสกัดกับ Acetic anhydride และ Concentrated Sulfuric acid) เป็นการทดสอบเฉพาะสำหรับโครงสร้างวง Steroid และ Triterpenoid โดยจะเกิดการเปลี่ยนสีเป็นสีเขียวมรกตหรือสีน้ำเงิน-เขียว (Emerald green/Blue-green) อย่างชัดเจน
🔍 ข้ออื่นผิดเพราะอะไร:
- ข้อ ข. (Dragendorff’s test): ใช้ทดสอบสารกลุ่ม Alkaloids โดยจะเกิดตะกอนสีส้มหรือส้มอมแดง (Orange/Reddish-orange precipitate)
- ข้อ ค. (Foam test): ใช้ทดสอบสารกลุ่ม Saponins โดยการเขย่าในน้ำแล้วสังเกตการเกิดฟองคงทนอยู่นานกว่า 15 นาที
- ข้อ ง. (Shinoda test): ใช้ทดสอบสารกลุ่ม Flavonoids (Flavones, Flavonols) โดยใช้ผงแมกนีเซียมและกรดไฮโดรคลอริกเข้มข้น เกิดสารละลายสีชมพู แดง หรือส้ม
- ข้อ จ. (Bornträger’s test): ใช้ทดสอบสารกลุ่ม Anthraquinones โดยใช้น้ำยาด่าง (KOH/NaOH/Ammonia) เกิดสารละลายสีแดงหรือชมพู
📖 Guideline อ้างอิง:
Trease and Evans Pharmacognosy (16th Edition) &amp; Thai Herbal Pharmacopoeia (THP)
📌 จุดจำก่อนสอบ:
• ตารางสรุปการทดสอบ Phytochemical Screening:
  - Liebermann-Burchard: Steroids / Triterpenoids (สีเขียว/น้ำเงิน-เขียว)
  - Dragendorff / Mayer / Wagner: Alkaloids (ตะกอนส้ม / ขาวครีม / น้ำตาลแดง)
  - Shinoda test: Flavonoids (สีชมพู-แดง)
  - Bornträger: Anthraquinones (สีแดง)
  - Foam test: Saponins (เกิดฟองคงทน)</t>
        </is>
      </c>
      <c r="K39" s="100" t="n"/>
      <c r="L39" s="88" t="inlineStr">
        <is>
          <t>Pharmaceutical Technology General</t>
        </is>
      </c>
      <c r="M39" s="100" t="inlineStr">
        <is>
          <t>Product</t>
        </is>
      </c>
      <c r="N39" s="88" t="inlineStr">
        <is>
          <t>ข้อสอบจริง Product ปี 2565 ข้อ 71</t>
        </is>
      </c>
      <c r="O39" s="100" t="inlineStr">
        <is>
          <t>ข้อสอบจริง</t>
        </is>
      </c>
      <c r="P39" s="100" t="inlineStr">
        <is>
          <t>ปี 2565</t>
        </is>
      </c>
      <c r="Q39" s="100" t="n"/>
    </row>
    <row r="40" ht="409.6" customHeight="1" s="49">
      <c r="A40" s="100" t="n">
        <v>38</v>
      </c>
      <c r="B40" s="88" t="inlineStr">
        <is>
          <t>จากกราฟแสดงความสัมพันธ์ระหว่างอัตราการสลายตัวของยา (Degradation rate constant: log k) กับค่าความเป็นกรด-ด่าง (pH-rate profile) พบว่าที่ช่วง pH มากกว่า 4 อัตราการสลายตัวมีค่าสูงขึ้นอย่างต่อเนื่องตามค่า pH ที่เพิ่มขึ้น ข้อใดกล่าวถูกต้องเกี่ยวกับกลไกการสลายตัวของยานี้</t>
        </is>
      </c>
      <c r="C40" s="100" t="inlineStr">
        <is>
          <t>[แนบรูป: ข้อสอบ Product ปี 2565 รหัสรูปภาพ image24]</t>
        </is>
      </c>
      <c r="D40" s="88" t="inlineStr">
        <is>
          <t>เป็นกราฟแสดงความสามารถในการละลายของยา (Solubility profile)</t>
        </is>
      </c>
      <c r="E40" s="88" t="inlineStr">
        <is>
          <t>ปฏิกิริยาการสลายตัวของยานี้ดำเนินไปตามจลนศาสตร์ลำดับศูนย์ (Zero-order kinetics)</t>
        </is>
      </c>
      <c r="F40" s="88" t="inlineStr">
        <is>
          <t>ที่ค่า pH 4 ยาเกิดการสลายตัวมากที่สุด</t>
        </is>
      </c>
      <c r="G40" s="88" t="inlineStr">
        <is>
          <t>ที่สภาวะ pH มากกว่า 4 ปฏิกิริยาการสลายตัวถูกเร่งด้วยด่าง (Specific Base-catalyzed hydrolysis)</t>
        </is>
      </c>
      <c r="H40" s="88" t="inlineStr">
        <is>
          <t>ที่สภาวะ pH ต่ำกว่า 4 ตัวยาจะเสื่อมสลายเร็วกว่าสภาวะด่าง</t>
        </is>
      </c>
      <c r="I40" s="100" t="n">
        <v>4</v>
      </c>
      <c r="J40" s="88" t="inlineStr">
        <is>
          <t>✅ คำตอบที่ถูกต้อง: ข้อ ง. ที่สภาวะ pH มากกว่า 4 ปฏิกิริยาการสลายตัวถูกเร่งด้วยด่าง (Specific Base-catalyzed hydrolysis)
💡 Background:
กราฟ pH-rate profile เป็นกราฟระหว่าง log k_obs (แกน Y) กับ pH (แกน X) ใช้เพื่อศึกษาผลของความเป็นกรด-ด่างต่ออัตราการสลายตัวของตัวยาสำคัญ โดยจุดต่ำสุดของกราฟ (V-shaped bottom) คือค่า pH of optimum stability (pH ที่ยามีความคงตัวสูงสุด)
🎯 ทำไมข้อนี้ถึงถูก:
ข้อ ง. ถูกต้อง เพราะเมื่อพิจารณาช่วง pH &gt; 4 ที่เส้นกราฟมีความชันเป็นบวก (Positive slope) หมายความว่าเมื่อความเข้มข้นของไฮดรอกไซด์ไอออน [OH-] เพิ่มขึ้นตามค่า pH อัตราการสลายตัว log k จะเพิ่มขึ้นตามไปด้วย แสดงว่าปฏิกิริยาการสลายตัวของยานี้เป็นแบบ Specific Base-catalyzed hydrolysis (การสลายตัวถูกเร่งด้วยด่าง)
🔍 ข้ออื่นผิดเพราะอะไร:
- ข้อ ก. (เป็นกราฟแสดงความสามารถในการละลายของยา): ผิด เพราะกราฟ log k vs pH คือ pH-rate degradation profile
- ข้อ ข. (ปฏิกิริยาเป็น Zero-order): ผิด การทดสอบความคงตัวในสารละลายมักเป็น Pseudo first-order reaction
- ข้อ ค. (ที่ pH 4 ยาสลายตัวมากที่สุด): ผิด ที่จุดต่ำสุดของกราฟ (pH 4) คือจุดที่ค่า k ต่ำที่สุด หมายถึง "ยามีความคงตัวสูงที่สุดและสลายตัวช้าที่สุด"
- ข้อ จ. (ที่ pH ต่ำกว่า 4 ยาสลายตัวเร็วกว่า): ผิด เพราะกราฟบ่งชี้ว่าสภาวะด่าง (pH &gt; 4) ทำให้อัตราการสลายตัวเร่งตัวขึ้นอย่างรวดเร็ว
📖 Guideline อ้างอิง:
Martin’s Physical Pharmacy and Pharmaceutical Sciences (7th Edition) Chapter 14: Chemical Kinetics and Stability
📌 จุดจำก่อนสอบ:
• pH-rate profile (กราฟรูปตัว V หรือ U):
  - จุดต่ำสุด (Minima) = pH of Maximum Stability (จุดที่ยาสลายตัวช้าที่สุด)
  - ฝั่งซ้าย (ความชันลบ): Specific Acid Catalysis (เร่งด้วยกรด [H+])
  - ฝั่งขวา (ความชันบวก): Specific Base Catalysis (เร่งด้วยด่าง [OH-])
  - ส่วนตรงกลางราบ: Solvent-catalyzed / Uncatalyzed degradation</t>
        </is>
      </c>
      <c r="K40" s="100" t="n"/>
      <c r="L40" s="88" t="inlineStr">
        <is>
          <t>Pharmaceutical Technology General</t>
        </is>
      </c>
      <c r="M40" s="100" t="inlineStr">
        <is>
          <t>Product</t>
        </is>
      </c>
      <c r="N40" s="88" t="inlineStr">
        <is>
          <t>ข้อสอบจริง Product ปี 2565 ข้อ 74</t>
        </is>
      </c>
      <c r="O40" s="100" t="inlineStr">
        <is>
          <t>ข้อสอบจริง</t>
        </is>
      </c>
      <c r="P40" s="100" t="inlineStr">
        <is>
          <t>ปี 2565</t>
        </is>
      </c>
      <c r="Q40" s="100" t="n"/>
    </row>
    <row r="41" ht="409.6" customHeight="1" s="49">
      <c r="A41" s="100" t="n">
        <v>39</v>
      </c>
      <c r="B41" s="88" t="inlineStr">
        <is>
          <t>ในสูตรตำรับ Aluminum hydroxide paste (ประกอบด้วย Aluminum hydroxide 4 g, Glycerol, Sorbitol solution, Methylparaben, Propylparaben และ Purified water q.s. 100 mL) ข้อใดต่อไปนี้กล่าวถูกต้องตามหลักการทางเภสัชกรรม</t>
        </is>
      </c>
      <c r="C41" s="100" t="n"/>
      <c r="D41" s="88" t="inlineStr">
        <is>
          <t>การใช้ Sorbitol ร่วมกับ Glycerol มีวัตถุประสงค์เพื่อเพิ่มความหวานเป็นหลัก</t>
        </is>
      </c>
      <c r="E41" s="88" t="inlineStr">
        <is>
          <t>ในสูตรตำรับพื้นฐานนี้ไม่มีการเติมสารแต่งกลิ่นรส (Flavoring agent)</t>
        </is>
      </c>
      <c r="F41" s="88" t="inlineStr">
        <is>
          <t>Methyl cellulose ทำหน้าที่เป็นสารเพิ่มความหนืดที่ไม่มีประจุในตำรับนี้</t>
        </is>
      </c>
      <c r="G41" s="88" t="inlineStr">
        <is>
          <t>Methylparaben และ Propylparaben ทำหน้าที่เป็นสารต้านออกซิเดชัน (Antioxidants)</t>
        </is>
      </c>
      <c r="H41" s="88" t="inlineStr">
        <is>
          <t>Aluminum hydroxide เป็นสารที่ละลายน้ำได้สมบูรณ์ในตำรับ</t>
        </is>
      </c>
      <c r="I41" s="100" t="n">
        <v>2</v>
      </c>
      <c r="J41" s="88" t="inlineStr">
        <is>
          <t>✅ คำตอบที่ถูกต้อง: ข้อ ข. ในสูตรตำรับพื้นฐานนี้ไม่มีการเติมสารแต่งกลิ่นรส (Flavoring agent)
💡 Background:
Aluminum hydroxide paste/magma เป็นยาลดกรดในรูปแบบสารแขวนตะกอน/กึ่งแข็ง โดยแต่ละส่วนประกอบในตำรับมีหน้าที่ทางเภสัชกรรมที่จำเพาะเจาะจง
🎯 ทำไมข้อนี้ถึงถูก:
ข้อ ข. ถูกต้อง เพราะเมื่อพิจารณาส่วนประกอบในสูตรตำรับ: Aluminum hydroxide (ยาลดกรด/สารสำคัญ), Glycerol &amp; Sorbitol (สารดูดความชื้น Humectant และป้องกันฝาขวดติด Cap-locking), Methylparaben &amp; Propylparaben (สารกันเสีย Antimicrobial preservatives), Purified water (กระสายยา) จะเห็นได้ชัดเจนว่าไม่มีการเติมสารแต่งกลิ่นรส (Flavoring agent เช่น Peppermint oil หรือ Cherry flavor) ในสูตรตั้งต้นนี้
🔍 ข้ออื่นผิดเพราะอะไร:
- ข้อ ก. (การใช้ Sorbitol ร่วมกับ Glycerol เพื่อเพิ่มความหวานเป็นหลัก): ผิด หน้าที่หลักคือเป็น Humectant ป้องกันน้ำระเหยและป้องกันการเกิดผลึกน้ำตาลเกาะขอบฝาขวด (Anti-cap locking agent)
- ข้อ ค. (Methyl cellulose ทำหน้าที่เป็นสารเพิ่มความหนืด): ผิด ในสูตรตำรับที่ให้มาไม่มีการใส่ Methyl cellulose
- ข้อ ง. (Methylparaben และ Propylparaben เป็น Antioxidants): ผิด ทั้งสองตัวเป็นสารกันเสียต้านจุลชีพ (Antimicrobial preservatives) ไม่ใช่สารต้านออกซิเดชัน
- ข้อ จ. (Aluminum hydroxide ละลายน้ำได้สมบูรณ์): ผิด เป็นผงยาที่ไม่ละลายน้ำ อยู่ในสภาพสารแขวนลอย/เจล
📖 Guideline อ้างอิง:
USP-NF Monograph: Aluminum Hydroxide Oral Suspension &amp; Handbook of Pharmaceutical Excipients (9th Edition)
📌 จุดจำก่อนสอบ:
• สารกันเสียพาราเบน (Parabens): Methylparaben (คุมเชื้อรา/แบคทีเรียเฟสน้ำ) + Propylparaben (คุมเชื้อในเฟสน้ำมัน) ใช้อัตราส่วนมาตรฐาน 9:1 หรือ 10:1 (Synergistic effect)
• Sorbitol / Glycerin ในยาน้ำ: ทำหน้าที่เป็น Anti-caplocking agent + Humectant + Cosolvent</t>
        </is>
      </c>
      <c r="K41" s="100" t="n"/>
      <c r="L41" s="88" t="inlineStr">
        <is>
          <t>Pharmaceutical Technology General</t>
        </is>
      </c>
      <c r="M41" s="100" t="inlineStr">
        <is>
          <t>Product</t>
        </is>
      </c>
      <c r="N41" s="88" t="inlineStr">
        <is>
          <t>ข้อสอบจริง Product ปี 2565 ข้อ 79</t>
        </is>
      </c>
      <c r="O41" s="100" t="inlineStr">
        <is>
          <t>ข้อสอบจริง</t>
        </is>
      </c>
      <c r="P41" s="100" t="inlineStr">
        <is>
          <t>ปี 2565</t>
        </is>
      </c>
      <c r="Q41" s="100" t="n"/>
    </row>
    <row r="42" ht="409.6" customHeight="1" s="49">
      <c r="A42" s="100" t="n">
        <v>40</v>
      </c>
      <c r="B42" s="88" t="inlineStr">
        <is>
          <t>สารในข้อใดจัดเป็นสารเพิ่มความคงรูปและความแข็ง (Stiffening agent) ในสูตรตำรับยาขี้ผึ้งและครีม (Semisolid dosage forms) เพื่อปรับเนื้อตำรับให้มีความคงตัวทางกายภาพที่ดี</t>
        </is>
      </c>
      <c r="C42" s="100" t="n"/>
      <c r="D42" s="88" t="inlineStr">
        <is>
          <t>Glycerin</t>
        </is>
      </c>
      <c r="E42" s="88" t="inlineStr">
        <is>
          <t>Propylene glycol</t>
        </is>
      </c>
      <c r="F42" s="88" t="inlineStr">
        <is>
          <t>Sodium lauryl sulfate (SLS)</t>
        </is>
      </c>
      <c r="G42" s="88" t="inlineStr">
        <is>
          <t>Mineral oil (Liquid paraffin)</t>
        </is>
      </c>
      <c r="H42" s="34" t="inlineStr">
        <is>
          <t>Cetearyl palmitate (รวมถึง Cetyl alcohol / Stearyl alcohol / White wax)</t>
        </is>
      </c>
      <c r="I42" s="100" t="n">
        <v>5</v>
      </c>
      <c r="J42" s="88" t="inlineStr">
        <is>
          <t>✅ คำตอบที่ถูกต้อง: ข้อ จ. Cetearyl palmitate (รวมถึง Cetyl alcohol / Stearyl alcohol / White wax)
💡 Background:
สารเพิ่มความคงรูป (Stiffening agents) เป็นสารที่มีจุดหลอมเหลวสูง (&gt; 50°C) ใช้เติมในตำรับยากึ่งแข็ง (Ointments, Creams, Suppositories) เพื่อเพิ่มความหนืด ความแข็ง และความคงรูปของเนื้อตำรับ โดยเฉพาะในสภาวะอากาศร้อน
🎯 ทำไมข้อนี้ถึงถูก:
ข้อ จ. ถูกต้อง เพราะ Cetearyl palmitate (ไขมันเอสเทอร์), Cetyl alcohol, Stearyl alcohol, Cetostearyl alcohol, White wax และ Yellow wax เป็นสารกลุ่ม High melting-point fatty alcohols/waxes ที่ทำหน้าที่เป็น Stiffening agents มาตรฐานเพื่อเพิ่มความแข็งและความคงตัวแก่โครงสร้างเบสขี้ผึ้งและครีม
🔍 ข้ออื่นผิดเพราะอะไร:
- ข้อ ก. (Glycerin): ทำหน้าที่เป็น Humectant (สารดูดความชื้น) และ Cosolvent
- ข้อ ข. (Propylene glycol): ทำหน้าที่เป็น Cosolvent, Humectant และ Preservative enhancer
- ข้อ ค. (Sodium lauryl sulfate (SLS)): ทำหน้าที่เป็น Anionic surfactant (สารลดแรงตึงผิวชนิดประจุลบ / Emulsifying agent)
- ข้อ ง. (Mineral oil (Liquid paraffin)): ทำหน้าที่เป็น Emollient และ Levigating agent (สารช่วยบดผงยาในเบสขี้ผึ้ง)
📖 Guideline อ้างอิง:
USP-NF General Chapter &lt;1151&gt; &amp; Handbook of Pharmaceutical Excipients (9th Edition)
📌 จุดจำก่อนสอบ:
• Stiffening agents (เพิ่มความแข็ง/หนืด): Cetyl alcohol, Stearyl alcohol, Cetostearyl alcohol, White wax, Carnauba wax, Cetyl esters wax (Cetearyl palmitate)
• Levigating agents (ช่วยบดผงยา): Mineral oil (สำหรับ Hydrocarbon base), Glycerin/Propylene glycol (สำหรับ Water-removable/soluble base)</t>
        </is>
      </c>
      <c r="K42" s="100" t="n"/>
      <c r="L42" s="88" t="inlineStr">
        <is>
          <t>Pharmaceutical Technology General</t>
        </is>
      </c>
      <c r="M42" s="100" t="inlineStr">
        <is>
          <t>Product</t>
        </is>
      </c>
      <c r="N42" s="88" t="inlineStr">
        <is>
          <t>ข้อสอบจริง Product ปี 2565 ข้อ 39</t>
        </is>
      </c>
      <c r="O42" s="100" t="inlineStr">
        <is>
          <t>ข้อสอบจริง</t>
        </is>
      </c>
      <c r="P42" s="100" t="inlineStr">
        <is>
          <t>ปี 2565</t>
        </is>
      </c>
      <c r="Q42" s="100" t="n"/>
    </row>
    <row r="43" ht="409.6" customHeight="1" s="49">
      <c r="A43" s="100" t="n">
        <v>41</v>
      </c>
      <c r="B43" s="88" t="inlineStr">
        <is>
          <t>ผู้ป่วยรายหนึ่งได้รับยา Aminophylline ทางหลอดเลือดดำ (IV) และวัดระดับยาในเลือดเริ่มต้นได้ 68 mcg/mL หาก Aminophylline มีค่าครึ่งชีวิตของการขจัดยา (Elimination half-life: t1/2) เท่ากับ 7 ชั่วโมง อยากทราบว่าเมื่อเวลาผ่านไป 28 ชั่วโมง ระดับยาในเลือดของผู้ป่วยจะเหลือเท่าใด (กำหนดให้ยากำจัดตามจลนศาสตร์ First-order)</t>
        </is>
      </c>
      <c r="C43" s="100" t="inlineStr">
        <is>
          <t>[แนบรูป: ข้อสอบ Product ปี 2564 รหัสรูปภาพ image68]</t>
        </is>
      </c>
      <c r="D43" s="88" t="inlineStr">
        <is>
          <t>2.125 mcg/mL</t>
        </is>
      </c>
      <c r="E43" s="88" t="inlineStr">
        <is>
          <t>4.25 mcg/mL</t>
        </is>
      </c>
      <c r="F43" s="88" t="inlineStr">
        <is>
          <t>8.5 mcg/mL</t>
        </is>
      </c>
      <c r="G43" s="88" t="inlineStr">
        <is>
          <t>17 mcg/mL</t>
        </is>
      </c>
      <c r="H43" s="88" t="inlineStr">
        <is>
          <t>34 mcg/mL</t>
        </is>
      </c>
      <c r="I43" s="100" t="n">
        <v>2</v>
      </c>
      <c r="J43" s="88" t="inlineStr">
        <is>
          <t>✅ คำตอบที่ถูกต้อง: ข้อ ข. 4.25 mcg/mL
💡 Background:
ตามหลักเภสัชจลนศาสตร์ลำดับที่หนึ่ง (First-order kinetics) ระดับยาในพลาสมาจะลดลงครึ่งหนึ่ง (50%) ในทุกๆ 1 ค่าครึ่งชีวิต (t1/2)
🎯 ทำไมข้อนี้ถึงถูก:
ข้อ ข. ถูกต้อง จากการคำนวณจำนวนครึ่งชีวิตที่ผ่านไป (n):
n = เวลาที่ผ่านไป / ค่าครึ่งชีวิต = 28 ชั่วโมง / 7 ชั่วโมง = 4 ครึ่งชีวิต (4 half-lives)
คำนวณระดับยาที่เหลือหลังผ่านไป 4 ครึ่งชีวิต:
- ผ่านไป 1 t1/2 (7 ชม.) -&gt; C1 = 68 / 2 = 34 mcg/mL
- ผ่านไป 2 t1/2 (14 ชม.) -&gt; C2 = 34 / 2 = 17 mcg/mL
- ผ่านไป 3 t1/2 (21 ชม.) -&gt; C3 = 17 / 2 = 8.5 mcg/mL
- ผ่านไป 4 t1/2 (28 ชม.) -&gt; C4 = 8.5 / 2 = 4.25 mcg/mL
หรือใช้สูตร C_t = C_0 / (2^n) = 68 / (2^4) = 68 / 16 = 4.25 mcg/mL
🔍 ข้ออื่นผิดเพราะอะไร:
- ข้อ ก. (2.125 mcg/mL): เป็นระดับยาหลังผ่านไป 5 ครึ่งชีวิต (35 ชั่วโมง)
- ข้อ ค. (8.5 mcg/mL): เป็นระดับยาหลังผ่านไป 3 ครึ่งชีวิต (21 ชั่วโมง)
- ข้อ ง. (17 mcg/mL): เป็นระดับยาหลังผ่านไป 2 ครึ่งชีวิต (14 ชั่วโมง)
- ข้อ จ. (34 mcg/mL): เป็นระดับยาหลังผ่านไป 1 ครึ่งชีวิต (7 ชั่วโมง)
📖 Guideline อ้างอิง:
Applied Biopharmaceutics &amp; Pharmacokinetics (Shargel &amp; Yu, 7th Edition) Chapter 3: One-Compartment Model
📌 จุดจำก่อนสอบ:
• การลดลงของระดับยาตาม First-order kinetics:
  - 1 t1/2: เหลือ 50% (ขจัด 50%)
  - 2 t1/2: เหลือ 25% (ขจัด 75%)
  - 3 t1/2: เหลือ 12.5% (ขจัด 87.5%)
  - 4 t1/2: เหลือ 6.25% (ขจัด 93.75%)
  - 5 t1/2: เหลือ 3.125% (ขจัด &gt;96.8% ถือว่ายาถูกกำจัดเกือบหมด)</t>
        </is>
      </c>
      <c r="K43" s="100" t="n"/>
      <c r="L43" s="88" t="inlineStr">
        <is>
          <t>Pharmaceutical Technology General</t>
        </is>
      </c>
      <c r="M43" s="100" t="inlineStr">
        <is>
          <t>Product</t>
        </is>
      </c>
      <c r="N43" s="88" t="inlineStr">
        <is>
          <t>ข้อสอบจริง Product ปี 2564 ข้อ 1</t>
        </is>
      </c>
      <c r="O43" s="100" t="inlineStr">
        <is>
          <t>ข้อสอบจริง</t>
        </is>
      </c>
      <c r="P43" s="100" t="inlineStr">
        <is>
          <t>ปี 2564</t>
        </is>
      </c>
      <c r="Q43" s="100" t="n"/>
    </row>
    <row r="44" ht="409.6" customHeight="1" s="49">
      <c r="A44" s="100" t="n">
        <v>42</v>
      </c>
      <c r="B44" s="88" t="inlineStr">
        <is>
          <t>เครื่องมือในข้อใดจัดเป็นเครื่องมือมาตรฐานตามข้อกำหนดเภสัชตำรับ USP &lt;601&gt; สำหรับใช้วัดการกระจายขนาดอนุภาคเชิงอากาศพลศาสตร์ (Aerodynamic particle size distribution: APSD) ของยาผงสูดพ่น (Dry Powder Inhaler: DPI)</t>
        </is>
      </c>
      <c r="C44" s="100" t="n"/>
      <c r="D44" s="88" t="inlineStr">
        <is>
          <t>Zinc Determination by Atomic Absorption Spectroscopy</t>
        </is>
      </c>
      <c r="E44" s="88" t="inlineStr">
        <is>
          <t>Cascade Impactor (เช่น Andersen Cascade Impactor / Next Generation Impactor: NGI)</t>
        </is>
      </c>
      <c r="F44" s="88" t="inlineStr">
        <is>
          <t>Optical Light Microscopy</t>
        </is>
      </c>
      <c r="G44" s="88" t="inlineStr">
        <is>
          <t>Scanning Electron Microscope (SEM)</t>
        </is>
      </c>
      <c r="H44" s="88" t="inlineStr">
        <is>
          <t>Laser Diffraction Malvern Mastersizer</t>
        </is>
      </c>
      <c r="I44" s="100" t="n">
        <v>2</v>
      </c>
      <c r="J44" s="88" t="inlineStr">
        <is>
          <t>✅ คำตอบที่ถูกต้อง: ข้อ ข. Cascade Impactor (เช่น Andersen Cascade Impactor / Next Generation Impactor: NGI)
💡 Background:
สำหรับยาสูดพ่นทางเดินหายใจ (Aerosols, DPIs, MDIs, Nebulizers) ขนาดอนุภาคเชิงเรขาคณิต (Geometric size) ไม่สามารถบอกประสิทธิภาพการสะสมของยาในปอดได้ ต้องวัด "Aerodynamic diameter (dae)" ซึ่งสะท้อนพฤติกรรมการเคลื่อนที่ของอนุภาคในกระแสลมหายใจ
🎯 ทำไมข้อนี้ถึงถูก:
ข้อ ข. ถูกต้อง เพราะ Cascade Impactor เช่น Andersen Cascade Impactor (ACI) และ Next Generation Impactor (NGI) เป็นเครื่องมือมาตรฐานตามเภสัชตำรับ USP &lt;601&gt; และ Ph. Eur. ที่ใช้จำลองการแยกอนุภาคตามหลักการเฉื่อย (Inertial impaction) ในแต่ละชั้น (Stages) ที่อัตราการไหลคงที่ เพื่อประเมิน Fine Particle Fraction (FPF: สัดส่วนอนุภาค &lt; 5 µm ที่สามารถลงสู่ปอดส่วนลึก)
🔍 ข้ออื่นผิดเพราะอะไร:
- ข้อ ก. (Zinc Determination): เป็นการวิเคราะห์หาปริมาณธาตุสังกะสี ไม่เกี่ยวข้องกับการวัดขนาดอนุภาค
- ข้อ ค. (Optical Light Microscopy): วัดได้เฉพาะขนาดและรูปร่างเชิงเรขาคณิต (Geometric diameter) ไม่สามารถวัด Aerodynamic size ในกระแสลมได้
- ข้อ ง. (Scanning Electron Microscope (SEM)): ใช้ตรวจดูลักษณะสัณฐานวิทยาและผิวอนุภาคที่กำลังขยายสูง ไม่ใช่วิธีมาตรฐานในการวัด APSD
- ข้อ จ. (Laser Diffraction): วัดขนาดอนุภาคเชิงปริมาตร (Volume equivalent diameter) แต่ไม่ได้วัดตามหลักแรงเฉื่อยในระบบทางเดินหายใจ
📖 Guideline อ้างอิง:
USP-NF General Chapter &lt;601&gt; Aerosols, Nasal Sprays, Metered-Dose Inhalers, and Dry Powder Inhalers
📌 จุดจำก่อนสอบ:
• เครื่องมือมาตรฐานวัด Aerodynamic Size ของยาสูดพ่น: Cascade Impactor (ACI / NGI)
• ตัวแปรสำคัญ:
  - MMAD (Mass Median Aerodynamic Diameter): ควรอยู่ระหว่าง 1 - 5 µm
  - FPD (Fine Particle Dose): ปริมาณยาที่มีขนาด &lt; 5 µm
  - FPF (Fine Particle Fraction): % ของตัวยาที่ลงสู่ปอดส่วนลึก</t>
        </is>
      </c>
      <c r="K44" s="100" t="n"/>
      <c r="L44" s="88" t="inlineStr">
        <is>
          <t>Pharmaceutical Technology General</t>
        </is>
      </c>
      <c r="M44" s="100" t="inlineStr">
        <is>
          <t>Product</t>
        </is>
      </c>
      <c r="N44" s="88" t="inlineStr">
        <is>
          <t>ข้อสอบจริง Product ปี 2564 ข้อ 3</t>
        </is>
      </c>
      <c r="O44" s="100" t="inlineStr">
        <is>
          <t>ข้อสอบจริง</t>
        </is>
      </c>
      <c r="P44" s="100" t="inlineStr">
        <is>
          <t>ปี 2564</t>
        </is>
      </c>
      <c r="Q44" s="100" t="n"/>
    </row>
    <row r="45" ht="409.6" customHeight="1" s="49">
      <c r="A45" s="100" t="n">
        <v>43</v>
      </c>
      <c r="B45" s="88" t="inlineStr">
        <is>
          <t>ในเทคโนโลยีการผลิตแผงบรรจุยาชนิดบลิสเตอร์ (Blister packaging) แผ่นพลาสติกเทอร์โมฟอร์มในข้อใดมีคุณสมบัติในการป้องกันการซึมผ่านของไอน้ำและความชื้น (Moisture barrier) สูงที่สุดในการทำช่องหลุมบรรจุยา (Cavity / Pocket)</t>
        </is>
      </c>
      <c r="C45" s="100" t="n"/>
      <c r="D45" s="88" t="inlineStr">
        <is>
          <t>Polyvinyl chloride (PVC)</t>
        </is>
      </c>
      <c r="E45" s="88" t="inlineStr">
        <is>
          <t>Polypropylene (PP)</t>
        </is>
      </c>
      <c r="F45" s="88" t="inlineStr">
        <is>
          <t>Polyvinylidene chloride (PVDC coated PVC)</t>
        </is>
      </c>
      <c r="G45" s="88" t="inlineStr">
        <is>
          <t>Polyethylene (PE)</t>
        </is>
      </c>
      <c r="H45" s="88" t="inlineStr">
        <is>
          <t>Polychlorotrifluoroethylene (PCTFE / Aclar® film)</t>
        </is>
      </c>
      <c r="I45" s="100" t="n">
        <v>5</v>
      </c>
      <c r="J45" s="88" t="inlineStr">
        <is>
          <t>✅ คำตอบที่ถูกต้อง: ข้อ จ. Polychlorotrifluoroethylene (PCTFE / Aclar® film)
💡 Background:
วัสดุพลาสติกสำหรับขึ้นรูปหลุมแผงบลิสเตอร์ (Forming film) มีระดับความสามารถในการต้านทานการซึมผ่านของไอน้ำ (Water Vapor Transmission Rate: WVTR) แตกต่างกันอย่างมาก
🎯 ทำไมข้อนี้ถึงถูก:
ข้อ จ. ถูกต้อง เพราะ Polychlorotrifluoroethylene (PCTFE หรือชื่อทางการค้า Aclar®) เป็นฟิล์มฟลูออโรพอลิเมอร์โปร่งใสที่มีค่า WVTR ต่ำที่สุดในบรรดาฟิล์มพลาสติกใสทั้งหมด (มีประสิทธิภาพการป้องกันความชื้นสูงกว่า PVC ทั่วไปถึง 10-15 เท่า) จึงเป็นวัสดุเกรดพรีเมียมที่ใช้สำหรับยาที่ไวต่อความชื้นสูงมากแต่ยังต้องการแผงที่มองเห็นเม็ดยาด้านในได้
🔍 ข้ออื่นผิดเพราะอะไร:
- ข้อ ก. (Polyvinyl chloride (PVC)): เป็นพลาสติกมาตรฐานราคาประหยัด แต่มีค่าการซึมผ่านของไอน้ำสูงที่สุดในกลุ่ม (กันชื้นได้ต่ำสุด)
- ข้อ ข. (Polypropylene (PP)): ทนความร้อนได้ดี กันชื้นได้ปานกลาง แต่ขึ้นรูปหลุมยากและเกิดการหดตัว
- ข้อ ค. (Polyvinylidene chloride (PVDC)): นิยมเคลือบบนฟิล์ม PVC (เช่น Duplex/Triplex PVC/PVDC) เพื่อเพิ่มการกันชื้นและก๊าซ แต่ประสิทธิภาพยังต่ำกว่าฟิล์ม PCTFE (Aclar)
- ข้อ ง. (Polyethylene (PE)): ใช้เป็นชั้นเชื่อมประสานความร้อน (Heat-seal layer) ไม่ใช่วัสดุหลักในการกันชื้นสูง
📖 Guideline อ้างอิง:
Pharmaceutical Packaging Technology (Dean et al.) &amp; Packaging Materials and Processing for Pharmaceuticals
📌 จุดจำก่อนสอบ:
• ลำดับประสิทธิภาพการกันความชื้นของ Blister Forming Films (จากต่ำไปสูง):
  PVC (ต่ำสุด) &lt; PP &lt; PVC/PVDC (ปานกลาง-สูง) &lt; PCTFE (Aclar®) (สูงสุดในกลุ่มพลาสติกใส) &lt; Alu-Alu (กันชื้น 100% ทึบแสง)</t>
        </is>
      </c>
      <c r="K45" s="100" t="n"/>
      <c r="L45" s="88" t="inlineStr">
        <is>
          <t>Preformulation &amp; Good Manufacturing Practice</t>
        </is>
      </c>
      <c r="M45" s="100" t="inlineStr">
        <is>
          <t>Product</t>
        </is>
      </c>
      <c r="N45" s="88" t="inlineStr">
        <is>
          <t>ข้อสอบจริง Product ปี 2564 ข้อ 9</t>
        </is>
      </c>
      <c r="O45" s="100" t="inlineStr">
        <is>
          <t>ข้อสอบจริง</t>
        </is>
      </c>
      <c r="P45" s="100" t="inlineStr">
        <is>
          <t>ปี 2564</t>
        </is>
      </c>
      <c r="Q45" s="100" t="n"/>
    </row>
    <row r="46" ht="409.6" customHeight="1" s="49">
      <c r="A46" s="100" t="n">
        <v>44</v>
      </c>
      <c r="B46" s="88" t="inlineStr">
        <is>
          <t>บริษัทผลิตยา 5 แห่ง ผลิตผงยาสำคัญชนิดเดียวกันที่มีคุณสมบัติไม่ทนต่อความชื้นและเกิดปฏิกิริยา Hydrolysis ได้ง่าย โดยวัตถุดิบผงยาของแต่ละบริษัทมีขนาดอนุภาคเฉลี่ยดังนี้: บริษัท A = 0.05 mm, บริษัท B = 20,000 nm, บริษัท C = 12 µm, บริษัท D = 0.01 cm, บริษัท E = 92,000,000 pm อยากทราบว่าผงยาจากบริษัทใดจะเกิดการเสื่อมสลายด้วยปฏิกิริยา Hydrolysis ได้ง่ายและเร็วที่สุดเมื่อสัมผัสความชื้น</t>
        </is>
      </c>
      <c r="C46" s="100" t="n"/>
      <c r="D46" s="88" t="inlineStr">
        <is>
          <t>บริษัท A</t>
        </is>
      </c>
      <c r="E46" s="88" t="inlineStr">
        <is>
          <t>บริษัท B</t>
        </is>
      </c>
      <c r="F46" s="88" t="inlineStr">
        <is>
          <t>บริษัท C</t>
        </is>
      </c>
      <c r="G46" s="88" t="inlineStr">
        <is>
          <t>บริษัท D</t>
        </is>
      </c>
      <c r="H46" s="88" t="inlineStr">
        <is>
          <t>บริษัท E</t>
        </is>
      </c>
      <c r="I46" s="100" t="n">
        <v>3</v>
      </c>
      <c r="J46" s="88" t="inlineStr">
        <is>
          <t>✅ คำตอบที่ถูกต้อง: ข้อ ค. บริษัท C
💡 Background:
อัตราการเกิดปฏิกิริยาเคมีและการเสื่อมสลายที่ผิวของของแข็ง (Solid-state degradation / Heterogeneous hydrolysis) ขึ้นอยู่กับ "พื้นที่ผิวจำเพาะ (Specific Surface Area: SSA)" โดยที่ SSA แปรผกผันกับขนาดอนุภาค (SSA ∝ 1/d) ดังนั้นอนุภาคที่มีขนาดเล็กที่สุดจะมีพื้นที่ผิวสัมผัสกับความชื้นในบรรยากาศมากที่สุด และเกิดการสลายตัวได้เร็วที่สุด
🎯 ทำไมข้อนี้ถึงถูก:
ข้อ ค. ถูกต้อง จากการแปลงหน่วยขนาดอนุภาคทั้งหมดให้อยู่ในหน่วยไมโครเมตร (µm):
- บริษัท A = 0.05 mm = 0.05 × 1,000 = 50 µm
- บริษัท B = 20,000 nm = 20,000 / 1,000 = 20 µm
- บริษัท C = 12 µm
- บริษัท D = 0.01 cm = 0.01 × 10,000 = 100 µm
- บริษัท E = 92,000,000 pm = 92,000,000 / 1,000,000 = 92 µm
สรุป: ผงยาของบริษัท C มีขนาดเล็กที่สุด (12 µm) จึงมีพื้นที่ผิวสัมผัสความชื้นมากที่สุดและเกิด Hydrolysis เร็วที่สุด
🔍 ข้ออื่นผิดเพราะอะไร:
- ข้อ ก. (บริษัท A): ขนาดอนุภาค 50 µm มีขนาดใหญ่กว่าบริษัท C
- ข้อ ข. (บริษัท B): ขนาดอนุภาค 20 µm มีขนาดใหญ่กว่าบริษัท C (12 µm)
- ข้อ ง. (บริษัท D): ขนาดอนุภาค 100 µm มีขนาดใหญ่ที่สุดในกลุ่ม เกิดปฏิกิริยาช้าที่สุด
- ข้อ จ. (บริษัท E): ขนาดอนุภาค 92 µm มีขนาดใหญ่กว่าบริษัท C
📖 Guideline อ้างอิง:
Martin’s Physical Pharmacy and Pharmaceutical Sciences (7th Edition) Chapter 17: Micromeritics
📌 จุดจำก่อนสอบ:
• การแปลงหน่วยขนาดอนุภาค:
  1 cm = 10 mm = 10,000 µm = 10,000,000 nm = 10,000,000,000 pm
  1 mm = 1,000 µm | 1 µm = 1,000 nm = 1,000,000 pm
• อนุภาคเล็กลง -&gt; พื้นที่ผิวสัมผัส (Surface area) เพิ่มขึ้น -&gt; ละลายเร็วขึ้น และสลายตัวเร็วขึ้นเมื่อสัมผัสความชื้น/อากาศ</t>
        </is>
      </c>
      <c r="K46" s="100" t="n"/>
      <c r="L46" s="88" t="inlineStr">
        <is>
          <t>Pharmaceutical Technology General</t>
        </is>
      </c>
      <c r="M46" s="100" t="inlineStr">
        <is>
          <t>Product</t>
        </is>
      </c>
      <c r="N46" s="88" t="inlineStr">
        <is>
          <t>ข้อสอบจริง Product ปี 2564 ข้อ 13</t>
        </is>
      </c>
      <c r="O46" s="100" t="inlineStr">
        <is>
          <t>ข้อสอบจริง</t>
        </is>
      </c>
      <c r="P46" s="100" t="inlineStr">
        <is>
          <t>ปี 2564</t>
        </is>
      </c>
      <c r="Q46" s="100" t="n"/>
    </row>
    <row r="47" ht="409.6" customHeight="1" s="49">
      <c r="A47" s="100" t="n">
        <v>45</v>
      </c>
      <c r="B47" s="88" t="inlineStr">
        <is>
          <t>ในสูตรตำรับยาน้ำแขวนตะกอน คาลาไมน์โลชั่น (Calamine lotion) การเติมสาร Bentonite (Bentonite magma) มีวัตถุประสงค์หลักเพื่อทำหน้าที่ใดในตำรับ</t>
        </is>
      </c>
      <c r="C47" s="100" t="n"/>
      <c r="D47" s="88" t="inlineStr">
        <is>
          <t>Suspending agent (สารช่วยแขวนตะกอนและเพิ่มความหนืด)</t>
        </is>
      </c>
      <c r="E47" s="88" t="inlineStr">
        <is>
          <t>Chelating agent (สารจับโลหะ)</t>
        </is>
      </c>
      <c r="F47" s="88" t="inlineStr">
        <is>
          <t>Adsorbent (สารดูดซับสารพิษ)</t>
        </is>
      </c>
      <c r="G47" s="88" t="inlineStr">
        <is>
          <t>Emulsifying agent (สารก่ออิมัลชัน)</t>
        </is>
      </c>
      <c r="H47" s="88" t="inlineStr">
        <is>
          <t>Antioxidant (สารต้านออกซิเดชัน)</t>
        </is>
      </c>
      <c r="I47" s="100" t="n">
        <v>1</v>
      </c>
      <c r="J47" s="88" t="inlineStr">
        <is>
          <t>✅ คำตอบที่ถูกต้อง: ข้อ ก. Suspending agent (สารช่วยแขวนตะกอนและเพิ่มความหนืด)
💡 Background:
Bentonite เป็นดินเหนียวธรรมชาติกลุ่มอะลูมิเนียมซิลิเกตไฮเดรต (Hydrated aluminum silicate / Montmorillonite) ซึ่งเมื่อกระจายตัวในน้ำจะดูดน้ำเข้าสู่โครงสร้างและพองตัวได้ถึง 12-15 เท่า เกิดเป็น Thixotropic gel โครงสร้างแบบ House-of-cards
🎯 ทำไมข้อนี้ถึงถูก:
ข้อ ก. ถูกต้อง เพราะในตำรับ Calamine lotion สาร Bentonite magma ทำหน้าที่เป็น Suspending agent และ Viscosity builder เพื่อช่วยพยุงอนุภาค Calamine และ Zinc oxide ไม่ให้เกิดการตกตะกอนนอนก้นแบบจับแข็ง (Caking) และทำให้ตำรับมีการไหลแบบ Thixotropy (หนืดเมื่อตั้งทิ้งไว้ แต่เหลวเทง่ายเมื่อเขย่า)
🔍 ข้ออื่นผิดเพราะอะไร:
- ข้อ ข. (Chelating agent): เช่น Disodium EDTA ทำหน้าที่จับไอออนโลหะ ไม่ใช่หน้าที่ของ Bentonite
- ข้อ ค. (Adsorbent): แม้ Bentonite มีคุณสมบัติดูดซับ แต่ใน Calamine lotion ใส่เพื่อการแขวนตะกอนทางเภสัชกรรม
- ข้อ ง. (Emulsifying agent): Bentonite สามารถใช้เป็น Solid particle emulsifier (Pickering emulsion) ได้ แต่ Calamine lotion เป็นยาน้ำแขวนตะกอน (Suspension) ไม่ใช่อิมัลชัน
- ข้อ จ. (Antioxidant): Bentonite เป็นสารอนินทรีย์ที่ไม่มีฤทธิ์ต้านออกซิเดชัน
📖 Guideline อ้างอิง:
USP-NF Monograph: Calamine Topical Suspension &amp; Ansel’s Pharmaceutical Dosage Forms (11th Edition)
📌 จุดจำก่อนสอบ:
• ส่วนประกอบสำคัญใน Calamine Lotion USP:
  - Calamine (8%) + Zinc oxide (8%): ตัวยาบรรเทาอาการคัน ฝาดสมานผิว
  - Bentonite magma: Suspending agent (Thixotropic agent)
  - Sodium citrate: Flocculating / Buffering agent
  - Glycerin: Humectant / Wetting agent
  - Calcium hydroxide topical solution: Vehicle</t>
        </is>
      </c>
      <c r="K47" s="100" t="n"/>
      <c r="L47" s="88" t="inlineStr">
        <is>
          <t>Pharmaceutical Technology General</t>
        </is>
      </c>
      <c r="M47" s="100" t="inlineStr">
        <is>
          <t>Product</t>
        </is>
      </c>
      <c r="N47" s="88" t="inlineStr">
        <is>
          <t>ข้อสอบจริง Product ปี 2564 ข้อ 26</t>
        </is>
      </c>
      <c r="O47" s="100" t="inlineStr">
        <is>
          <t>ข้อสอบจริง</t>
        </is>
      </c>
      <c r="P47" s="100" t="inlineStr">
        <is>
          <t>ปี 2564</t>
        </is>
      </c>
      <c r="Q47" s="100" t="n"/>
    </row>
    <row r="48" ht="409.6" customHeight="1" s="49">
      <c r="A48" s="100" t="n">
        <v>46</v>
      </c>
      <c r="B48" s="88" t="inlineStr">
        <is>
          <t>แพทย์สั่งจ่ายยาน้ำแขวนตะกอน Nystatin oral suspension ความแรง 100,000 Units/mL วิธีใช้: "รับประทานและอมบ้วนปากครั้งละ 1/2 ช้อนชา วันละ 4 ครั้ง หลังอาหารและก่อนนอน เป็นเวลา 4 วัน" หากเภสัชกรตรวจสอบผลิตภัณฑ์ยาในคลังพบว่ามี Nystatin oral suspension ขนาดบรรจุ 12 mL ต่อขวด ผู้ป่วยรายนี้จะต้องได้รับยาทั้งหมดกี่ขวดจึงจะครบตามแผนการรักษา</t>
        </is>
      </c>
      <c r="C48" s="100" t="n"/>
      <c r="D48" s="88" t="inlineStr">
        <is>
          <t>1 ขวด</t>
        </is>
      </c>
      <c r="E48" s="88" t="inlineStr">
        <is>
          <t>2 ขวด</t>
        </is>
      </c>
      <c r="F48" s="88" t="inlineStr">
        <is>
          <t>4 ขวด</t>
        </is>
      </c>
      <c r="G48" s="88" t="inlineStr">
        <is>
          <t>8 ขวด</t>
        </is>
      </c>
      <c r="H48" s="88" t="inlineStr">
        <is>
          <t>16 ขวด</t>
        </is>
      </c>
      <c r="I48" s="100" t="n">
        <v>3</v>
      </c>
      <c r="J48" s="88" t="inlineStr">
        <is>
          <t>✅ คำตอบที่ถูกต้อง: ข้อ ค. 4 ขวด
💡 Background:
การคำนวณจำนวนขวดยาที่ต้องจ่ายให้แก่ผู้ป่วย ต้องคำนวณจากปริมาตรยารวมทั้งหมดที่ผู้ป่วยต้องใช้ตลอดระยะเวลาการรักษา เทียบกับขนาดบรรจุของขวดยาที่มีจำหน่าย
🎯 ทำไมข้อนี้ถึงถูก:
ข้อ ค. ถูกต้อง จากการคำนวณตามขั้นตอน:
1. แปลงหน่วยช้อนชาเป็นมิลลิลิตร: 1 ช้อนชา (tsp) = 5 mL ดังนั้น 1/2 ช้อนชา = 2.5 mL
2. คำนวณปริมาตรยาต่อวัน: 2.5 mL × 4 ครั้ง/วัน = 10 mL ต่อวัน
3. คำนวณปริมาตรยารวมตลอด 4 วัน: 10 mL/วัน × 4 วัน = 40 mL
4. คำนวณจำนวนขวดยา (ขนาดบรรจุ 12 mL/ขวด): 40 mL / 12 mL = 3.33 ขวด
5. เนื่องจากยาบรรจุขวดไม่สามารถแบ่งจำหน่ายได้ จึงต้องปัดขึ้นเพื่อจ่ายยาให้ครอบคลุมการรักษา = 4 ขวด
🔍 ข้ออื่นผิดเพราะอะไร:
- ข้อ ก. (1 ขวด): มีปริมาตรเพียง 12 mL พอใช้ได้เพียง 1.2 วัน
- ข้อ ข. (2 ขวด): มีปริมาตรรวม 24 mL พอใช้ได้เพียง 2.4 วัน ยาไม่พอตามแผนการรักษา
- ข้อ ง. (8 ขวด): มีปริมาตรรวม 96 mL เกินความจำเป็นถึง 2 เท่า
- ข้อ จ. (16 ขวด): คำนวณผิดพลาด
📖 Guideline อ้างอิง:
Pharmaceutical Calculations (Stoklosa &amp; Ansel, 15th Edition) Chapter 5: Dosages &amp; Prescriptions
📌 จุดจำก่อนสอบ:
• มาตราวัดปริมาตรทางเภสัชกรรม:
  - 1 ช้อนชา (tsp) = 5 mL (1/2 tsp = 2.5 mL)
  - 1 ช้อนโต๊ะ (tbsp) = 15 mL
  - การจ่ายยาน้ำ: หากคำนวณได้เศษของขวด (เช่น 3.33 ขวด) ต้อง "ปัดขึ้นเป็น 4 ขวดเสมอ" เพื่อให้ผู้ป่วยได้รับยาครบระยะเวลาการรักษา</t>
        </is>
      </c>
      <c r="K48" s="100" t="n"/>
      <c r="L48" s="88" t="inlineStr">
        <is>
          <t>Pharmaceutical Technology General</t>
        </is>
      </c>
      <c r="M48" s="100" t="inlineStr">
        <is>
          <t>Product</t>
        </is>
      </c>
      <c r="N48" s="88" t="inlineStr">
        <is>
          <t>ข้อสอบจริง Product ปี 2564 ข้อ 27</t>
        </is>
      </c>
      <c r="O48" s="100" t="inlineStr">
        <is>
          <t>ข้อสอบจริง</t>
        </is>
      </c>
      <c r="P48" s="100" t="inlineStr">
        <is>
          <t>ปี 2564</t>
        </is>
      </c>
      <c r="Q48" s="100" t="n"/>
    </row>
    <row r="49" ht="409.6" customHeight="1" s="49">
      <c r="A49" s="100" t="n">
        <v>47</v>
      </c>
      <c r="B49" s="88" t="inlineStr">
        <is>
          <t>เภสัชกรต้องการเตรียมยาป้ายตา Terramycin (Oxytetracycline HCl) ophthalmic ointment ความเข้มข้น 0.5% w/w น้ำหนักรวม 3.6 กรัม จะต้องชั่งตัวยาสำคัญ Oxytetracycline HCl กี่มิลลิกรัม</t>
        </is>
      </c>
      <c r="C49" s="100" t="n"/>
      <c r="D49" s="88" t="inlineStr">
        <is>
          <t>18 mg</t>
        </is>
      </c>
      <c r="E49" s="88" t="inlineStr">
        <is>
          <t>0.18 mg</t>
        </is>
      </c>
      <c r="F49" s="88" t="inlineStr">
        <is>
          <t>180 mg</t>
        </is>
      </c>
      <c r="G49" s="88" t="inlineStr">
        <is>
          <t>200 mg</t>
        </is>
      </c>
      <c r="H49" s="88" t="inlineStr">
        <is>
          <t>1.8 mg</t>
        </is>
      </c>
      <c r="I49" s="100" t="n">
        <v>1</v>
      </c>
      <c r="J49" s="88" t="inlineStr">
        <is>
          <t>✅ คำตอบที่ถูกต้อง: ข้อ ก. 18 mg
💡 Background:
การคำนวณปริมาณตัวยาในตำรับยาขี้ผึ้งหรือยาป้ายตาที่มีการระบุความเข้มข้นเป็นร้อยละโดยน้ำหนัก (% w/w) หมายถึง มีตัวยากี่กรัมในตำรับหนัก 100 กรัม
🎯 ทำไมข้อนี้ถึงถูก:
ข้อ ก. ถูกต้อง จากการคำนวณ:
ความเข้มข้น 0.5% w/w หมายถึง ตำรับ 100 g มีตัวยา Oxytetracycline HCl = 0.5 g
ต้องการเตรียมตำรับหนัก 3.6 g จะต้องใช้ตัวยา = (0.5 g × 3.6 g) / 100 g = 0.018 g
แปลงหน่วยจากกรัมเป็นมิลลิกรัม: 0.018 g × 1,000 mg/g = 18 mg
🔍 ข้ออื่นผิดเพราะอะไร:
- ข้อ ข. (0.18 mg): คำนวณจุดทศนิยมผิดพลาดต่ำกว่าความเป็นจริง 100 เท่า
- ข้อ ค. (180 mg): เป็นปริมาณตัวยาสำหรับตำรับหนัก 36 กรัม (เกินจริง 10 เท่า)
- ข้อ ง. (200 mg): เป็นตัวเลขประมาณการที่ไม่ถูกต้อง
- ข้อ จ. (1.8 mg): คำนวณจุดทศนิยมผิดพลาดต่ำกว่าความเป็นจริง 10 เท่า
📖 Guideline อ้างอิง:
Pharmaceutical Calculations (Stoklosa &amp; Ansel, 15th Edition) Chapter 6: Percentage Concentrations
📌 จุดจำก่อนสอบ:
• การคิด % w/w (Weight-in-Weight):
  น้ำหนักตัวยา (g) = [% w/w × น้ำหนักตำรับรวม (g)] / 100
  แปลง g เป็น mg ให้คูณด้วย 1,000</t>
        </is>
      </c>
      <c r="K49" s="100" t="n"/>
      <c r="L49" s="88" t="inlineStr">
        <is>
          <t>Pharmaceutical Technology General</t>
        </is>
      </c>
      <c r="M49" s="100" t="inlineStr">
        <is>
          <t>Product</t>
        </is>
      </c>
      <c r="N49" s="88" t="inlineStr">
        <is>
          <t>ข้อสอบจริง Product ปี 2564 ข้อ 41</t>
        </is>
      </c>
      <c r="O49" s="100" t="inlineStr">
        <is>
          <t>ข้อสอบจริง</t>
        </is>
      </c>
      <c r="P49" s="100" t="inlineStr">
        <is>
          <t>ปี 2564</t>
        </is>
      </c>
      <c r="Q49" s="100" t="n"/>
    </row>
    <row r="50" ht="409.6" customHeight="1" s="49">
      <c r="A50" s="100" t="n">
        <v>48</v>
      </c>
      <c r="B50" s="88" t="inlineStr">
        <is>
          <t>แพทย์สั่งจ่ายยา Calcitriol oral solution ให้แก่ผู้ป่วยเด็กน้ำหนัก 50 kg ในขนาด 20 ng/kg ต่อครั้ง สัปดาห์ละ 3 ครั้ง เป็นเวลาต่อเนื่อง 2 สัปดาห์ หากในคลังยามี Calcitriol oral solution ความแรง 2 mcg/mL ผู้ป่วยรายนี้จะต้องได้รับปริมาตรยารวมทั้งหมดกี่มิลลิลิตรตลอดการรักษา</t>
        </is>
      </c>
      <c r="C50" s="100" t="n"/>
      <c r="D50" s="88" t="inlineStr">
        <is>
          <t>1.5 mL</t>
        </is>
      </c>
      <c r="E50" s="88" t="inlineStr">
        <is>
          <t>3.0 mL</t>
        </is>
      </c>
      <c r="F50" s="88" t="inlineStr">
        <is>
          <t>15.0 mL</t>
        </is>
      </c>
      <c r="G50" s="88" t="inlineStr">
        <is>
          <t>30.0 mL</t>
        </is>
      </c>
      <c r="H50" s="88" t="inlineStr">
        <is>
          <t>300.0 mL</t>
        </is>
      </c>
      <c r="I50" s="100" t="n">
        <v>2</v>
      </c>
      <c r="J50" s="88" t="inlineStr">
        <is>
          <t>✅ คำตอบที่ถูกต้อง: ข้อ ข. 3.0 mL
💡 Background:
การคำนวณขนาดยาตามน้ำหนักตัว (Dose based on body weight) ที่มีหน่วยเป็นนาโนกรัม (ng) และไมโครกรัม (mcg) ต้องระมัดระวังการแปลงหน่วยอย่างถูกต้อง (1 mcg = 1,000 ng)
🎯 ทำไมข้อนี้ถึงถูก:
ข้อ ข. ถูกต้อง จากการคำนวณทีละขั้นตอน:
1. ขนาดยาต่อครั้ง: 20 ng/kg × 50 kg = 1,000 ng ต่อครั้ง
2. แปลงหน่วยเป็นไมโครกรัม: 1,000 ng / 1,000 = 1 mcg ต่อครั้ง
3. คำนวณจำนวนครั้งที่บริหารยาทั้งหมด: 3 ครั้ง/สัปดาห์ × 2 สัปดาห์ = 6 ครั้ง
4. ปริมาณยารวมทั้งหมดตลอดการรักษา: 1 mcg/ครั้ง × 6 ครั้ง = 6 mcg
5. คำนวณปริมาตรยาที่ต้องใช้ (ความแรง 2 mcg/mL): ปริมาตรรวม = 6 mcg / (2 mcg/mL) = 3.0 mL
🔍 ข้ออื่นผิดเพราะอะไร:
- ข้อ ก. (1.5 mL): เป็นปริมาตรยาสำหรับใช้เพียง 1 สัปดาห์ (3 ครั้ง = 3 mcg / 2 = 1.5 mL)
- ข้อ ค. (15.0 mL): เกิดจากการลืมแปลงหน่วย ng เป็น mcg (คำนวณจุดทศนิยมผิด 5 เท่า)
- ข้อ ง. (30.0 mL): คำนวณจุดทศนิยมผิดพลาดเกินไป 10 เท่า
- ข้อ จ. (300.0 mL): คำนวณจุดทศนิยมผิดพลาดเกินไป 100 เท่า
📖 Guideline อ้างอิง:
Pharmaceutical Calculations (Stoklosa &amp; Ansel, 15th Edition) Chapter 8: Pediatric and Geriatric Dosing
📌 จุดจำก่อนสอบ:
• สรุปการแปลงหน่วยมวล:
  1 g = 1,000 mg = 1,000,000 mcg = 1,000,000,000 ng
  1 mcg = 1,000 ng
  ตรวจสอบจำนวนครั้งรวม: 3 ครั้ง/สัปดาห์ × 2 สัปดาห์ = 6 ครั้ง</t>
        </is>
      </c>
      <c r="K50" s="100" t="n"/>
      <c r="L50" s="88" t="inlineStr">
        <is>
          <t>Pharmaceutical Technology General</t>
        </is>
      </c>
      <c r="M50" s="100" t="inlineStr">
        <is>
          <t>Product</t>
        </is>
      </c>
      <c r="N50" s="88" t="inlineStr">
        <is>
          <t>ข้อสอบจริง Product ปี 2564 ข้อ 43</t>
        </is>
      </c>
      <c r="O50" s="100" t="inlineStr">
        <is>
          <t>ข้อสอบจริง</t>
        </is>
      </c>
      <c r="P50" s="100" t="inlineStr">
        <is>
          <t>ปี 2564</t>
        </is>
      </c>
      <c r="Q50" s="100" t="n"/>
    </row>
    <row r="51" ht="409.6" customHeight="1" s="49">
      <c r="A51" s="100" t="n">
        <v>49</v>
      </c>
      <c r="B51" s="88" t="inlineStr">
        <is>
          <t>สารขับดัน (Propellant) ชนิดใดจัดเป็นสารขับดันมาตรฐานที่นิยมใช้ในกระบอกยาพ่นสูดชนิดกำหนดขนาด (Metered-Dose Inhaler: MDI) ยุคปัจจุบันตามพิธีสารมอนทรีออลเพื่อทดแทนสารทำลายชั้นโอโซน CFCs</t>
        </is>
      </c>
      <c r="C51" s="100" t="inlineStr">
        <is>
          <t>[แนบรูป: ข้อสอบ Product ปี 2564 รหัสรูปภาพ image77]</t>
        </is>
      </c>
      <c r="D51" s="88" t="inlineStr">
        <is>
          <t>Nitrous oxide (N2O)</t>
        </is>
      </c>
      <c r="E51" s="88" t="inlineStr">
        <is>
          <t>Propane / Butane</t>
        </is>
      </c>
      <c r="F51" s="88" t="inlineStr">
        <is>
          <t>Compressed Nitrogen gas (N2)</t>
        </is>
      </c>
      <c r="G51" s="88" t="inlineStr">
        <is>
          <t>Hydrofluoroalkane (HFA เช่น HFA-134a และ HFA-227ea)</t>
        </is>
      </c>
      <c r="H51" s="88" t="inlineStr">
        <is>
          <t>Methylene chloride</t>
        </is>
      </c>
      <c r="I51" s="100" t="n">
        <v>4</v>
      </c>
      <c r="J51" s="88" t="inlineStr">
        <is>
          <t>✅ คำตอบที่ถูกต้อง: ข้อ ง. Hydrofluoroalkane (HFA เช่น HFA-134a และ HFA-227ea)
💡 Background:
ในอดีต ยาพ่น MDI ใช้สารขับดันกลุ่ม Chlorofluorocarbons (CFCs เช่น CFC-11, CFC-12, CFC-114) ซึ่งมีคลอรีนที่ทำลายชั้นโอโซนในบรรยากาศ (Ozone depletion) ตามข้อตกลง Montreal Protocol จึงได้มีการยกเลิกการใช้ CFCs ทั่วโลก
🎯 ทำไมข้อนี้ถึงถูก:
ข้อ ง. ถูกต้อง เพราะ Hydrofluoroalkane (HFA) โดยเฉพาะ HFA-134a (Norflurane / 1,1,1,2-tetrafluoroethane) และ HFA-227ea (Apaflurane) เป็นสารขับดันก๊าซเหลวที่ไม่มีคลอรีน (Zero Ozone Depletion Potential: ODP = 0) มีความดันไอเหมาะสม ปลอดภัย และละอองยาที่พ่นออกมามีขนาดอนุภาคเล็กละเอียด มีความเร็วในการพ่นต่ำลง (Plume velocity ช้าลง) ช่วยให้ยาตกค้างในลำคอน้อยลงและลงสู่ปอดส่วนลึกได้ดียิ่งขึ้น
🔍 ข้ออื่นผิดเพราะอะไร:
- ข้อ ก. (Nitrous oxide (N2O)): เป็นก๊าซอัดความดันที่ใช้เป็นก๊าซดมสลบหรือในกระป๋องวิปครีม ไม่ใช้เป็นสารขับดันในยาพ่นทางเดินหายใจ
- ข้อ ข. (Propane / Butane): เป็นก๊าซไฮโดรคาร์บอนที่ติดไฟได้ง่ายมาก นิยมใช้ในสเปรย์ปรับอากาศ ไม่ใช้ในยาพ่นสูดทางเดินหายใจ
- ข้อ ค. (Compressed Nitrogen gas): เป็นก๊าซอัดความดัน (Compressed gas) ที่ความดันจะลดลงเรื่อยๆ เมื่อใช้งาน ไม่เหมาะกับ MDI ที่ต้องการปริมาณยาคงที่
- ข้อ จ. (Methylene chloride): เป็นตัวทำละลายอินทรีย์ที่มีพิษ ไม่ใช่สารขับดัน
📖 Guideline อ้างอิง:
USP-NF General Chapter &lt;601&gt; Aerosols &amp; Pharmaceutical Inhalation Aerosol Technology (3rd Edition)
📌 จุดจำก่อนสอบ:
• สารขับดัน MDI ปัจจุบัน: HFA-134a และ HFA-227ea (Non-ozone depleting)
• ข้อดีของ HFA เทียบกับ CFCs: ละอองฝอยละเอียดกว่า (Smaller MMAD), ความเร็วพ่นช้าลง (Soft plume), ยาตกค้างในคอน้อยลง</t>
        </is>
      </c>
      <c r="K51" s="100" t="n"/>
      <c r="L51" s="88" t="inlineStr">
        <is>
          <t>Pharmaceutical Technology General</t>
        </is>
      </c>
      <c r="M51" s="100" t="inlineStr">
        <is>
          <t>Product</t>
        </is>
      </c>
      <c r="N51" s="88" t="inlineStr">
        <is>
          <t>ข้อสอบจริง Product ปี 2564 ข้อ 48</t>
        </is>
      </c>
      <c r="O51" s="100" t="inlineStr">
        <is>
          <t>ข้อสอบจริง</t>
        </is>
      </c>
      <c r="P51" s="100" t="inlineStr">
        <is>
          <t>ปี 2564</t>
        </is>
      </c>
      <c r="Q51" s="100" t="n"/>
    </row>
    <row r="52" ht="409.6" customHeight="1" s="49">
      <c r="A52" s="100" t="n">
        <v>50</v>
      </c>
      <c r="B52" s="88" t="inlineStr">
        <is>
          <t>หากนำยาปฏิชีวนะ Ceftriaxone sodium injection ไปผสมหรือให้ร่วมในสายน้ำเกลือเดียวกันกับสารละลาย Ringer’s Lactate injection จะเกิดปัญหาความไม่เข้ากันทางเคมีกายภาพ (Incompatibility) อย่างไร</t>
        </is>
      </c>
      <c r="C52" s="100" t="n"/>
      <c r="D52" s="88" t="inlineStr">
        <is>
          <t>เกิดการตกตะกอนของผลึกเกลือ Calcium-Ceftriaxone อย่างรวดเร็ว</t>
        </is>
      </c>
      <c r="E52" s="88" t="inlineStr">
        <is>
          <t>เกิดการเปลี่ยนแปลงค่า pH อย่างรุนแรงแต่สารละลายยังคงใส</t>
        </is>
      </c>
      <c r="F52" s="88" t="inlineStr">
        <is>
          <t>เกิดกลิ่นฉุนของก๊าซซัลเฟอร์ไดออกไซด์</t>
        </is>
      </c>
      <c r="G52" s="88" t="inlineStr">
        <is>
          <t>เกิดฟองก๊าซคาร์บอนไดออกไซด์จำนวนมากในสายน้ำเกลือ</t>
        </is>
      </c>
      <c r="H52" s="88" t="inlineStr">
        <is>
          <t>สารละลายมีความหนืดสูงขึ้นจนไม่สามารถหยดได้</t>
        </is>
      </c>
      <c r="I52" s="100" t="n">
        <v>1</v>
      </c>
      <c r="J52" s="88" t="inlineStr">
        <is>
          <t>✅ คำตอบที่ถูกต้อง: ข้อ ก. เกิดการตกตะกอนของผลึกเกลือ Calcium-Ceftriaxone อย่างรวดเร็ว
💡 Background:
Ceftriaxone เป็นยาปฏิชีวนะกลุ่ม 3rd generation cephalosporin ที่มีประจุลบสูง ซึ่งมีข้อห้ามใช้และคำเตือนระดับ Black Box Warning ร่วมกับสารละลายที่มีแคลเซียมเป็นส่วนประกอบ (Calcium-containing solutions เช่น Ringer’s, Ringer’s Lactate, Hartmann’s solution, TPN)
🎯 ทำไมข้อนี้ถึงถูก:
ข้อ ก. ถูกต้อง เพราะ Ceftriaxone anion จะเข้าจับกับ Calcium cation (Ca2+) ในสารละลาย Ringer’s เกิดเป็น "ตะกอนผลึกที่ไม่ละลายน้ำของ Calcium-Ceftriaxone" ซึ่งหากฉีดเข้าสู่กระแสเลือด ตะกอนนี้สามารถทำให้เกิดการอุดตันในหลอดเลือดขนาดเล็กของปอดและไต (Microvascular embolization) นำไปสู่อวัยวะล้มเหลวและเสียชีวิตได้ โดยเฉพาะในทารกแรกเกิด ห้ามผสมหรือให้ร่วมในสายเดียวกันโดยเด็ดขาด (แม้จะล้างสายแล้วก็ตามในทารก)
🔍 ข้ออื่นผิดเพราะอะไร:
- ข้อ ข. (เกิดการเปลี่ยนแปลงค่า pH อย่างรุนแรงแต่สารละลายยังคงใส): ผิด อาการที่สำคัญคือเกิดการตกตะกอนผลึกขุ่นอย่างรวดเร็ว
- ข้อ ค. (เกิดกลิ่นฉุนของก๊าซซัลเฟอร์ไดออกไซด์): ไม่ใช่ปรากฏการณ์หลักที่เกิดขึ้น
- ข้อ ง. (เกิดฟองก๊าซคาร์บอนไดออกไซด์): ไม่มีปฏิกิริยาเกิดก๊าซ CO2
- ข้อ จ. (สารละลายมีความหนืดสูงขึ้น): เกิดตะกอนผลึกของแข็ง ไม่ใช่การเพิ่มความหนืด
📖 Guideline อ้างอิง:
US FDA Drug Safety Communication: Ceftriaxone and Calcium-containing Products &amp; Handbook on Injectable Drugs (ASHP)
📌 จุดจำก่อนสอบ:
• ห้ามผสม Ceftriaxone กับสารละลายที่มี Calcium (Ringer’s, Ringer’s lactate, TPN) ในสายเดียวกันเด็ดขาด
• ห้ามใช้ Ceftriaxone ในทารกแรกเกิด (&lt;= 28 วัน) ที่ได้รับสารละลายแคลเซียม
• ในผู้ป่วยทั่วไป: ต้อง flush สายน้ำเกลือด้วย 0.9% NSS ให้สะอาดก่อนและหลังให้ยา หรือให้คนละเส้น (Different infusion lines)</t>
        </is>
      </c>
      <c r="K52" s="100" t="n"/>
      <c r="L52" s="88" t="inlineStr">
        <is>
          <t>Pharmaceutical Technology General</t>
        </is>
      </c>
      <c r="M52" s="100" t="inlineStr">
        <is>
          <t>Product</t>
        </is>
      </c>
      <c r="N52" s="88" t="inlineStr">
        <is>
          <t>ข้อสอบจริง Product ปี 2564 ข้อ 55</t>
        </is>
      </c>
      <c r="O52" s="100" t="inlineStr">
        <is>
          <t>ข้อสอบจริง</t>
        </is>
      </c>
      <c r="P52" s="100" t="inlineStr">
        <is>
          <t>ปี 2564</t>
        </is>
      </c>
      <c r="Q52" s="100" t="n"/>
    </row>
    <row r="53" ht="409.6" customHeight="1" s="49">
      <c r="A53" s="100" t="n">
        <v>51</v>
      </c>
      <c r="B53" s="88" t="inlineStr">
        <is>
          <t>ในการพัฒนาสูตรตำรับยาเม็ดฟู่แคลเซียม (Calcium effervescent tablets) ข้อใดต่อไปนี้ระบุส่วนประกอบของคู่สารทำปฏิกิริยาฟู่ (Effervescent couple) ได้อย่างถูกต้อง</t>
        </is>
      </c>
      <c r="C53" s="100" t="n"/>
      <c r="D53" s="88" t="inlineStr">
        <is>
          <t>Moisture content ในเม็ดยาต้องสูงกว่า 50%</t>
        </is>
      </c>
      <c r="E53" s="88" t="inlineStr">
        <is>
          <t>Sodium bicarbonate ทำปฏิกิริยากับ Ascorbic acid / Citric acid เกิดก๊าซ CO2</t>
        </is>
      </c>
      <c r="F53" s="88" t="inlineStr">
        <is>
          <t>มีส่วนประกอบของ Low key resisted content</t>
        </is>
      </c>
      <c r="G53" s="88" t="inlineStr">
        <is>
          <t>ใช้น้ำกลั่นเป็นสารยึดเกาะหลักในขั้นตอน Wet granulation ทั่วไป</t>
        </is>
      </c>
      <c r="H53" s="34" t="inlineStr">
        <is>
          <t>ต้องบรรจุในแผงพลาสติก PVC ธรรมดาโดยไม่ต้องมีสารดูดความชื้น</t>
        </is>
      </c>
      <c r="I53" s="100" t="n">
        <v>2</v>
      </c>
      <c r="J53" s="88" t="inlineStr">
        <is>
          <t>✅ คำตอบที่ถูกต้อง: ข้อ ข. Sodium bicarbonate ทำปฏิกิริยากับ Ascorbic acid / Citric acid เกิดก๊าซ CO2
💡 Background:
ยาเม็ดฟู่ (Effervescent tablets) อาศัยปฏิกิริยาระหว่างเกลือคาร์บอเนต/ไบคาร์บอเนต กับกรดอินทรีย์เมื่อละลายในน้ำ เกิดเป็นก๊าซคาร์บอนไดออกไซด์ (CO2) ช่วยให้เม็ดยาแตกตัวและละลายน้ำได้อย่างรวดเร็วพร้อมแต่งรสซ่าสดชื่น
🎯 ทำไมข้อนี้ถึงถูก:
ข้อ ข. ถูกต้อง เพราะคู่สารทำฟู่มาตรฐานคือ ด่างคาร์บอเนต (Sodium bicarbonate หรือ Potassium bicarbonate) ผสมกับ กรดอินทรีย์ (Citric acid, Tartaric acid, Ascorbic acid) ซึ่งเมื่อสัมผัสน้ำ กรดจะทำปฏิกิริยากับไบคาร์บอเนตได้ก๊าซ CO2 ทันที: NaHCO3 + R-COOH + H2O -&gt; R-COONa + H2O + CO2(g)↑
🔍 ข้ออื่นผิดเพราะอะไร:
- ข้อ ก. (Moisture content ในเม็ดยาต้องสูงกว่า 50%): ผิดอย่างยิ่ง ความชื้นในยาเม็ดฟู่ต้องถูกควบคุมอย่างเข้มงวดให้ต่ำมาก (&lt; 0.5% - 1.0% w/w) เพื่อป้องกันไม่ให้สารทำปฏิกิริยาฟู่ก่อนเวลา
- ข้อ ค. (มีส่วนประกอบของ Low key resisted content): เป็นข้อความที่ไม่ถูกต้องทางวิชาการ
- ข้อ ง. (ใช้น้ำกลั่นเป็นสารยึดเกาะใน Wet granulation ทั่วไป): ผิด ห้ามใช้น้ำเป็นตัวทำละลายทำแกรนูลเพราะจะกระตุ้นปฏิกิริยาฟู่ ต้องใช้วิธี Fusion method, Non-aqueous wet granulation (Alcohol), หรือ Dry granulation/Direct compression
- ข้อ จ. (บรรจุในแผง PVC ธรรมดา): ผิด ต้องบรรจุในหลอดอลูมิเนียมที่มีสารดูดความชื้น (Desiccant cap) หรือแผง Alu-Alu
📖 Guideline อ้างอิง:
Pharmaceutical Dosage Forms: Tablets (3rd Edition) &amp; Ansel’s Pharmaceutical Dosage Forms (11th Edition)
📌 จุดจำก่อนสอบ:
• สารทำฟู่ (Effervescent couple): กรดอินทรีย์ (Citric acid / Tartaric acid) + ด่าง (Sodium bicarbonate / Na2CO3)
• สัดส่วนสมดุล: Citric acid : Tartaric acid : Sodium bicarbonate = 1 : 2 : 3.44
• ความชื้นในตำรับต้อง &lt; 0.5% บรรจุภัณฑ์ต้องมี Desiccant ป้องกันความชื้น 100%</t>
        </is>
      </c>
      <c r="K53" s="100" t="n"/>
      <c r="L53" s="88" t="inlineStr">
        <is>
          <t>Pharmaceutical Technology General</t>
        </is>
      </c>
      <c r="M53" s="100" t="inlineStr">
        <is>
          <t>Product</t>
        </is>
      </c>
      <c r="N53" s="88" t="inlineStr">
        <is>
          <t>ข้อสอบจริง Product ปี 2564 ข้อ 56</t>
        </is>
      </c>
      <c r="O53" s="100" t="inlineStr">
        <is>
          <t>ข้อสอบจริง</t>
        </is>
      </c>
      <c r="P53" s="100" t="inlineStr">
        <is>
          <t>ปี 2564</t>
        </is>
      </c>
      <c r="Q53" s="100" t="n"/>
    </row>
    <row r="54" ht="409.6" customHeight="1" s="49">
      <c r="A54" s="100" t="n">
        <v>52</v>
      </c>
      <c r="B54" s="88" t="inlineStr">
        <is>
          <t>จากสูตรตำรับ: Calamine 15 g, Zinc oxide 5 g, Bentonite 3 g, Sodium citrate 0.3 g, Glycerin 5 mL, Purified water q.s. 100 mL สาร Bentonite ทำหน้าที่เป็นอะไรในสูตรตำรับนี้</t>
        </is>
      </c>
      <c r="C54" s="100" t="n"/>
      <c r="D54" s="88" t="inlineStr">
        <is>
          <t>Suspending agent</t>
        </is>
      </c>
      <c r="E54" s="88" t="inlineStr">
        <is>
          <t>Antioxidant</t>
        </is>
      </c>
      <c r="F54" s="88" t="inlineStr">
        <is>
          <t>Chelating agent</t>
        </is>
      </c>
      <c r="G54" s="88" t="inlineStr">
        <is>
          <t>Coloring agent</t>
        </is>
      </c>
      <c r="H54" s="88" t="inlineStr">
        <is>
          <t>Emulsifying agent</t>
        </is>
      </c>
      <c r="I54" s="100" t="n">
        <v>1</v>
      </c>
      <c r="J54" s="88" t="inlineStr">
        <is>
          <t>✅ คำตอบที่ถูกต้อง: ข้อ ก. Suspending agent
💡 Background:
Calamine lotion เป็นตำรับยาน้ำแขวนตะกอน (Topical suspension) ที่ประกอบด้วยผงยาที่ไม่ละลายน้ำสองชนิดคือ Calamine (Zinc oxide ที่มี Ferric oxide 0.5%) และ Zinc oxide
🎯 ทำไมข้อนี้ถึงถูก:
ข้อ ก. ถูกต้อง เพราะ Bentonite (3 g ใน 100 mL) เป็นดินเหนียวกลุ่มไฮโดรคอลลอยด์อนินทรีย์ เมื่อกระจายตัวในน้ำจะพองตัวสร้างโครงข่ายสามมิติทำหน้าที่เป็น "Suspending agent (สารช่วยแขวนตะกอน)" และเพิ่มความหนืด ช่วยชะลออัตราการตกตะกอนของผงคาลาไมน์และซิงค์ออกไซด์ตามกฎของสโตกส์ (Stokes’ Law)
🔍 ข้ออื่นผิดเพราะอะไร:
- ข้อ ข. (Antioxidant): Bentonite ไม่มีคุณสมบัติต้านออกซิเดชัน
- ข้อ ค. (Chelating agent): ในสูตรนี้มี Sodium citrate ทำหน้าที่เป็นบัฟเฟอร์/สารช่วยตกตะกอนแบบ Flocculating agent
- ข้อ ง. (Coloring agent): สีชมพูของคาลาไมน์โลชั่นมาจากแร่ Ferric oxide (Fe2O3) ในตัวยา Calamine เอง ไม่ได้มาจากเบนโทไนท์
- ข้อ จ. (Emulsifying agent): ตำรับนี้เป็น Suspension ไม่มีวัฏภาคน้ำมัน จึงไม่ใช่การทำหน้าที่อิมัลซิไฟเออร์
📖 Guideline อ้างอิง:
USP-NF Monograph: Calamine Topical Suspension &amp; Handbook of Pharmaceutical Excipients (9th Edition)
📌 จุดจำก่อนสอบ:
• หน้าที่ของสารใน Calamine Lotion:
  - Calamine &amp; Zinc oxide: Active ingredients (Astringent, Anti-pruritic)
  - Bentonite: Suspending agent
  - Sodium citrate: Flocculating agent (ช่วยให้ตะกอนเกาะตัวหลวม กระจายตัวง่ายเมื่อเขย่า)
  - Glycerin: Humectant / Wetting agent
  - Purified water: Vehicle</t>
        </is>
      </c>
      <c r="K54" s="100" t="n"/>
      <c r="L54" s="88" t="inlineStr">
        <is>
          <t>Pharmaceutical Technology General</t>
        </is>
      </c>
      <c r="M54" s="100" t="inlineStr">
        <is>
          <t>Product</t>
        </is>
      </c>
      <c r="N54" s="88" t="inlineStr">
        <is>
          <t>ข้อสอบจริง Product ปี 2564 ข้อ 60</t>
        </is>
      </c>
      <c r="O54" s="100" t="inlineStr">
        <is>
          <t>ข้อสอบจริง</t>
        </is>
      </c>
      <c r="P54" s="100" t="inlineStr">
        <is>
          <t>ปี 2564</t>
        </is>
      </c>
      <c r="Q54" s="100" t="n"/>
    </row>
    <row r="55" ht="409.6" customHeight="1" s="49">
      <c r="A55" s="100" t="n">
        <v>53</v>
      </c>
      <c r="B55" s="88" t="inlineStr">
        <is>
          <t>ในกระบวนการเคลือบฟิล์มยาเม็ด (Film coating) หากพบปัญหาข้อบกพร่อง "Bridging of logo" (แผ่นฟิล์มตึงขึงข้ามรอยบากหรือร่องตัวอักษรบนหน้าเม็ดยา) จะมีแนวทางแก้ไขปัญหาดังกล่าวอย่างไร</t>
        </is>
      </c>
      <c r="C55" s="100" t="n"/>
      <c r="D55" s="88" t="inlineStr">
        <is>
          <t>เพิ่มปริมาณ Talcum ในน้ำยาเคลือบ</t>
        </is>
      </c>
      <c r="E55" s="88" t="inlineStr">
        <is>
          <t>ปรับแบบหัวสากตอกเม็ดยาให้ตัวอักษรมีความลึกมากขึ้น</t>
        </is>
      </c>
      <c r="F55" s="88" t="inlineStr">
        <is>
          <t>เพิ่มปริมาณ Plasticizer ในสูตรน้ำยาเคลือบ เพื่อลดความเค้นภายในของฟิล์ม (Internal stress)</t>
        </is>
      </c>
      <c r="G55" s="88" t="inlineStr">
        <is>
          <t>เพิ่มปริมาณสารทึบแสง Opacifier (Titanium dioxide)</t>
        </is>
      </c>
      <c r="H55" s="88" t="inlineStr">
        <is>
          <t>เพิ่มอุณหภูมิของหม้อเคลือบให้สูงขึ้นอย่างมาก</t>
        </is>
      </c>
      <c r="I55" s="100" t="n">
        <v>3</v>
      </c>
      <c r="J55" s="88" t="inlineStr">
        <is>
          <t>✅ คำตอบที่ถูกต้อง: ข้อ ค. เพิ่มปริมาณ Plasticizer ในสูตรน้ำยาเคลือบ เพื่อลดความเค้นภายในของฟิล์ม (Internal stress)
💡 Background:
ปัญหา Bridging of logo / Bridging of bisect line เกิดขึ้นเมื่อฟิล์มเคลือบหดตัว (Film shrinkage) และมีแรงเค้นภายในฟิล์ม (High internal stress) สูงกว่าแรงยึดเกาะระหว่างฟิล์มกับผิวเม็ดยา (Adhesive force) ทำให้ฟิล์มดึงรั้งและลอยตัวขึงพาดผ่านร่องตัวอักษร/รอยบากจนมองไม่เห็นตัวหนังสือ
🎯 ทำไมข้อนี้ถึงถูก:
ข้อ ค. ถูกต้อง เพราะการ "เพิ่มปริมาณ Plasticizer" (เช่น PEG, Propylene glycol, Triethyl citrate) จะช่วยแทรกระหว่างสายพอลิเมอร์ ลดค่าโมดูลัสความยืดหยุ่น (Elastic modulus) และลดแรงเค้นภายในฟิล์ม ทำให้ฟิล์มมีความอ่อนตัว ยืดหยุ่น และแนบสนิทไปตามร่องตัวอักษรและรอยบากบนหน้าเม็ดยาได้อย่างสมบูรณ์
🔍 ข้ออื่นผิดเพราะอะไร:
- ข้อ ก. (เพิ่ม Talcum): Talcum ทำหน้าที่เป็น Anti-tacking agent ลดการเหนียวติด ไม่ได้ช่วยลดแรงเค้นภายในฟิล์ม
- ข้อ ข. (ทำให้ตัวอักษรลึกขึ้น): จะยิ่งทำให้เกิด Bridging รุนแรงขึ้น เพราะฟิล์มต้องขึงข้ามร่องที่ลึกและชันขึ้น
- ข้อ ง. (เพิ่ม Opacifier): Titanium dioxide เพิ่มความทึบแสง แต่ไม่ได้ช่วยเพิ่มความยืดหยุ่นของฟิล์ม
- ข้อ จ. (เพิ่มอุณหภูมิหม้อเคลือบให้สูงขึ้น): จะทำให้น้ำยาเคลือบแห้งเร็วเกินไป (Over-drying) เพิ่มการหดตัวของฟิล์มและยิ่งทำให้เกิด Bridging มากขึ้น
📖 Guideline อ้างอิง:
Pharmaceutical Coating Technology (Cole et al.) &amp; Pharmaceutical Dosage Forms: Tablets (3rd Edition)
📌 จุดจำก่อนสอบ:
• ข้อบกพร่องของการเคลือบฟิล์ม (Film Coating Defects):
  - Bridging: ฟิล์มขึงข้ามร่องอักษร -&gt; แก้โดย "เพิ่ม Plasticizer" หรือลดความเข้มข้นพอลิเมอร์
  - Cracking: ฟิล์มแตกร้าว -&gt; แก้โดย "เพิ่ม Plasticizer"
  - Orange Peel: ผิวขรุขระเหมือนเปลือกส้ม -&gt; แก้โดย "ลดความหนืดน้ำยาเคลือบ / เพิ่มแรงดันพ่น Atomization"
  - Blistering: เกิดฟองพองบนฟิล์ม -&gt; แก้โดย "ลดอุณหภูมิการอบแห้ง"</t>
        </is>
      </c>
      <c r="K55" s="100" t="n"/>
      <c r="L55" s="88" t="inlineStr">
        <is>
          <t>Pharmaceutical Technology General</t>
        </is>
      </c>
      <c r="M55" s="100" t="inlineStr">
        <is>
          <t>Product</t>
        </is>
      </c>
      <c r="N55" s="88" t="inlineStr">
        <is>
          <t>ข้อสอบจริง Product ปี 2564 ข้อ 68</t>
        </is>
      </c>
      <c r="O55" s="100" t="inlineStr">
        <is>
          <t>ข้อสอบจริง</t>
        </is>
      </c>
      <c r="P55" s="100" t="inlineStr">
        <is>
          <t>ปี 2564</t>
        </is>
      </c>
      <c r="Q55" s="100" t="n"/>
    </row>
    <row r="56" ht="409.6" customHeight="1" s="49">
      <c r="A56" s="100" t="n">
        <v>54</v>
      </c>
      <c r="B56" s="88"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56" s="100" t="n"/>
      <c r="D56" s="88" t="inlineStr">
        <is>
          <t>304 g</t>
        </is>
      </c>
      <c r="E56" s="88" t="inlineStr">
        <is>
          <t>152 g</t>
        </is>
      </c>
      <c r="F56" s="88" t="inlineStr">
        <is>
          <t>28.83 g</t>
        </is>
      </c>
      <c r="G56" s="88" t="inlineStr">
        <is>
          <t>30.4 g</t>
        </is>
      </c>
      <c r="H56" s="88" t="inlineStr">
        <is>
          <t>15.2 g</t>
        </is>
      </c>
      <c r="I56" s="100" t="n">
        <v>4</v>
      </c>
      <c r="J56" s="88" t="inlineStr">
        <is>
          <t>✅ คำตอบที่ถูกต้อง: ข้อ ง. 30.4 g
💡 Background:
ความเข้มข้นในหน่วยโมลาร์ (Molarity: M) หมายถึง จำนวนโมลของตัวถูกละลายในสารละลายปริมาตร 1 ลิตร (mol/L)
🎯 ทำไมข้อนี้ถึงถูก:
ข้อ ง. ถูกต้อง จากสูตรคำนวณ:
จำนวนโมล (mol) = Molarity (mol/L) × Volume (L)
จำนวนโมล = 0.2 mol/L × 1 L = 0.2 mol
คำนวณน้ำหนักสารจากมวลโมเลกุล: น้ำหนัก (g) = จำนวนโมล × MW
น้ำหนัก FeSO4 = 0.2 mol × 152 g/mol = 30.4 g
🔍 ข้ออื่นผิดเพราะอะไร:
- ข้อ ก. (304 g): เป็นน้ำหนักสำหรับความเข้มข้น 2.0 M (คำนวณจุดทศนิยมผิดพลาดเกินไป 10 เท่า)
- ข้อ ข. (152 g): เป็นน้ำหนักสำหรับความเข้มข้น 1.0 M
- ข้อ ค. (28.83 g): เป็นตัวเลขคำนวณที่ผิดพลาด
- ข้อ จ. (15.2 g): เป็นน้ำหนักสำหรับความเข้มข้น 0.1 M
📖 Guideline อ้างอิง:
Pharmaceutical Calculations (Stoklosa &amp; Ansel, 15th Edition) Chapter 14: Molar Concentrations
📌 จุดจำก่อนสอบ:
• Molarity (M) = mol / L
• น้ำหนักสาร (g) = Molarity (mol/L) × Volume (L) × Molecular Weight (g/mol)
• 0.2 × 1 × 152 = 30.4 g</t>
        </is>
      </c>
      <c r="K56" s="100" t="n"/>
      <c r="L56" s="88" t="inlineStr">
        <is>
          <t>Pharmaceutical Technology General</t>
        </is>
      </c>
      <c r="M56" s="100" t="inlineStr">
        <is>
          <t>Product</t>
        </is>
      </c>
      <c r="N56" s="88" t="inlineStr">
        <is>
          <t>ข้อสอบจริง Product ปี 2564 ข้อ 76</t>
        </is>
      </c>
      <c r="O56" s="100" t="inlineStr">
        <is>
          <t>ข้อสอบจริง</t>
        </is>
      </c>
      <c r="P56" s="100" t="inlineStr">
        <is>
          <t>ปี 2564</t>
        </is>
      </c>
      <c r="Q56" s="100" t="n"/>
    </row>
    <row r="57" ht="409.6" customHeight="1" s="49">
      <c r="A57" s="100" t="n">
        <v>55</v>
      </c>
      <c r="B57" s="88" t="inlineStr">
        <is>
          <t>ยาเม็ดชนิดหนึ่งมีน้ำหนักที่ระบุบนฉลาก (Label claim) 150 mg เมื่อนำไปตรวจวิเคราะห์ทางห้องปฏิบัติการพบว่ามีปริมาณตัวยาสำคัญ 142 mg และมีปริมาณความชื้นในเม็ดยา 4.72% จงคำนวณหาค่าร้อยละของปริมาณตัวยาสำคัญเทียบกับฉลากบนฐานน้ำหนักแห้งปราศจากน้ำ (% Label amount on anhydrous basis)</t>
        </is>
      </c>
      <c r="C57" s="100" t="inlineStr">
        <is>
          <t>[แนบรูป: ข้อสอบ Product ปี 2564 รหัสรูปภาพ image86]</t>
        </is>
      </c>
      <c r="D57" s="88" t="inlineStr">
        <is>
          <t>90.4%</t>
        </is>
      </c>
      <c r="E57" s="88" t="inlineStr">
        <is>
          <t>94.7%</t>
        </is>
      </c>
      <c r="F57" s="88" t="inlineStr">
        <is>
          <t>95.7%</t>
        </is>
      </c>
      <c r="G57" s="88" t="inlineStr">
        <is>
          <t>99.4% (หรือประมาณ 98.9% - 99.4%)</t>
        </is>
      </c>
      <c r="H57" s="88" t="inlineStr">
        <is>
          <t>100.5%</t>
        </is>
      </c>
      <c r="I57" s="100" t="n">
        <v>4</v>
      </c>
      <c r="J57" s="88" t="inlineStr">
        <is>
          <t>✅ คำตอบที่ถูกต้อง: ข้อ ง. 99.4% (หรือประมาณ 98.9% - 99.4%)
💡 Background:
การคำนวณปริมาณตัวยาสำคัญบนฐานน้ำหนักแห้ง (Anhydrous basis / Dried basis) เป็นข้อกำหนดมาตรฐานของเภสัชตำรับ USP/BP เพื่อตัดอิทธิพลของปริมาณน้ำและความชื้นที่อาจดูดซับอยู่ในตำรับ
🎯 ทำไมข้อนี้ถึงถูก:
ข้อ ง. ถูกต้อง จากการคำนวณ:
1. หาปริมาณตัวยาสำคัญบนฐานแห้ง (Anhydrous active content):
   ตัวยาฐานแห้ง = ปริมาณตัวยาที่วิเคราะห์ได้ / (1 - สัดส่วนความชื้น)
   ตัวยาฐานแห้ง = 142 mg / (1 - 0.0472) = 142 mg / 0.9528 = 149.034 mg
2. คำนวณร้อยละเทียบกับขนาดที่ระบุบนฉลาก (Label claim = 150 mg):
   % Label amount (Anhydrous) = (149.034 mg / 150 mg) × 100 = 99.356% ≈ 99.4%
🔍 ข้ออื่นผิดเพราะอะไร:
- ข้อ ก. (90.4%): เกิดจากการนำค่า %ความชื้นไปหักลบผิดวิธี
- ข้อ ข. (94.7%): เป็นค่า %LA บนฐานน้ำหนักเปียก (142/150 × 100 = 94.67%) โดยไม่ได้ปรับฐานน้ำหนักแห้ง
- ข้อ ค. (95.7%): เป็นตัวเลขประมาณการที่ไม่ถูกต้อง
- ข้อ จ. (100.5%): คำนวณสูงเกินจริง
📖 Guideline อ้างอิง:
USP-NF General Notices and Requirements (Section 5.40: Anhydrous Basis) &amp; Pharmaceutical Analysis (Watson)
📌 จุดจำก่อนสอบ:
• การคิดบนฐานน้ำหนักแห้ง (Anhydrous basis):
  Active_dry = Active_found / [1 - (Moisture% / 100)]
  %LA on anhydrous basis = (Active_dry / Label Claim) × 100</t>
        </is>
      </c>
      <c r="K57" s="100" t="n"/>
      <c r="L57" s="88" t="inlineStr">
        <is>
          <t>Pharmaceutical Technology General</t>
        </is>
      </c>
      <c r="M57" s="100" t="inlineStr">
        <is>
          <t>Product</t>
        </is>
      </c>
      <c r="N57" s="88" t="inlineStr">
        <is>
          <t>ข้อสอบจริง Product ปี 2564 ข้อ 94</t>
        </is>
      </c>
      <c r="O57" s="100" t="inlineStr">
        <is>
          <t>ข้อสอบจริง</t>
        </is>
      </c>
      <c r="P57" s="100" t="inlineStr">
        <is>
          <t>ปี 2564</t>
        </is>
      </c>
      <c r="Q57" s="100" t="n"/>
    </row>
    <row r="58" ht="409.6" customHeight="1" s="49">
      <c r="A58" s="100" t="n">
        <v>56</v>
      </c>
      <c r="B58" s="88" t="inlineStr">
        <is>
          <t>ในสูตรตำรับยาฉีด Dexamethasone sodium phosphate injection ประกอบด้วย Dexamethasone sodium phosphate, Benzyl alcohol, Sodium chloride, Sodium hydroxide และ Water for Injection สารในข้อใดทำหน้าที่เป็นสารกันเสียต้านจุลชีพ (Antimicrobial preservative)</t>
        </is>
      </c>
      <c r="C58" s="100" t="n"/>
      <c r="D58" s="88" t="inlineStr">
        <is>
          <t>Dexamethasone sodium phosphate</t>
        </is>
      </c>
      <c r="E58" s="88" t="inlineStr">
        <is>
          <t>Benzyl alcohol</t>
        </is>
      </c>
      <c r="F58" s="88" t="inlineStr">
        <is>
          <t>Sodium chloride</t>
        </is>
      </c>
      <c r="G58" s="88" t="inlineStr">
        <is>
          <t>Sodium hydroxide</t>
        </is>
      </c>
      <c r="H58" s="88" t="inlineStr">
        <is>
          <t>Polysorbate 80</t>
        </is>
      </c>
      <c r="I58" s="100" t="n">
        <v>2</v>
      </c>
      <c r="J58" s="88" t="inlineStr">
        <is>
          <t>✅ คำตอบที่ถูกต้อง: ข้อ ข. Benzyl alcohol
💡 Background:
ยาฉีดชนิดบรรจุหลายขนาด (Multiple-dose parenterals) ต้องมีการเติมสารกันเสียต้านจุลชีพ (Antimicrobial preservatives) เพื่อป้องกันการเจริญเติบโตของเชื้อจุลินทรีย์ที่อาจปนเปื้อนเข้าไประหว่างการแทงเข็มดูดยาซ้ำ
🎯 ทำไมข้อนี้ถึงถูก:
ข้อ ข. ถูกต้อง เพราะ Benzyl alcohol (ความเข้มข้น 0.9 - 2.0% v/v) เป็นสารกันเสียมาตรฐานที่ละลายน้ำได้ดี มีฤทธิ์ยับยั้งเชื้อแบคทีเรียและเชื้อราอย่างกว้างขวาง และมีฤทธิ์เป็นยาชาเฉพาะที่อย่างอ่อนช่วยลดอาการเจ็บปวดบริเวณที่ฉีด (หมายเหตุ: ห้ามใช้ในทารกแรกเกิดเนื่องจากเสี่ยงต่อ Gasping syndrome)
🔍 ข้ออื่นผิดเพราะอะไร:
- ข้อ ก. (Dexamethasone sodium phosphate): เป็นตัวยาสำคัญกลุ่มคอร์ติโคสเตียรอยด์ (Active pharmaceutical ingredient)
- ข้อ ค. (Sodium chloride): ทำหน้าที่เป็นสารปรับความดันออสโมติก (Tonicity adjusting agent) ให้ตำรับเป็น Isotonic
- ข้อ ง. (Sodium hydroxide): ทำหน้าที่เป็นสารปรับค่าความเป็นกรด-ด่าง (pH adjusting agent)
- ข้อ จ. (Polysorbate 80): ทำหน้าที่เป็น Surfactant / Solubilizing agent
📖 Guideline อ้างอิง:
USP-NF Monograph: Dexamethasone Sodium Phosphate Injection &amp; Handbook of Pharmaceutical Excipients (9th Edition)
📌 จุดจำก่อนสอบ:
• Preservatives ในยาฉีด (Multiple-dose vials):
  - Benzyl alcohol (0.9-2.0%)
  - Methylparaben &amp; Propylparaben (0.18% + 0.02%)
  - Phenol (0.25-0.5%)
  - Cresol / m-Cresol (ในยาฉีดอินซูลิน)
  - Chlorobutanol (0.5%)
• ข้อห้าม: ห้ามใส่สารกันเสียในยาฉีดขนาดใหญ่ (&gt;100 mL), ยาฉีดเข้าไขสันหลัง (Intrathecal/Epidural), หรือยาสำหรับทารกแรกเกิด</t>
        </is>
      </c>
      <c r="K58" s="100" t="n"/>
      <c r="L58" s="88" t="inlineStr">
        <is>
          <t>Pharmaceutical Technology General</t>
        </is>
      </c>
      <c r="M58" s="100" t="inlineStr">
        <is>
          <t>Product</t>
        </is>
      </c>
      <c r="N58" s="88" t="inlineStr">
        <is>
          <t>ข้อสอบจริง Product ปี 2564 ข้อ 104</t>
        </is>
      </c>
      <c r="O58" s="100" t="inlineStr">
        <is>
          <t>ข้อสอบจริง</t>
        </is>
      </c>
      <c r="P58" s="100" t="inlineStr">
        <is>
          <t>ปี 2564</t>
        </is>
      </c>
      <c r="Q58" s="100" t="n"/>
    </row>
    <row r="59" ht="409.6" customHeight="1" s="49">
      <c r="A59" s="100" t="n">
        <v>57</v>
      </c>
      <c r="B59" s="88" t="inlineStr">
        <is>
          <t>ครีม Betamethasone valerate ความแรง 0.1% w/w หากผลการตรวจวิเคราะห์ปริมาณตัวยาสำคัญได้ค่า 100% of label amount ในเนื้อครีมน้ำหนัก 1 กรัม จะมีปริมาณตัวยาสำคัญ Betamethasone valerate อยู่กี่มิลลิกรัม</t>
        </is>
      </c>
      <c r="C59" s="100" t="n"/>
      <c r="D59" s="88" t="inlineStr">
        <is>
          <t>Betamethasone 1 mg</t>
        </is>
      </c>
      <c r="E59" s="88" t="inlineStr">
        <is>
          <t>Betamethasone 10 mg</t>
        </is>
      </c>
      <c r="F59" s="88" t="inlineStr">
        <is>
          <t>Betamethasone valerate 0.1 mg</t>
        </is>
      </c>
      <c r="G59" s="88" t="inlineStr">
        <is>
          <t>Betamethasone valerate 1 mg</t>
        </is>
      </c>
      <c r="H59" s="88" t="inlineStr">
        <is>
          <t>Betamethasone valerate 10 mg</t>
        </is>
      </c>
      <c r="I59" s="100" t="n">
        <v>4</v>
      </c>
      <c r="J59" s="88" t="inlineStr">
        <is>
          <t>✅ คำตอบที่ถูกต้อง: ข้อ ง. Betamethasone valerate 1 mg
💡 Background:
การคำนวณปริมาณตัวยาจากความเข้มข้นร้อยละโดยน้ำหนัก (% w/w) ของผลิตภัณฑ์กึ่งแข็ง
🎯 ทำไมข้อนี้ถึงถูก:
ข้อ ง. ถูกต้อง จากการคำนวณ:
ความเข้มข้น 0.1% w/w หมายถึง ครีม 100 g มีตัวยา Betamethasone valerate = 0.1 g
ดังนั้น ครีมหนัก 1 g จะมีตัวยา = (0.1 g × 1 g) / 100 g = 0.001 g
แปลงหน่วยจากกรัมเป็นมิลลิกรัม: 0.001 g × 1,000 mg/g = 1 mg ของ Betamethasone valerate
🔍 ข้ออื่นผิดเพราะอะไร:
- ข้อ ก. (Betamethasone 1 mg): ระบุชื่อตัวยาไม่ตรงกับรูปแบบเกลือเอสเทอร์ในตำรับ (ตัวยาในสูตรคือเกลือ Betamethasone valerate)
- ข้อ ข. (Betamethasone 10 mg): คำนวณตัวเลขเกินจริง 10 เท่า
- ข้อ ค. (Betamethasone valerate 0.1 mg): คำนวณตัวเลขต่ำกว่าความเป็นจริง 10 เท่า (สับสนระหว่าง % กับ mg)
- ข้อ จ. (Betamethasone valerate 10 mg): เป็นปริมาณยาสำหรับครีมความเข้มข้น 1.0% w/w
📖 Guideline อ้างอิง:
Pharmaceutical Calculations (Stoklosa &amp; Ansel, 15th Edition) Chapter 6: Percentage Strengths
📌 จุดจำก่อนสอบ:
• จำง่าย: ครีม 0.1% w/w -&gt; ในเนื้อครีม 1 กรัม จะมีตัวยาสำคัญ 1 mg พอดี</t>
        </is>
      </c>
      <c r="K59" s="100" t="n"/>
      <c r="L59" s="88" t="inlineStr">
        <is>
          <t>Pharmaceutical Technology General</t>
        </is>
      </c>
      <c r="M59" s="100" t="inlineStr">
        <is>
          <t>Product</t>
        </is>
      </c>
      <c r="N59" s="88" t="inlineStr">
        <is>
          <t>ข้อสอบจริง Product ปี 2564 ข้อ 106</t>
        </is>
      </c>
      <c r="O59" s="100" t="inlineStr">
        <is>
          <t>ข้อสอบจริง</t>
        </is>
      </c>
      <c r="P59" s="100" t="inlineStr">
        <is>
          <t>ปี 2564</t>
        </is>
      </c>
      <c r="Q59" s="100" t="n"/>
    </row>
    <row r="60" ht="409.6" customHeight="1" s="49">
      <c r="A60" s="100" t="n">
        <v>58</v>
      </c>
      <c r="B60" s="88" t="inlineStr">
        <is>
          <t>หากเภสัชกรต้องการสืบค้นตารางเปรียบเทียบขนาดยาที่เทียบเท่ากันของยากลุ่มสเตียรอยด์ชนิดออกฤทธิ์ทั่วร่างกาย (Systemic Corticosteroids Dose Equivalency Table) หนังสือตำราอ้างอิงทางการแพทย์ในข้อใดเป็นแหล่งข้อมูลที่เปิดค้นหาได้สะดวกรวดเร็วและเป็นที่นิยมใช้ทางคลินิกมากที่สุด</t>
        </is>
      </c>
      <c r="C60" s="100" t="n"/>
      <c r="D60" s="88" t="inlineStr">
        <is>
          <t>Drug Information Handbook (DIH / Lexicomp)</t>
        </is>
      </c>
      <c r="E60" s="88" t="inlineStr">
        <is>
          <t>British National Formulary (BNF)</t>
        </is>
      </c>
      <c r="F60" s="88" t="inlineStr">
        <is>
          <t>Martindale: The Complete Drug Reference</t>
        </is>
      </c>
      <c r="G60" s="88" t="inlineStr">
        <is>
          <t>United States Pharmacopeia - National Formulary (USP-NF)</t>
        </is>
      </c>
      <c r="H60" s="88" t="inlineStr">
        <is>
          <t>MIMS Thailand</t>
        </is>
      </c>
      <c r="I60" s="100" t="n">
        <v>1</v>
      </c>
      <c r="J60" s="88" t="inlineStr">
        <is>
          <t>✅ คำตอบที่ถูกต้อง: ข้อ ก. Drug Information Handbook (DIH / Lexicomp)
💡 Background:
แหล่งข้อมูลสารสนเทศทางยาตติยภูมิ (Tertiary resources) แต่ละเล่มมีจุดเด่นในการรวบรวมข้อมูลทางคลินิกที่แตกต่างกัน
🎯 ทำไมข้อนี้ถึงถูก:
ข้อ ก. ถูกต้อง เพราะหนังสือ Drug Information Handbook (DIH / Lexicomp) มีภาคผนวกพิเศษ (Comparative Clinical Charts &amp; Special Topic Tables) ที่รวบรวมตารางเปรียบเทียบทางคลินิกที่ใช้งานบ่อยไว้อย่างกระชับ ชัดเจน และเป็นมาตรฐานสากล เช่น Systemic Corticosteroid Equivalency (Hydrocortisone 20 mg = Prednisolone 5 mg = Methylprednisolone 4 mg = Dexamethasone 0.75 mg)
🔍 ข้ออื่นผิดเพราะอะไร:
- ข้อ ข. (British National Formulary (BNF)): เน้นแนวทางการสั่งใช้ยาตามระบบสาธารณสุขของสหราชอาณาจักร ไม่ได้เน้นตารางเปรียบเทียบขนาดสเตียรอยด์เป็นจุดเด่นหลัก
- ข้อ ค. (Martindale): เน้นข้อมูลจำเพาะเชิงลึกระดับโลกและโครงสร้างเคมี แต่มีความหนาและค้นหาตารางเทียบขนาดยาด่วนได้ช้ากว่า
- ข้อ ง. (USP-NF): เป็นเภสัชตำรับกำหนดมาตรฐานคุณภาพยา (Quality standards/Monographs) ไม่ใช่คู่มือขนาดยาทางคลินิก
- ข้อ จ. (MIMS): เน้นข้อมูลผลิตภัณฑ์และข้อบ่งใช้สั้นๆ ของยาที่มีจำหน่ายในประเทศ
📖 Guideline อ้างอิง:
Drug Information: A Guide for Pharmacists (Malone et al., 6th Edition) Chapter 3: Tertiary Resources
📌 จุดจำก่อนสอบ:
• ตารางจำขนาดยาเทียบเท่า Corticosteroids (DIH Standard):
  - Cortisone: 25 mg
  - Hydrocortisone: 20 mg (Short-acting)
  - Prednisone / Prednisolone: 5 mg (Intermediate-acting)
  - Methylprednisolone / Triamcinolone: 4 mg (Intermediate-acting)
  - Dexamethasone / Betamethasone: 0.75 mg (Long-acting)</t>
        </is>
      </c>
      <c r="K60" s="100" t="n"/>
      <c r="L60" s="88" t="inlineStr">
        <is>
          <t>Pharmaceutical Technology General</t>
        </is>
      </c>
      <c r="M60" s="100" t="inlineStr">
        <is>
          <t>Product</t>
        </is>
      </c>
      <c r="N60" s="88" t="inlineStr">
        <is>
          <t>ข้อสอบจริง Product ปี 2564 ข้อ 122</t>
        </is>
      </c>
      <c r="O60" s="100" t="inlineStr">
        <is>
          <t>ข้อสอบจริง</t>
        </is>
      </c>
      <c r="P60" s="100" t="inlineStr">
        <is>
          <t>ปี 2564</t>
        </is>
      </c>
      <c r="Q60" s="100" t="n"/>
    </row>
    <row r="61" ht="409.6" customHeight="1" s="49">
      <c r="A61" s="100" t="n">
        <v>59</v>
      </c>
      <c r="B61" s="88" t="inlineStr">
        <is>
          <t>เภสัชกรต้องการสืบค้นข้อมูลงานวิจัยทางคลินิกล่าสุดที่มีความเป็นปัจจุบันและทันสมัยที่สุด (Most up-to-date primary evidence) เกี่ยวกับประสิทธิผลและความปลอดภัยของยาใหม่ ควรเลือกสืบค้นจากฐานข้อมูลในข้อใด</t>
        </is>
      </c>
      <c r="C61" s="100" t="n"/>
      <c r="D61" s="88" t="inlineStr">
        <is>
          <t>Drug Information Handbook (DIH)</t>
        </is>
      </c>
      <c r="E61" s="88" t="inlineStr">
        <is>
          <t>Drug Facts and Comparisons</t>
        </is>
      </c>
      <c r="F61" s="88" t="inlineStr">
        <is>
          <t>AHFS Drug Information</t>
        </is>
      </c>
      <c r="G61" s="88" t="inlineStr">
        <is>
          <t>PubMed / MEDLINE</t>
        </is>
      </c>
      <c r="H61" s="88" t="inlineStr">
        <is>
          <t>Pharmacotherapy: A Pathophysiologic Approach</t>
        </is>
      </c>
      <c r="I61" s="100" t="n">
        <v>4</v>
      </c>
      <c r="J61" s="88" t="inlineStr">
        <is>
          <t>✅ คำตอบที่ถูกต้อง: ข้อ ง. PubMed / MEDLINE
💡 Background:
การสืบค้นข้อมูลยาที่มีความทันสมัยสูงสุดและเป็นงานวิจัยต้นฉบับล่าสุด (Primary literature) ต้องอาศัยฐานข้อมูลดัชนีทุติยภูมิ (Secondary databases) ที่มีการอัปเดตบทความวิชาการทุกวันแบบ Real-time
🎯 ทำไมข้อนี้ถึงถูก:
ข้อ ง. ถูกต้อง เพราะ PubMed (National Library of Medicine - NLM) เป็นฐานข้อมูลสืบค้นงานวิจัยปฐมภูมิทางการแพทย์และเภสัชกรรมระดับโลกที่มีการอัปเดตบทความวิจัยใหม่ล่าสุดทุกวัน สามารถเข้าถึง Clinical Trials, Systematic Reviews, และ Original Articles ได้เร็วกว่าตำราหรือฐานข้อมูลตติยภูมิที่ต้องใช้เวลาเรียบเรียงและตีพิมพ์เป็นรอบปี
🔍 ข้ออื่นผิดเพราะอะไร:
- ข้อ ก. (Drug Information Handbook): เป็นหนังสือ Tertiary reference ที่ตีพิมพ์รายปี ข้อมูลอาจมีความล่าช้ากว่างานวิจัยล่าสุด 1-2 ปี
- ข้อ ข. (Drug Facts and Comparisons): เป็นฐานข้อมูล Tertiary สำหรับเปรียบเทียบคุณสมบัติยา
- ข้อ ค. (AHFS Drug Information): เป็น Monograph สรุปข้อมูลยาเชิงลึก แต่ปรับปรุงเป็นรอบประจำปี
- ข้อ จ. (Pharmacotherapy (DiPiro)): เป็นตำราเรียนด้านการรักษาโรค (Textbook) ปรับปรุงทุก 2-3 ปี
📖 Guideline อ้างอิง:
Drug Information: A Guide for Pharmacists (6th Edition) Chapter 4: Secondary Literature
📌 จุดจำก่อนสอบ:
• สืบค้นงานวิจัยปฐมภูมิทันสมัยที่สุด: PubMed, EMBASE, Scopus, Cochrane Library (Secondary indexing databases)
• สืบค้นข้อมูลสรุปพร้อมใช้ทางคลินิก: Micromedex, Lexicomp, UpToDate, DynaMed (Tertiary point-of-care databases)</t>
        </is>
      </c>
      <c r="K61" s="100" t="n"/>
      <c r="L61" s="88" t="inlineStr">
        <is>
          <t>Pharmaceutical Technology General</t>
        </is>
      </c>
      <c r="M61" s="100" t="inlineStr">
        <is>
          <t>Product</t>
        </is>
      </c>
      <c r="N61" s="88" t="inlineStr">
        <is>
          <t>ข้อสอบจริง Product ปี 2564 ข้อ 128</t>
        </is>
      </c>
      <c r="O61" s="100" t="inlineStr">
        <is>
          <t>ข้อสอบจริง</t>
        </is>
      </c>
      <c r="P61" s="100" t="inlineStr">
        <is>
          <t>ปี 2564</t>
        </is>
      </c>
      <c r="Q61" s="100" t="n"/>
    </row>
    <row r="62" ht="409.6" customHeight="1" s="49">
      <c r="A62" s="100" t="n">
        <v>60</v>
      </c>
      <c r="B62" s="88" t="inlineStr">
        <is>
          <t>ข้อใดต่อไปนี้ "ไม่ใช่" คุณสมบัติในอุดมคติที่ต้องการในการออกแบบและพัฒนาตัวยาคอร์ติโคสเตียรอยด์ชนิดสูดพ่น (Inhaled Corticosteroids: ICS) สำหรับรักษาโรคหืด</t>
        </is>
      </c>
      <c r="C62" s="100" t="n"/>
      <c r="D62" s="88" t="inlineStr">
        <is>
          <t>High lipophilicity เพื่อช่วยให้ยาเกาะและคงตัวในเยื่อบุทางเดินหายใจได้ยาวนาน</t>
        </is>
      </c>
      <c r="E62" s="88" t="inlineStr">
        <is>
          <t>High affinity and selectivity for glucocorticoid receptors ในปอด</t>
        </is>
      </c>
      <c r="F62" s="88" t="inlineStr">
        <is>
          <t>High systemic absorption and high oral bioavailability</t>
        </is>
      </c>
      <c r="G62" s="88" t="inlineStr">
        <is>
          <t>High topical anti-inflammatory activity บริเวณหลอดลม</t>
        </is>
      </c>
      <c r="H62" s="88" t="inlineStr">
        <is>
          <t>High first-pass hepatic metabolism เพื่อลดผลข้างเคียงทั่วร่างกาย</t>
        </is>
      </c>
      <c r="I62" s="100" t="n">
        <v>3</v>
      </c>
      <c r="J62" s="88" t="inlineStr">
        <is>
          <t>✅ คำตอบที่ถูกต้อง: ข้อ ค. High systemic absorption and high oral bioavailability
💡 Background:
ยาสเตียรอยด์พ่นสูด (ICS เช่น Budesonide, Fluticasone, Ciclesonide) ถูกออกแบบขึ้นมาเพื่อให้มีฤทธิ์ต้านการอักเสบเฉพาะที่ในหลอดลมอย่างมีประสิทธิภาพสูงสุด โดยมีผลข้างเคียงต่อระบบทั่วร่างกายน้อยที่สุด (High Therapeutic Index)
🎯 ทำไมข้อนี้ถึงถูก:
ข้อ ค. ถูกต้อง เพราะ "High systemic absorption and high oral bioavailability (การดูดซึมเข้าสู่กระแสเลือดสูงและการมีความพร้อมทางชีวภาพเมื่อกลืนยาสูง)" เป็นคุณสมบัติที่ไม่พึงประสงค์อย่างยิ่งของ ICS เนื่องจากยาที่ถูกกลืนลงทางเดินอาหารหรือดูดซึมเข้ากระแสเลือดจะทำให้เกิดการกดการทำงานของต่อมหมวกไต (HPA axis suppression), โรคกระดูกพรุน, และต้อกระจก ดังนั้นคุณสมบัติในอุดมคติที่แท้จริงคือต้องมี "Low systemic bioavailability" และมี "High first-pass hepatic metabolism (&gt;90-99%)" เพื่อทำลายยาที่ถูกกลืนลงไปให้หมดสิ้นก่อนเข้าสู่กระแสเลือด
🔍 ข้ออื่นผิดเพราะอะไร:
- ข้อ ก. (High lipophilicity): เป็นคุณสมบัติที่ต้องการ เพราะช่วยให้ยาจับกับเนื้อเยื่อปอดได้ดี ละลายในฟอสโฟลิพิดของเซลล์ และปลดปล่อยยาออกฤทธิ์เฉพาะที่ได้ยาวนาน (Prolonged airway retention)
- ข้อ ข. (High affinity for glucocorticoid receptors): เป็นคุณสมบัติที่ต้องการเพื่อให้ออกฤทธิ์ต้านการอักเสบได้อย่างแรงแม้ใช้ขนาดยาต่ำ
- ข้อ ง. (High topical anti-inflammatory activity): เป็นคุณสมบัติหลักที่ต้องการ
- ข้อ จ. (High first-pass hepatic metabolism): เป็นคุณสมบัติสำคัญมาก เพื่อให้ยา 80-90% ที่ถูกกลืนลงคอถูกทำลายที่ตับทันที ไม่ก่อผลข้างเคียงทั่วร่างกาย
📖 Guideline อ้างอิง:
Global Initiative for Asthma (GINA 2023/2024 Guidelines) &amp; Goodman &amp; Gilman’s Pharmacological Basis of Therapeutics
📌 จุดจำก่อนสอบ:
• คุณสมบัติในอุดมคติของ Inhaled Corticosteroids (ICS):
  1. High topical glucocorticoid receptor affinity
  2. High pulmonary deposition &amp; retention (Lipophilicity / Esterification)
  3. Low oral bioavailability (&lt; 1% เช่น Fluticasone, Mometasone)
  4. Rapid systemic clearance &amp; High First-pass hepatic metabolism (ลด Systemic toxicity)</t>
        </is>
      </c>
      <c r="K62" s="100" t="n"/>
      <c r="L62" s="88" t="inlineStr">
        <is>
          <t>Pharmaceutical Technology General</t>
        </is>
      </c>
      <c r="M62" s="100" t="inlineStr">
        <is>
          <t>Product</t>
        </is>
      </c>
      <c r="N62" s="88" t="inlineStr">
        <is>
          <t>ข้อสอบจริง Product ปี 2564 ข้อ 133</t>
        </is>
      </c>
      <c r="O62" s="100" t="inlineStr">
        <is>
          <t>ข้อสอบจริง</t>
        </is>
      </c>
      <c r="P62" s="100" t="inlineStr">
        <is>
          <t>ปี 2564</t>
        </is>
      </c>
      <c r="Q62" s="100" t="n"/>
    </row>
    <row r="63" ht="409.6" customHeight="1" s="49">
      <c r="A63" s="100" t="n">
        <v>61</v>
      </c>
      <c r="B63" s="88" t="inlineStr">
        <is>
          <t>ในสูตรตำรับยาที่พบปัญหาการเปลี่ยนสีจากการเสื่อมสลายของตัวยาสำคัญด้วยปฏิกิริยาออกซิเดชัน (Oxidation) ควรเติมสารช่วยในข้อใดเพื่อทำหน้าที่เป็นสารต้านออกซิเดชัน (Antioxidant)</t>
        </is>
      </c>
      <c r="C63" s="100" t="n"/>
      <c r="D63" s="88" t="inlineStr">
        <is>
          <t>Polyethylene glycol (PEG)</t>
        </is>
      </c>
      <c r="E63" s="88" t="inlineStr">
        <is>
          <t>Glycerin</t>
        </is>
      </c>
      <c r="F63" s="88" t="inlineStr">
        <is>
          <t>Sodium metabisulfite</t>
        </is>
      </c>
      <c r="G63" s="88" t="inlineStr">
        <is>
          <t>Benzalkonium chloride</t>
        </is>
      </c>
      <c r="H63" s="88" t="inlineStr">
        <is>
          <t>Hydroxypropyl beta-cyclodextrin</t>
        </is>
      </c>
      <c r="I63" s="100" t="n">
        <v>3</v>
      </c>
      <c r="J63" s="88" t="inlineStr">
        <is>
          <t>✅ คำตอบที่ถูกต้อง: ข้อ ค. Sodium metabisulfite
💡 Background:
ปฏิกิริยาออกซิเดชัน (Oxidation) ในตำรับยาทางเภสัชกรรมมักนำไปสู่การเปลี่ยนสี (Color change/Darkening) การเกิดกลิ่นหืน หรือการสูญเสียความแรงของตัวยาสำคัญ โดยเฉพาะยาที่มีโครงสร้างฟีนอล เช่น Adrenaline, Morphine, Paracetamol
🎯 ทำไมข้อนี้ถึงถูก:
ข้อ ค. ถูกต้อง เพราะ Sodium metabisulfite (Na2S2O5) เป็นสารต้านออกซิเดชันชนิดละลายน้ำกลุ่ม Reducing agent (Oxygen scavenger) ที่มีประสิทธิภาพสูงในสภาวะสารละลายกรดถึงกลาง ทำหน้าที่แย่งทำปฏิกิริยากับออกซิเจนที่ละลายอยู่ในสารละลาย จึงป้องกันการเปลี่ยนสีและการสลายตัวของตัวยาได้อย่างมีประสิทธิภาพ
🔍 ข้ออื่นผิดเพราะอะไร:
- ข้อ ก. (Polyethylene glycol (PEG)): ทำหน้าที่เป็น Cosolvent / Plasticizer / Base
- ข้อ ข. (Glycerin): ทำหน้าที่เป็น Humectant / Cosolvent
- ข้อ ง. (Benzalkonium chloride): ทำหน้าที่เป็น Antimicrobial preservative / Cationic surfactant
- ข้อ จ. (Hydroxypropyl beta-cyclodextrin): ทำหน้าที่เป็น Complexing agent ช่วยเพิ่มการละลายและความคงตัว แต่ไม่ใช่ Antioxidant โดยตรง
📖 Guideline อ้างอิง:
Handbook of Pharmaceutical Excipients (9th Edition) &amp; USP-NF General Chapter &lt;1151&gt;
📌 จุดจำก่อนสอบ:
• Water-soluble Antioxidants: Sodium metabisulfite, Sodium bisulfite, Sodium sulfite, Ascorbic acid
• Oil-soluble Antioxidants: Vitamin E (Alpha-tocopherol), BHA, BHT, Propyl gallate</t>
        </is>
      </c>
      <c r="K63" s="100" t="n"/>
      <c r="L63" s="88" t="inlineStr">
        <is>
          <t>Pharmaceutical Technology General</t>
        </is>
      </c>
      <c r="M63" s="100" t="inlineStr">
        <is>
          <t>Product</t>
        </is>
      </c>
      <c r="N63" s="88" t="inlineStr">
        <is>
          <t>ข้อสอบจริง Product ปี 2564 ข้อ 141</t>
        </is>
      </c>
      <c r="O63" s="100" t="inlineStr">
        <is>
          <t>ข้อสอบจริง</t>
        </is>
      </c>
      <c r="P63" s="100" t="inlineStr">
        <is>
          <t>ปี 2564</t>
        </is>
      </c>
      <c r="Q63" s="100" t="n"/>
    </row>
    <row r="64" ht="409.6" customHeight="1" s="49">
      <c r="A64" s="100" t="n">
        <v>62</v>
      </c>
      <c r="B64" s="88" t="inlineStr">
        <is>
          <t>เภสัชกรต้องการเตรียมยาน้ำ Atenolol ความเข้มข้น 0.2% w/v ปริมาตร 50 mL สำหรับผู้ป่วยเด็ก หากในคลังยามีเฉพาะยาเม็ด Atenolol ขนาดความแรง 25 mg ต่อเม็ด จะต้องใช้ยาเม็ด Atenolol จำนวนกี่เม็ดในการเตรียม</t>
        </is>
      </c>
      <c r="C64" s="100" t="n"/>
      <c r="D64" s="88" t="inlineStr">
        <is>
          <t>2 เม็ด</t>
        </is>
      </c>
      <c r="E64" s="88" t="inlineStr">
        <is>
          <t>3 เม็ด</t>
        </is>
      </c>
      <c r="F64" s="88" t="inlineStr">
        <is>
          <t>4 เม็ด</t>
        </is>
      </c>
      <c r="G64" s="88" t="inlineStr">
        <is>
          <t>5 เม็ด</t>
        </is>
      </c>
      <c r="H64" s="88" t="inlineStr">
        <is>
          <t>6 เม็ด</t>
        </is>
      </c>
      <c r="I64" s="100" t="n">
        <v>3</v>
      </c>
      <c r="J64" s="88"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น้ำหนักตัวยาที่ต้องการ = (0.2 × 50) / 100 = 0.1 g = 100 mg
• จำนวนเม็ด = 100 mg / 25 mg = 4 เม็ด</t>
        </is>
      </c>
      <c r="K64" s="100" t="n"/>
      <c r="L64" s="88" t="inlineStr">
        <is>
          <t>Pharmaceutical Technology General</t>
        </is>
      </c>
      <c r="M64" s="100" t="inlineStr">
        <is>
          <t>Product</t>
        </is>
      </c>
      <c r="N64" s="88" t="inlineStr">
        <is>
          <t>ข้อสอบจริง Product ปี 2564 ข้อ 142</t>
        </is>
      </c>
      <c r="O64" s="100" t="inlineStr">
        <is>
          <t>ข้อสอบจริง</t>
        </is>
      </c>
      <c r="P64" s="100" t="inlineStr">
        <is>
          <t>ปี 2564</t>
        </is>
      </c>
      <c r="Q64" s="100" t="n"/>
    </row>
    <row r="65" ht="409.6" customHeight="1" s="49">
      <c r="A65" s="100" t="n">
        <v>63</v>
      </c>
      <c r="B65" s="88" t="inlineStr">
        <is>
          <t>ในสูตรตำรับยาน้ำแขวนตะกอน (Oral suspension) หากพบปัญหาอนุภาคตัวยาสำคัญเกิดการตกตะกอนนอนก้นเร็วเกินไป (Rapid sedimentation rate) วิธีการใดต่อไปนี้ช่วยชะลออัตราการตกตะกอนได้อย่างถูกต้องตามกฎของสโตกส์ (Stokes’ Law)</t>
        </is>
      </c>
      <c r="C65" s="100" t="n"/>
      <c r="D65" s="88" t="inlineStr">
        <is>
          <t>เพิ่มความหนืดของกระสายยา (Increase vehicle viscosity)</t>
        </is>
      </c>
      <c r="E65" s="88" t="inlineStr">
        <is>
          <t>เพิ่มขนาดอนุภาคของตัวยาสำคัญให้ใหญ่ขึ้น</t>
        </is>
      </c>
      <c r="F65" s="88" t="inlineStr">
        <is>
          <t>เพิ่มความแตกต่างของความหนาแน่นระหว่างอนุภาคยากับกระสายยา</t>
        </is>
      </c>
      <c r="G65" s="88" t="inlineStr">
        <is>
          <t>เพิ่มอุณหภูมิของตำรับเพื่อลดแรงตึงผิว</t>
        </is>
      </c>
      <c r="H65" s="88" t="inlineStr">
        <is>
          <t>ลดความเข้มข้นของสารช่วยแขวนตะกอนในตำรับ</t>
        </is>
      </c>
      <c r="I65" s="100" t="n">
        <v>1</v>
      </c>
      <c r="J65" s="88" t="inlineStr">
        <is>
          <t>✅ คำตอบที่ถูกต้อง: ข้อ ก. เพิ่มความหนืดของกระสายยา (Increase vehicle viscosity)
💡 Background:
อัตราเร็วในการตกตะกอนของอนุภาคในยาน้ำแขวนตะกอนอธิบายได้ด้วยกฎของสโตกส์ (Stokes’ Law):
v = [2r² (ρ_s - ρ_0) g] / (9η)
โดยที่ v = อัตราเร็วการตกตะกอน, r = รัศมีอนุภาค, ρ_s = ความหนาแน่นอนุภาค, ρ_0 = ความหนาแน่นของเหลว, η = ความหนืดของกระสายยา, g = แรงโน้มถ่วง
🎯 ทำไมข้อนี้ถึงถูก:
ข้อ ก. ถูกต้อง เพราะจากสมการสโตกส์ อัตราเร็วการตกตะกอน (v) แปรผกผันกับความหนืดของกระสายยา (η) ดังนั้นการ "เพิ่มความหนืดของกระสายยา" โดยการเติมสารช่วยเพิ่มความหนืด (Suspending agents เช่น CMC-Na, Xanthan gum, Methylcellulose) จะช่วยลดอัตราเร็วในการตกตะกอน ทำให้อนุภาคยาแขวนลอยตัวได้นานขึ้น
🔍 ข้ออื่นผิดเพราะอะไร:
- ข้อ ข. (เพิ่มขนาดอนุภาคของตัวยาให้ใหญ่ขึ้น): ผิด เพราะ v แปรผันตรงกับรัศมีกำลังสอง (r²) การเพิ่มขนาดอนุภาคจะทำให้อนุภาคตกตะกอนเร็วขึ้นอย่างมหาศาล
- ข้อ ค. (เพิ่มความต่างของความหนาแน่น): ผิด เพราะ v แปรผันตรงกับผลต่างความหนาแน่น (ρ_s - ρ_0) ยิ่งต่างกันมาก ยิ่งตกตะกอนเร็วขึ้น
- ข้อ ง. (เพิ่มอุณหภูมิของตำรับ): ผิด อุณหภูมิสูงจะทำให้ความหนืดของของเหลวลดลง ส่งผลให้อนุภาคตกตะกอนเร็วขึ้น
- ข้อ จ. (ลดความเข้มข้นของสารช่วยแขวนตะกอน): ผิด จะทำให้ความหนืดลดลงและอนุภาคตกตะกอนเร็วยิ่งขึ้น
📖 Guideline อ้างอิง:
Martin’s Physical Pharmacy and Pharmaceutical Sciences (7th Edition) Chapter 18: Colloids and Dispersions
📌 จุดจำก่อนสอบ:
• วิธีลดอัตราการตกตะกอนตาม Stokes’ Law:
  1. ลดขนาดอนุภาคยา (Reduce particle radius: r)
  2. เพิ่มความหนืดของกระสายยา (Increase vehicle viscosity: η)
  3. ปรับความหนาแน่นของของเหลวให้ใกล้เคียงกับอนุภาคยา (Minimize ρ_s - ρ_0)</t>
        </is>
      </c>
      <c r="K65" s="100" t="n"/>
      <c r="L65" s="88" t="inlineStr">
        <is>
          <t>Pharmaceutical Technology General</t>
        </is>
      </c>
      <c r="M65" s="100" t="inlineStr">
        <is>
          <t>Product</t>
        </is>
      </c>
      <c r="N65" s="88" t="inlineStr">
        <is>
          <t>ข้อสอบจริง Product ปี 2564 ข้อ 155</t>
        </is>
      </c>
      <c r="O65" s="100" t="inlineStr">
        <is>
          <t>ข้อสอบจริง</t>
        </is>
      </c>
      <c r="P65" s="100" t="inlineStr">
        <is>
          <t>ปี 2564</t>
        </is>
      </c>
      <c r="Q65" s="100" t="n"/>
    </row>
    <row r="66" ht="409.6" customHeight="1" s="49">
      <c r="A66" s="100" t="n">
        <v>64</v>
      </c>
      <c r="B66" s="88" t="inlineStr">
        <is>
          <t>ในการควบคุมคุณภาพทางจุลชีววิทยาของยาเม็ดรับประทานชนิดไม่ปราศจากเชื้อ (Non-sterile solid oral dosage forms) เช่น ยาต้านวัณโรค ตามข้อกำหนดเภสัชตำรับ USP &lt;62&gt; และ &lt;1111&gt; ข้อใดระบุเชื้อจุลชีพจำเพาะที่ "ต้องไม่พบปนเปื้อนโดยเด็ดขาด" (Absence of specified microorganism in 1 g)</t>
        </is>
      </c>
      <c r="C66" s="100" t="n"/>
      <c r="D66" s="88" t="inlineStr">
        <is>
          <t>Escherichia coli (ห้ามพบใน 1 g หรือ 1 mL)</t>
        </is>
      </c>
      <c r="E66" s="88" t="inlineStr">
        <is>
          <t>Candida albicans</t>
        </is>
      </c>
      <c r="F66" s="88" t="inlineStr">
        <is>
          <t>Bacillus subtilis</t>
        </is>
      </c>
      <c r="G66" s="88" t="inlineStr">
        <is>
          <t>Aspergillus niger</t>
        </is>
      </c>
      <c r="H66" s="88" t="inlineStr">
        <is>
          <t>Enterobacter spp.</t>
        </is>
      </c>
      <c r="I66" s="100" t="n">
        <v>1</v>
      </c>
      <c r="J66" s="88" t="inlineStr">
        <is>
          <t>✅ คำตอบที่ถูกต้อง: ข้อ ก. Escherichia coli (ห้ามพบใน 1 g หรือ 1 mL)
💡 Background:
การควบคุมคุณภาพทางจุลชีววิทยาของยาไม่ปราศจากเชื้อ (Microbiological Examination of Nonsterile Products) ตามเภสัชตำรับสากล (USP &lt;1111&gt; / Ph. Eur. / BP) กำหนดเกณฑ์ Total Aerobic Microbial Count (TAMC), Total Combined Yeasts and Molds Count (TYMC) และเชื้อก่อโรคจำเพาะที่ห้ามพบ (Specified microorganisms)
🎯 ทำไมข้อนี้ถึงถูก:
ข้อ ก. ถูกต้อง เพราะสำหรับ "ยารับประทานชนิดไม่ปราศจากเชื้อ (Non-sterile solid oral dosage forms)" เช่น ยาเม็ด ยาแคปซูล รวมถึงยาต้านวัณโรค ข้อกำหนดเกณฑ์ผ่านตาม USP &lt;1111&gt; คือ:
1. TAMC &lt;= 10^3 CFU/g
2. TYMC &lt;= 10^2 CFU/g
3. "Absence of Escherichia coli in 1 g" (ต้องไม่พบเชื้อ E. coli ในตัวอย่าง 1 กรัมโดยเด็ดขาด เนื่องจากเป็นดัชนีชี้วัดการปนเปื้อนจากอุจจาระและสุขอนามัยในการผลิต)
🔍 ข้ออื่นผิดเพราะอะไร:
- ข้อ ข. (Candida albicans): เป็นข้อกำหนดเฉพาะสำหรับยาใช้ทางช่องคลอด (Vaginal products) หรือยาใช้เฉพาะที่
- ข้อ ค. (Bacillus subtilis): เป็นเชื้อสปอร์ที่ใช้เป็น Biological indicator ในการทดสอบ Autoclave ไม่ใช่ข้อกำหนดเชื้อจำเพาะในยารับประทาน
- ข้อ ง. (Aspergillus niger): เป็นเชื้อราที่ควบคุมในเกณฑ์ TYMC รวม แต่ไม่ได้ระบุชื่อจำเพาะแยกเดี่ยวแบบ E. coli
- ข้อ จ. (Enterobacter spp.): ควบคุมในกลุ่ม Bile-tolerant gram-negative bacteria
📖 Guideline อ้างอิง:
USP-NF General Chapter &lt;1111&gt; Microbiological Examination of Nonsterile Products: Acceptance Criteria for Pharmaceutical Preparations
📌 จุดจำก่อนสอบ:
• เชื้อก่อโรคจำเพาะตามรูปแบบยา (USP &lt;1111&gt;):
  - ยารับประทาน (Oral non-sterile): Absence of Escherichia coli (in 1 g)
  - ยาใช้ภายนอก/ผิวหนัง (Cutaneous): Absence of Staphylococcus aureus &amp; Pseudomonas aeruginosa (in 1 g)
  - ยาเหน็บช่องคลอด (Vaginal): Absence of S. aureus, P. aeruginosa, Candida albicans (in 1 g)</t>
        </is>
      </c>
      <c r="K66" s="100" t="n"/>
      <c r="L66" s="88" t="inlineStr">
        <is>
          <t>Pharmaceutical Technology General</t>
        </is>
      </c>
      <c r="M66" s="100" t="inlineStr">
        <is>
          <t>Product</t>
        </is>
      </c>
      <c r="N66" s="88" t="inlineStr">
        <is>
          <t>ข้อสอบจริง Product ปี 2564 ข้อ 163</t>
        </is>
      </c>
      <c r="O66" s="100" t="inlineStr">
        <is>
          <t>ข้อสอบจริง</t>
        </is>
      </c>
      <c r="P66" s="100" t="inlineStr">
        <is>
          <t>ปี 2564</t>
        </is>
      </c>
      <c r="Q66" s="100" t="n"/>
    </row>
    <row r="67" ht="409.6" customHeight="1" s="49">
      <c r="A67" s="100" t="n">
        <v>65</v>
      </c>
      <c r="B67" s="88" t="inlineStr">
        <is>
          <t>ในกระบวนการตรวจสอบความถูกต้องของวิธีวิเคราะห์ทางเภสัชเคมี (Analytical Method Validation) ตามแนวทาง ICH Q2(R1) หัวข้อการทดสอบใดควรได้รับการประเมินและยืนยันเป็นลำดับแรกสุด เพื่อพิสูจน์ว่าวิธีวิเคราะห์สามารถแยกแยะสัญญาณของตัวยาสำคัญออกจากสารช่วยและสารสลายตัวได้อย่างเด็ดขาด</t>
        </is>
      </c>
      <c r="C67" s="100" t="n"/>
      <c r="D67" s="88" t="inlineStr">
        <is>
          <t>Accuracy (ความถูกต้องแม่นยำ)</t>
        </is>
      </c>
      <c r="E67" s="88" t="inlineStr">
        <is>
          <t>Precision (ความเที่ยงตรง)</t>
        </is>
      </c>
      <c r="F67" s="88" t="inlineStr">
        <is>
          <t>Specificity / Selectivity (ความจำเพาะเจาะจง)</t>
        </is>
      </c>
      <c r="G67" s="88" t="inlineStr">
        <is>
          <t>Linearity and Range (ความเป็นเส้นตรงและช่วงการวิเคราะห์)</t>
        </is>
      </c>
      <c r="H67" s="88" t="inlineStr">
        <is>
          <t>Limit of Quantitation (LOQ)</t>
        </is>
      </c>
      <c r="I67" s="100" t="n">
        <v>3</v>
      </c>
      <c r="J67" s="88" t="inlineStr">
        <is>
          <t>✅ คำตอบที่ถูกต้อง: ข้อ ค. Specificity / Selectivity (ความจำเพาะเจาะจง)
💡 Background:
ตามแนวทาง ICH Q2(R1) และ USP &lt;1225&gt; การพัฒนาและตรวจสอบวิธีวิเคราะห์ (Method Validation) ต้องมีลำดับขั้นตอนที่เป็นเหตุเป็นผลทางวิทยาศาสตร์
🎯 ทำไมข้อนี้ถึงถูก:
ข้อ ค. ถูกต้อง เพราะ "Specificity / Selectivity (ความจำเพาะเจาะจง)" คือคุณสมบัติพื้นฐานที่สำคัญที่สุดที่ต้องทดสอบและพิสูจน์เป็นอันดับแรกสุด เพื่อยืนยันว่าสัญญาณการตรวจวัด (Signal/Peak) เป็นของตัวยาสำคัญ (Analytic response) เพียงอย่างเดียว โดยไม่มีการรบกวน (Interference) จากสารช่วยในตำรับ (Excipients), สิ่งปนเปื้อน (Impurities), หรือสารที่เกิดจากการสลายตัว (Degradation products / Stress degradation) หากวิธีวิเคราะห์ไม่มีความจำเพาะเจาะจง การทดสอบ Accuracy, Precision, Linearity ในขั้นตอนถัดไปจะไม่มีความหมายทางวิทยาศาสตร์
🔍 ข้ออื่นผิดเพราะอะไร:
- ข้อ ก. (Accuracy): ต้องทดสอบหลังจากยืนยัน Specificity และ Range เรียบร้อยแล้ว เพื่อประเมิน % Recovery
- ข้อ ข. (Precision): ประเมินความสามารถในการทำซ้ำ (Repeatability / Intermediate precision) หลังจากยืนยัน Specificity แล้ว
- ข้อ ง. (Linearity and Range): ต้องทำควบคู่กับ Specificity และนำไปสู่การหา Accuracy
- ข้อ จ. (Limit of Quantitation (LOQ)): ใช้สำหรับการวิเคราะห์สิ่งปนเปื้อนปริมาณน้อย ไม่ใช่ขั้นตอนแรกของการพัฒนาวิธีวิเคราะห์ตัวยาสำคัญ
📖 Guideline อ้างอิง:
ICH Q2(R1) Validation of Analytical Procedures: Text and Methodology &amp; USP &lt;1225&gt;
📌 จุดจำก่อนสอบ:
• ลำดับการทำ Method Validation:
  1. Specificity (ต้องพิสูจน์ก่อนเสมอด้วย Forced degradation studies / Peak purity)
  2. Linearity &amp; Range
  3. Accuracy &amp; Precision (Repeatability &amp; Intermediate Precision)
  4. LOD &amp; LOQ (สำหรับ Impurity tests)
  5. Robustness</t>
        </is>
      </c>
      <c r="K67" s="100" t="n"/>
      <c r="L67" s="88" t="inlineStr">
        <is>
          <t>Preformulation &amp; Good Manufacturing Practice</t>
        </is>
      </c>
      <c r="M67" s="100" t="inlineStr">
        <is>
          <t>Product</t>
        </is>
      </c>
      <c r="N67" s="88" t="inlineStr">
        <is>
          <t>ข้อสอบจริง Product ปี 2564 ข้อ 168</t>
        </is>
      </c>
      <c r="O67" s="100" t="inlineStr">
        <is>
          <t>ข้อสอบจริง</t>
        </is>
      </c>
      <c r="P67" s="100" t="inlineStr">
        <is>
          <t>ปี 2564</t>
        </is>
      </c>
      <c r="Q67" s="100" t="n"/>
    </row>
    <row r="68" ht="409.6" customHeight="1" s="49">
      <c r="A68" s="100" t="n">
        <v>66</v>
      </c>
      <c r="B68" s="88" t="inlineStr">
        <is>
          <t>สมุนไพรในข้อใดประกอบด้วยสารออกฤทธิ์กลุ่มสารประกอบกำมะถัน (Sulfur-containing compounds เช่น Allicin, Ajoene) ซึ่งมีฤทธิ์ต้านการเกาะกลุ่มของเกล็ดเลือด และเกิดอันตรกิริยาระหว่างยากับสมุนไพร (Herb-Drug Interaction) เสริมฤทธิ์ยาต้านเกล็ดเลือดจนเพิ่มความเสี่ยงต่อภาวะเลือดออกผิดปกติ</t>
        </is>
      </c>
      <c r="C68" s="100" t="n"/>
      <c r="D68" s="88" t="inlineStr">
        <is>
          <t>ขิง (Zingiber officinale)</t>
        </is>
      </c>
      <c r="E68" s="88" t="inlineStr">
        <is>
          <t>แปะก๊วย (Ginkgo biloba)</t>
        </is>
      </c>
      <c r="F68" s="88" t="inlineStr">
        <is>
          <t>กระเทียม (Allium sativum)</t>
        </is>
      </c>
      <c r="G68" s="88" t="inlineStr">
        <is>
          <t>ชุมเห็ดเทศ (Senna alata)</t>
        </is>
      </c>
      <c r="H68" s="88" t="inlineStr">
        <is>
          <t>คาโมมายล์ (Matricaria chamomilla)</t>
        </is>
      </c>
      <c r="I68" s="100" t="n">
        <v>3</v>
      </c>
      <c r="J68" s="88" t="inlineStr">
        <is>
          <t>✅ คำตอบที่ถูกต้อง: ข้อ ค. กระเทียม (Allium sativum)
💡 Background:
อันตรกิริยาระหว่างสมุนไพรกับยาแผนปัจจุบัน (Herb-Drug Interactions) เป็นประเด็นความปลอดภัยสำคัญ โดยเฉพาะสมุนไพรที่มีผลต่อระบบการแข็งตัวของเลือดและการทำงานของเกล็ดเลือด (4Gs: Garlic, Ginkgo, Ginseng, Ginger)
🎯 ทำไมข้อนี้ถึงถูก:
ข้อ ค. ถูกต้อง เพราะ กระเทียม (Allium sativum) อุดมไปด้วยสารประกอบออร์กาโนซัลเฟอร์ (Organosulfur compounds) เช่น Alliin, Allicin, Ajoene และ Diallyl disulfide ซึ่งสาร Ajoene และ Allicin มีฤทธิ์ยับยั้งการเกาะกลุ่มของเกล็ดเลือด (Inhibit platelet aggregation) ผ่านการยับยั้ง Thromboxane synthesis และ GPIIb/IIIa receptors เมื่อรับประทานร่วมกับยาต้านเกล็ดเลือด (เช่น Aspirin, Clopidogrel) หรือยาต้านการแข็งตัวของเลือด (Warfarin) จะเสริมฤทธิ์กันอย่างรุนแรงและเพิ่มความเสี่ยงต่อภาวะเลือดออกผิดปกติ (Bleeding risk)
🔍 ข้ออื่นผิดเพราะอะไร:
- ข้อ ก. (ขิง (Zingiber officinale)): มีสารสำคัญเป็นกลุ่ม Gingerols และ Shogaols ซึ่งเป็น Phenolic compounds ไม่ใช่ Sulfur-containing compound
- ข้อ ข. (แปะก๊วย (Ginkgo biloba)): มีสารสำคัญเป็นกลุ่ม Flavone glycosides และ Terpene lactones (Ginkgolides, Bilobalide)
- ข้อ ง. (ชุมเห็ดเทศ (Senna alata)): มีสารสำคัญกลุ่ม Anthraquinones (Sennosides) ใช้เป็นยาระบาย
- ข้อ จ. (คาโมมายล์ (Matricaria chamomilla)): มีสารสำคัญกลุ่ม Flavonoids (Apigenin) และน้ำมันหอมระเหย (Bisabolol)
📖 Guideline อ้างอิง:
Stockley’s Herbal Medicines Interactions (2nd Edition) &amp; Thai Herbal Pharmacopoeia (THP)
📌 จุดจำก่อนสอบ:
• สมุนไพรกลุ่ม 4Gs ที่เสี่ยง Bleeding เมื่อใช้ร่วมกับ Antiplatelets/Anticoagulants:
  - Garlic (กระเทียม): สาร Organosulfur (Allicin, Ajoene)
  - Ginkgo (แปะก๊วย): สาร Ginkgolides (ยับยั้ง PAF)
  - Ginseng (โสม): สาร Ginsenosides
  - Ginger (ขิง): สาร Gingerols</t>
        </is>
      </c>
      <c r="K68" s="100" t="n"/>
      <c r="L68" s="88" t="inlineStr">
        <is>
          <t>Pharmaceutical Technology General</t>
        </is>
      </c>
      <c r="M68" s="100" t="inlineStr">
        <is>
          <t>Product</t>
        </is>
      </c>
      <c r="N68" s="88" t="inlineStr">
        <is>
          <t>ข้อสอบจริง Product ปี 2564 ข้อ 183</t>
        </is>
      </c>
      <c r="O68" s="100" t="inlineStr">
        <is>
          <t>ข้อสอบจริง</t>
        </is>
      </c>
      <c r="P68" s="100" t="inlineStr">
        <is>
          <t>ปี 2564</t>
        </is>
      </c>
      <c r="Q68" s="100" t="n"/>
    </row>
    <row r="69" ht="409.6" customHeight="1" s="49">
      <c r="A69" s="100" t="n">
        <v>67</v>
      </c>
      <c r="B69" s="88"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69" s="100" t="n"/>
      <c r="D69" s="88" t="inlineStr">
        <is>
          <t>304 g</t>
        </is>
      </c>
      <c r="E69" s="88" t="inlineStr">
        <is>
          <t>152 g</t>
        </is>
      </c>
      <c r="F69" s="88" t="inlineStr">
        <is>
          <t>28.83 g</t>
        </is>
      </c>
      <c r="G69" s="88" t="inlineStr">
        <is>
          <t>30.4 g</t>
        </is>
      </c>
      <c r="H69" s="88" t="inlineStr">
        <is>
          <t>15.2 g</t>
        </is>
      </c>
      <c r="I69" s="100" t="n">
        <v>4</v>
      </c>
      <c r="J69" s="88"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69" s="100" t="n"/>
      <c r="L69" s="88" t="inlineStr">
        <is>
          <t>Pharmaceutical Technology General</t>
        </is>
      </c>
      <c r="M69" s="100" t="inlineStr">
        <is>
          <t>Product</t>
        </is>
      </c>
      <c r="N69" s="88" t="inlineStr">
        <is>
          <t>ข้อสอบจริง Product ปี 2563 ข้อ 4</t>
        </is>
      </c>
      <c r="O69" s="100" t="inlineStr">
        <is>
          <t>ข้อสอบจริง</t>
        </is>
      </c>
      <c r="P69" s="100" t="inlineStr">
        <is>
          <t>ปี 2563</t>
        </is>
      </c>
      <c r="Q69" s="100" t="n"/>
    </row>
    <row r="70" ht="409.6" customHeight="1" s="49">
      <c r="A70" s="100" t="n">
        <v>68</v>
      </c>
      <c r="B70" s="88"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70" s="100" t="n"/>
      <c r="D70" s="88" t="inlineStr">
        <is>
          <t>Identification test</t>
        </is>
      </c>
      <c r="E70" s="88" t="inlineStr">
        <is>
          <t>Assay</t>
        </is>
      </c>
      <c r="F70" s="88" t="inlineStr">
        <is>
          <t>Organic Impurity test</t>
        </is>
      </c>
      <c r="G70" s="88" t="inlineStr">
        <is>
          <t>Water determination (Karl Fischer Titration)</t>
        </is>
      </c>
      <c r="H70" s="88" t="inlineStr">
        <is>
          <t>pH of solution</t>
        </is>
      </c>
      <c r="I70" s="100" t="n">
        <v>4</v>
      </c>
      <c r="J70" s="88"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70" s="100" t="n"/>
      <c r="L70" s="88" t="inlineStr">
        <is>
          <t>Pharmaceutical Technology General</t>
        </is>
      </c>
      <c r="M70" s="100" t="inlineStr">
        <is>
          <t>Product</t>
        </is>
      </c>
      <c r="N70" s="88" t="inlineStr">
        <is>
          <t>ข้อสอบจริง Product ปี 2563 ข้อ 8</t>
        </is>
      </c>
      <c r="O70" s="100" t="inlineStr">
        <is>
          <t>ข้อสอบจริง</t>
        </is>
      </c>
      <c r="P70" s="100" t="inlineStr">
        <is>
          <t>ปี 2563</t>
        </is>
      </c>
      <c r="Q70" s="100" t="n"/>
    </row>
    <row r="71" ht="409.6" customHeight="1" s="49">
      <c r="A71" s="100" t="n">
        <v>69</v>
      </c>
      <c r="B71" s="88"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71" s="100" t="n"/>
      <c r="D71" s="88" t="inlineStr">
        <is>
          <t>ปริมาณสารเพิ่มความยืดหยุ่น (Plasticizer) ในสูตรน้ำยาเคลือบน้อยเกินไป</t>
        </is>
      </c>
      <c r="E71" s="88" t="inlineStr">
        <is>
          <t>อุณหภูมิของลมร้อนในหม้อเคลือบต่ำเกินไป</t>
        </is>
      </c>
      <c r="F71" s="88" t="inlineStr">
        <is>
          <t>ความเร็วในการหมุนของหม้อเคลือบ (Pan speed) เร็วเกินไป</t>
        </is>
      </c>
      <c r="G71" s="88" t="inlineStr">
        <is>
          <t>อัตราการพ่นน้ำยาเคลือบ (Spray rate) ช้าเกินไป</t>
        </is>
      </c>
      <c r="H71" s="88" t="inlineStr">
        <is>
          <t>ความหนืดของน้ำยาเคลือบสูงเกินไป</t>
        </is>
      </c>
      <c r="I71" s="100" t="n">
        <v>1</v>
      </c>
      <c r="J71" s="88"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71" s="100" t="n"/>
      <c r="L71" s="88" t="inlineStr">
        <is>
          <t>Pharmaceutical Technology General</t>
        </is>
      </c>
      <c r="M71" s="100" t="inlineStr">
        <is>
          <t>Product</t>
        </is>
      </c>
      <c r="N71" s="88" t="inlineStr">
        <is>
          <t>ข้อสอบจริง Product ปี 2563 ข้อ 17</t>
        </is>
      </c>
      <c r="O71" s="100" t="inlineStr">
        <is>
          <t>ข้อสอบจริง</t>
        </is>
      </c>
      <c r="P71" s="100" t="inlineStr">
        <is>
          <t>ปี 2563</t>
        </is>
      </c>
      <c r="Q71" s="100" t="n"/>
    </row>
    <row r="72" ht="409.6" customHeight="1" s="49">
      <c r="A72" s="100" t="n">
        <v>70</v>
      </c>
      <c r="B72" s="88"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72" s="100" t="n"/>
      <c r="D72" s="88" t="inlineStr">
        <is>
          <t>เพิ่มปริมาณ Talcum ในน้ำยาเคลือบ</t>
        </is>
      </c>
      <c r="E72" s="88" t="inlineStr">
        <is>
          <t>ปรับแต่งแบบหัวสากให้ปั๊มร่องตัวอักษรให้ลึกและชันขึ้น</t>
        </is>
      </c>
      <c r="F72" s="88" t="inlineStr">
        <is>
          <t>เพิ่มปริมาณสารเพิ่มความยืดหยุ่น (Plasticizer) ในสูตรน้ำยาเคลือบ</t>
        </is>
      </c>
      <c r="G72" s="88" t="inlineStr">
        <is>
          <t>เพิ่มปริมาณสารทึบแสง Opacifier (Titanium dioxide)</t>
        </is>
      </c>
      <c r="H72" s="88" t="inlineStr">
        <is>
          <t>เพิ่มอุณหภูมิของหม้อเคลือบให้สูงขึ้นอย่างมาก</t>
        </is>
      </c>
      <c r="I72" s="100" t="n">
        <v>3</v>
      </c>
      <c r="J72" s="88"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72" s="100" t="n"/>
      <c r="L72" s="88" t="inlineStr">
        <is>
          <t>Pharmaceutical Technology General</t>
        </is>
      </c>
      <c r="M72" s="100" t="inlineStr">
        <is>
          <t>Product</t>
        </is>
      </c>
      <c r="N72" s="88" t="inlineStr">
        <is>
          <t>ข้อสอบจริง Product ปี 2563 ข้อ 31</t>
        </is>
      </c>
      <c r="O72" s="100" t="inlineStr">
        <is>
          <t>ข้อสอบจริง</t>
        </is>
      </c>
      <c r="P72" s="100" t="inlineStr">
        <is>
          <t>ปี 2563</t>
        </is>
      </c>
      <c r="Q72" s="100" t="n"/>
    </row>
    <row r="73" ht="409.6" customHeight="1" s="49">
      <c r="A73" s="100" t="n">
        <v>71</v>
      </c>
      <c r="B73" s="88"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73" s="100" t="inlineStr">
        <is>
          <t>[แนบรูป: ข้อสอบ Product ปี 2563 รหัสรูปภาพ image99]</t>
        </is>
      </c>
      <c r="D73" s="88" t="inlineStr">
        <is>
          <t>กราฟระดับยาเพิ่มขึ้นช้าๆ คงที่ตลอด 24 ชั่วโมง ทั้งสองรูปแบบ</t>
        </is>
      </c>
      <c r="E73" s="88" t="inlineStr">
        <is>
          <t>Nicotine gum ให้ระดับยาคงที่เรียบสม่ำเสมอ ส่วน Nicotine patch ให้ระดับยาพุ่งสูงเป็นยอดแหลมสลับขึ้นลง</t>
        </is>
      </c>
      <c r="F73" s="88"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73" s="88" t="inlineStr">
        <is>
          <t>ระดับยาของทั้งสองรูปแบบไม่สามารถตรวจวัดได้ในกระแสเลือด</t>
        </is>
      </c>
      <c r="H73" s="88" t="inlineStr">
        <is>
          <t>Nicotine gum มีระยะเวลาออกฤทธิ์ยาวนานกว่า Nicotine patch</t>
        </is>
      </c>
      <c r="I73" s="100" t="n">
        <v>3</v>
      </c>
      <c r="J73" s="88"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73" s="100" t="n"/>
      <c r="L73" s="88" t="inlineStr">
        <is>
          <t>Pharmaceutical Technology General</t>
        </is>
      </c>
      <c r="M73" s="100" t="inlineStr">
        <is>
          <t>Product</t>
        </is>
      </c>
      <c r="N73" s="88" t="inlineStr">
        <is>
          <t>ข้อสอบจริง Product ปี 2563 ข้อ 35</t>
        </is>
      </c>
      <c r="O73" s="100" t="inlineStr">
        <is>
          <t>ข้อสอบจริง</t>
        </is>
      </c>
      <c r="P73" s="100" t="inlineStr">
        <is>
          <t>ปี 2563</t>
        </is>
      </c>
      <c r="Q73" s="100" t="n"/>
    </row>
    <row r="74" ht="409.6" customHeight="1" s="49">
      <c r="A74" s="100" t="n">
        <v>72</v>
      </c>
      <c r="B74" s="88" t="inlineStr">
        <is>
          <t>ระบบนำส่งยาชนิดควบคุมด้วยแรงดันออสโมติก (Osmotic-controlled Drug Delivery System: OROS / Push-Pull Osmotic Pump) มีคุณสมบัติเด่นในข้อใด</t>
        </is>
      </c>
      <c r="C74" s="100" t="n"/>
      <c r="D74" s="88" t="inlineStr">
        <is>
          <t>ปลดปล่อยตัวยาสำคัญด้วยอัตราเร็วคงที่ตามจลนศาสตร์ลำดับศูนย์ (Zero-order drug release)</t>
        </is>
      </c>
      <c r="E74" s="88" t="inlineStr">
        <is>
          <t>กระบวนการผลิตมีต้นทุนต่ำกว่าการผลิตยาเม็ดธรรมดาทั่วไป</t>
        </is>
      </c>
      <c r="F74" s="88" t="inlineStr">
        <is>
          <t>โครงสร้างเม็ดยาทั้งหมดสามารถย่อยสลายและละลายหมดสิ้นในร่างกาย</t>
        </is>
      </c>
      <c r="G74" s="88" t="inlineStr">
        <is>
          <t>สามารถบรรจุตัวยาสำคัญในปริมาณสูงมาก (&gt;1,000 mg) ได้อย่างสะดวก</t>
        </is>
      </c>
      <c r="H74" s="34" t="inlineStr">
        <is>
          <t>อัตราการปลดปล่อยยาขึ้นอยู่กับค่าความเป็นกรด-ด่าง (pH) และการบีบตัวของทางเดินอาหาร</t>
        </is>
      </c>
      <c r="I74" s="100" t="n">
        <v>1</v>
      </c>
      <c r="J74" s="88"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74" s="100" t="n"/>
      <c r="L74" s="88" t="inlineStr">
        <is>
          <t>Pharmaceutical Technology General</t>
        </is>
      </c>
      <c r="M74" s="100" t="inlineStr">
        <is>
          <t>Product</t>
        </is>
      </c>
      <c r="N74" s="88" t="inlineStr">
        <is>
          <t>ข้อสอบจริง Product ปี 2563 ข้อ 37</t>
        </is>
      </c>
      <c r="O74" s="100" t="inlineStr">
        <is>
          <t>ข้อสอบจริง</t>
        </is>
      </c>
      <c r="P74" s="100" t="inlineStr">
        <is>
          <t>ปี 2563</t>
        </is>
      </c>
      <c r="Q74" s="100" t="n"/>
    </row>
    <row r="75" ht="409.6" customHeight="1" s="49">
      <c r="A75" s="100" t="n">
        <v>73</v>
      </c>
      <c r="B75" s="88"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75" s="100" t="n"/>
      <c r="D75" s="88" t="inlineStr">
        <is>
          <t>Aluminium hydroxide</t>
        </is>
      </c>
      <c r="E75" s="88" t="inlineStr">
        <is>
          <t>Beta-propiolactone</t>
        </is>
      </c>
      <c r="F75" s="88" t="inlineStr">
        <is>
          <t>Thimerosal</t>
        </is>
      </c>
      <c r="G75" s="88" t="inlineStr">
        <is>
          <t>Neomycin</t>
        </is>
      </c>
      <c r="H75" s="88" t="inlineStr">
        <is>
          <t>Magnesium sulfate / Magnesium salt (รวมถึง Sugars: Trehalose / Sucrose)</t>
        </is>
      </c>
      <c r="I75" s="100" t="n">
        <v>5</v>
      </c>
      <c r="J75" s="88"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75" s="100" t="n"/>
      <c r="L75" s="88" t="inlineStr">
        <is>
          <t>Pharmaceutical Technology General</t>
        </is>
      </c>
      <c r="M75" s="100" t="inlineStr">
        <is>
          <t>Product</t>
        </is>
      </c>
      <c r="N75" s="88" t="inlineStr">
        <is>
          <t>ข้อสอบจริง Product ปี 2563 ข้อ 65</t>
        </is>
      </c>
      <c r="O75" s="100" t="inlineStr">
        <is>
          <t>ข้อสอบจริง</t>
        </is>
      </c>
      <c r="P75" s="100" t="inlineStr">
        <is>
          <t>ปี 2563</t>
        </is>
      </c>
      <c r="Q75" s="100" t="n"/>
    </row>
    <row r="76" ht="409.6" customHeight="1" s="49">
      <c r="A76" s="100" t="n">
        <v>74</v>
      </c>
      <c r="B76" s="88"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76" s="100" t="n"/>
      <c r="D76" s="88" t="inlineStr">
        <is>
          <t>ตัวยามีความสามารถในการละลายน้ำได้ปานกลาง และดูดซึมได้ดีตลอดทางเดินอาหาร</t>
        </is>
      </c>
      <c r="E76" s="88" t="inlineStr">
        <is>
          <t>ตัวยามีค่าครึ่งชีวิตของการขจัดยายาวนานมาก (t1/2 &gt; 24 ชั่วโมง)</t>
        </is>
      </c>
      <c r="F76" s="88" t="inlineStr">
        <is>
          <t>ตัวยามีช่วงการรักษาที่แคบมาก (Very narrow therapeutic index)</t>
        </is>
      </c>
      <c r="G76" s="88" t="inlineStr">
        <is>
          <t>ตัวยาสลายตัวได้ง่ายและรวดเร็วในสภาวะกรดของกระเพาะอาหาร</t>
        </is>
      </c>
      <c r="H76" s="88" t="inlineStr">
        <is>
          <t>ตัวยามีโมเลกุลขนาดใหญ่มากและมีค่าการดูดซึมต่ำมาก</t>
        </is>
      </c>
      <c r="I76" s="100" t="n">
        <v>1</v>
      </c>
      <c r="J76" s="88"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76" s="100" t="n"/>
      <c r="L76" s="88" t="inlineStr">
        <is>
          <t>Pharmaceutical Technology General</t>
        </is>
      </c>
      <c r="M76" s="100" t="inlineStr">
        <is>
          <t>Product</t>
        </is>
      </c>
      <c r="N76" s="88" t="inlineStr">
        <is>
          <t>ข้อสอบจริง Product ปี 2561 ข้อ 3</t>
        </is>
      </c>
      <c r="O76" s="100" t="inlineStr">
        <is>
          <t>ข้อสอบจริง</t>
        </is>
      </c>
      <c r="P76" s="100" t="inlineStr">
        <is>
          <t>ปี 2561</t>
        </is>
      </c>
      <c r="Q76" s="100" t="n"/>
    </row>
    <row r="77" ht="409.6" customHeight="1" s="49">
      <c r="A77" s="100" t="n">
        <v>75</v>
      </c>
      <c r="B77" s="88"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77" s="100" t="n"/>
      <c r="D77" s="88" t="inlineStr">
        <is>
          <t>Talcum ทำหน้าที่เป็นสารก่อฟิล์มหลัก (Film former)</t>
        </is>
      </c>
      <c r="E77" s="88" t="inlineStr">
        <is>
          <t>Ethyl alcohol ทำหน้าที่เป็นสารต้านออกซิเดชัน (Antioxidant)</t>
        </is>
      </c>
      <c r="F77" s="88" t="inlineStr">
        <is>
          <t>Propylene glycol ทำหน้าที่เป็นสารเพิ่มความยืดหยุ่นของฟิล์ม (Plasticizer)</t>
        </is>
      </c>
      <c r="G77" s="88" t="inlineStr">
        <is>
          <t>Titanium dioxide ทำหน้าที่เป็นสารก่อฟิล์มหลัก (Film former)</t>
        </is>
      </c>
      <c r="H77" s="88" t="inlineStr">
        <is>
          <t>Hydroxypropyl methylcellulose (HPMC) ทำหน้าที่เป็นสารทึบแสง (Opacifier)</t>
        </is>
      </c>
      <c r="I77" s="100" t="n">
        <v>3</v>
      </c>
      <c r="J77" s="88"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77" s="100" t="n"/>
      <c r="L77" s="88" t="inlineStr">
        <is>
          <t>Pharmaceutical Technology General</t>
        </is>
      </c>
      <c r="M77" s="100" t="inlineStr">
        <is>
          <t>Product</t>
        </is>
      </c>
      <c r="N77" s="88" t="inlineStr">
        <is>
          <t>ข้อสอบจริง Product ปี 2561 ข้อ 4</t>
        </is>
      </c>
      <c r="O77" s="100" t="inlineStr">
        <is>
          <t>ข้อสอบจริง</t>
        </is>
      </c>
      <c r="P77" s="100" t="inlineStr">
        <is>
          <t>ปี 2561</t>
        </is>
      </c>
      <c r="Q77" s="100" t="n"/>
    </row>
    <row r="78" ht="409.6" customHeight="1" s="49">
      <c r="A78" s="100" t="n">
        <v>76</v>
      </c>
      <c r="B78" s="88"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78" s="100" t="n"/>
      <c r="D78" s="88" t="inlineStr">
        <is>
          <t>Higuchi model (Pseudo-first order / Square-root of time kinetics: Q ∝ t^0.5)</t>
        </is>
      </c>
      <c r="E78" s="88" t="inlineStr">
        <is>
          <t>Zero-order kinetics (Q ∝ t)</t>
        </is>
      </c>
      <c r="F78" s="88" t="inlineStr">
        <is>
          <t>Second-order kinetics</t>
        </is>
      </c>
      <c r="G78" s="88" t="inlineStr">
        <is>
          <t>Hixson-Crowell cube-root law</t>
        </is>
      </c>
      <c r="H78" s="88" t="inlineStr">
        <is>
          <t>Weibull distribution model</t>
        </is>
      </c>
      <c r="I78" s="100" t="n">
        <v>1</v>
      </c>
      <c r="J78" s="88"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78" s="100" t="n"/>
      <c r="L78" s="88" t="inlineStr">
        <is>
          <t>Pharmaceutical Technology General</t>
        </is>
      </c>
      <c r="M78" s="100" t="inlineStr">
        <is>
          <t>Product</t>
        </is>
      </c>
      <c r="N78" s="88" t="inlineStr">
        <is>
          <t>ข้อสอบจริง Product ปี 2561 ข้อ 14</t>
        </is>
      </c>
      <c r="O78" s="100" t="inlineStr">
        <is>
          <t>ข้อสอบจริง</t>
        </is>
      </c>
      <c r="P78" s="100" t="inlineStr">
        <is>
          <t>ปี 2561</t>
        </is>
      </c>
      <c r="Q78" s="100" t="n"/>
    </row>
    <row r="79" ht="409.6" customHeight="1" s="49">
      <c r="A79" s="100" t="n">
        <v>77</v>
      </c>
      <c r="B79" s="88" t="inlineStr">
        <is>
          <t>สารลดแรงตึงผิว Polysorbate 80 (Tween 80) ในสูตรตำรับยาแผนปัจจุบัน ทำหน้าที่ทางเภสัชกรรมหลักในข้อใดได้อย่างมีประสิทธิภาพ</t>
        </is>
      </c>
      <c r="C79" s="100" t="n"/>
      <c r="D79" s="88" t="inlineStr">
        <is>
          <t>Antioxidant</t>
        </is>
      </c>
      <c r="E79" s="88" t="inlineStr">
        <is>
          <t>Preservative</t>
        </is>
      </c>
      <c r="F79" s="88" t="inlineStr">
        <is>
          <t>Reducing agent</t>
        </is>
      </c>
      <c r="G79" s="88" t="inlineStr">
        <is>
          <t>Solubilizing agent และ O/W Emulsifying agent (รวมถึง Wetting agent)</t>
        </is>
      </c>
      <c r="H79" s="88" t="inlineStr">
        <is>
          <t>Chelating agent</t>
        </is>
      </c>
      <c r="I79" s="100" t="n">
        <v>4</v>
      </c>
      <c r="J79" s="88"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79" s="100" t="n"/>
      <c r="L79" s="88" t="inlineStr">
        <is>
          <t>Pharmaceutical Technology General</t>
        </is>
      </c>
      <c r="M79" s="100" t="inlineStr">
        <is>
          <t>Product</t>
        </is>
      </c>
      <c r="N79" s="88" t="inlineStr">
        <is>
          <t>ข้อสอบจริง Product ปี 2561 ข้อ 23</t>
        </is>
      </c>
      <c r="O79" s="100" t="inlineStr">
        <is>
          <t>ข้อสอบจริง</t>
        </is>
      </c>
      <c r="P79" s="100" t="inlineStr">
        <is>
          <t>ปี 2561</t>
        </is>
      </c>
      <c r="Q79" s="100" t="n"/>
    </row>
    <row r="80" ht="409.6" customHeight="1" s="49">
      <c r="A80" s="100" t="n">
        <v>78</v>
      </c>
      <c r="B80" s="88"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80" s="100" t="n"/>
      <c r="D80" s="88" t="inlineStr">
        <is>
          <t>Pour plate method (การเทอาหารเลี้ยงเชื้อลงจานผสมกับตัวอย่าง)</t>
        </is>
      </c>
      <c r="E80" s="88" t="inlineStr">
        <is>
          <t>Spread plate method</t>
        </is>
      </c>
      <c r="F80" s="88" t="inlineStr">
        <is>
          <t>Agar slant streak</t>
        </is>
      </c>
      <c r="G80" s="88" t="inlineStr">
        <is>
          <t>Three sector streak</t>
        </is>
      </c>
      <c r="H80" s="88" t="inlineStr">
        <is>
          <t>Quadrant streak method</t>
        </is>
      </c>
      <c r="I80" s="100" t="n">
        <v>1</v>
      </c>
      <c r="J80" s="88"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80" s="100" t="n"/>
      <c r="L80" s="88" t="inlineStr">
        <is>
          <t>Pharmaceutical Technology General</t>
        </is>
      </c>
      <c r="M80" s="100" t="inlineStr">
        <is>
          <t>Product</t>
        </is>
      </c>
      <c r="N80" s="88" t="inlineStr">
        <is>
          <t>ข้อสอบจริง Product ปี 2561 ข้อ 27</t>
        </is>
      </c>
      <c r="O80" s="100" t="inlineStr">
        <is>
          <t>ข้อสอบจริง</t>
        </is>
      </c>
      <c r="P80" s="100" t="inlineStr">
        <is>
          <t>ปี 2561</t>
        </is>
      </c>
      <c r="Q80" s="100" t="n"/>
    </row>
    <row r="81" ht="409.6" customHeight="1" s="49">
      <c r="A81" s="100" t="n">
        <v>79</v>
      </c>
      <c r="B81" s="88"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81" s="100" t="n"/>
      <c r="D81" s="88" t="inlineStr">
        <is>
          <t>Staphylococcus aureus</t>
        </is>
      </c>
      <c r="E81" s="88" t="inlineStr">
        <is>
          <t>Haemophilus influenzae</t>
        </is>
      </c>
      <c r="F81" s="88" t="inlineStr">
        <is>
          <t>Escherichia coli</t>
        </is>
      </c>
      <c r="G81" s="88" t="inlineStr">
        <is>
          <t>Klebsiella pneumoniae</t>
        </is>
      </c>
      <c r="H81" s="88" t="inlineStr">
        <is>
          <t>Clostridium botulinum (เชื้อแบคทีเรียชนิด Obligate anaerobe)</t>
        </is>
      </c>
      <c r="I81" s="100" t="n">
        <v>5</v>
      </c>
      <c r="J81" s="88"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81" s="100" t="n"/>
      <c r="L81" s="88" t="inlineStr">
        <is>
          <t>Pharmaceutical Technology General</t>
        </is>
      </c>
      <c r="M81" s="100" t="inlineStr">
        <is>
          <t>Product</t>
        </is>
      </c>
      <c r="N81" s="88" t="inlineStr">
        <is>
          <t>ข้อสอบจริง Product ปี 2561 ข้อ 28</t>
        </is>
      </c>
      <c r="O81" s="100" t="inlineStr">
        <is>
          <t>ข้อสอบจริง</t>
        </is>
      </c>
      <c r="P81" s="100" t="inlineStr">
        <is>
          <t>ปี 2561</t>
        </is>
      </c>
      <c r="Q81" s="100" t="n"/>
    </row>
    <row r="82" ht="409.6" customHeight="1" s="49">
      <c r="A82" s="100" t="n">
        <v>80</v>
      </c>
      <c r="B82" s="88"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82" s="100" t="inlineStr">
        <is>
          <t>[แนบรูป: ข้อสอบ Product ปี 2561 รหัสรูปภาพ image107]</t>
        </is>
      </c>
      <c r="D82" s="88" t="inlineStr">
        <is>
          <t>3 เดือน</t>
        </is>
      </c>
      <c r="E82" s="88" t="inlineStr">
        <is>
          <t>6 เดือน</t>
        </is>
      </c>
      <c r="F82" s="88" t="inlineStr">
        <is>
          <t>1 ปี</t>
        </is>
      </c>
      <c r="G82" s="88" t="inlineStr">
        <is>
          <t>2 ปี</t>
        </is>
      </c>
      <c r="H82" s="88" t="inlineStr">
        <is>
          <t>3 ปี</t>
        </is>
      </c>
      <c r="I82" s="100" t="n">
        <v>3</v>
      </c>
      <c r="J82" s="88"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82" s="100" t="n"/>
      <c r="L82" s="88" t="inlineStr">
        <is>
          <t>Pharmaceutical Technology General</t>
        </is>
      </c>
      <c r="M82" s="100" t="inlineStr">
        <is>
          <t>Product</t>
        </is>
      </c>
      <c r="N82" s="88" t="inlineStr">
        <is>
          <t>ข้อสอบจริง Product ปี 2561 ข้อ 29</t>
        </is>
      </c>
      <c r="O82" s="100" t="inlineStr">
        <is>
          <t>ข้อสอบจริง</t>
        </is>
      </c>
      <c r="P82" s="100" t="inlineStr">
        <is>
          <t>ปี 2561</t>
        </is>
      </c>
      <c r="Q82" s="100" t="n"/>
    </row>
    <row r="83" ht="409.6" customHeight="1" s="49">
      <c r="A83" s="100" t="n">
        <v>81</v>
      </c>
      <c r="B83" s="88"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83" s="100" t="n"/>
      <c r="D83" s="88" t="inlineStr">
        <is>
          <t>Weight Variation (WV) เพราะตัวยาสำคัญตั้งแต่ 25 mg ขึ้นไปเพียงเงื่อนไขเดียว</t>
        </is>
      </c>
      <c r="E83" s="88" t="inlineStr">
        <is>
          <t>Content Uniformity (CU) เพราะตัวยาสำคัญน้อยกว่า 25 mg และคิดเป็น 25%</t>
        </is>
      </c>
      <c r="F83" s="88" t="inlineStr">
        <is>
          <t>Content Uniformity (CU) เพราะตัวยาสำคัญน้อยกว่า 25 mg หรือคิดเป็น 25%</t>
        </is>
      </c>
      <c r="G83" s="88" t="inlineStr">
        <is>
          <t>Weight Variation (WV) เพราะมีปริมาณตัวยาสำคัญตั้งแต่ 25 mg ขึ้นไป "และ" สัดส่วนตัวยาสำคัญคิดเป็นตั้งแต่ 25% ขึ้นไปของน้ำหนักเม็ดยา</t>
        </is>
      </c>
      <c r="H83" s="88" t="inlineStr">
        <is>
          <t>Weight Variation (WV) เพราะมีปริมาณตัวยาสำคัญตั้งแต่ 25 mg ขึ้นไป "หรือ" สัดส่วนตัวยาสำคัญคิดเป็นตั้งแต่ 25% ขึ้นไป</t>
        </is>
      </c>
      <c r="I83" s="100" t="n">
        <v>4</v>
      </c>
      <c r="J83" s="88"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83" s="100" t="n"/>
      <c r="L83" s="88" t="inlineStr">
        <is>
          <t>Pharmaceutical Technology General</t>
        </is>
      </c>
      <c r="M83" s="100" t="inlineStr">
        <is>
          <t>Product</t>
        </is>
      </c>
      <c r="N83" s="88" t="inlineStr">
        <is>
          <t>ข้อสอบจริง Product ปี 2561 ข้อ 32</t>
        </is>
      </c>
      <c r="O83" s="100" t="inlineStr">
        <is>
          <t>ข้อสอบจริง</t>
        </is>
      </c>
      <c r="P83" s="100" t="inlineStr">
        <is>
          <t>ปี 2561</t>
        </is>
      </c>
      <c r="Q83" s="100" t="n"/>
    </row>
    <row r="84" ht="409.6" customHeight="1" s="49">
      <c r="A84" s="100" t="n">
        <v>82</v>
      </c>
      <c r="B84" s="88" t="inlineStr">
        <is>
          <t>ข้อใดต่อไปนี้ "ไม่ใช่" คุณสมบัติที่พึงประสงค์ในการออกแบบและพัฒนาตัวยาคอร์ติโคสเตียรอยด์ชนิดสูดพ่น (Inhaled Corticosteroids: ICS)</t>
        </is>
      </c>
      <c r="C84" s="100" t="n"/>
      <c r="D84" s="88" t="inlineStr">
        <is>
          <t>High lipophilicity เพื่อช่วยการสะสมในเนื้อเยื่อปอด</t>
        </is>
      </c>
      <c r="E84" s="88" t="inlineStr">
        <is>
          <t>High systemic absorption เข้าสู่กระแสเลือดในปริมาณสูง</t>
        </is>
      </c>
      <c r="F84" s="88" t="inlineStr">
        <is>
          <t>High affinity and selectivity for glucocorticoid receptors</t>
        </is>
      </c>
      <c r="G84" s="88" t="inlineStr">
        <is>
          <t>Topical anti-inflammatory action บริเวณหลอดลม</t>
        </is>
      </c>
      <c r="H84" s="88" t="inlineStr">
        <is>
          <t>Low incidence of systemic side effects</t>
        </is>
      </c>
      <c r="I84" s="100" t="n">
        <v>2</v>
      </c>
      <c r="J84" s="88"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84" s="100" t="n"/>
      <c r="L84" s="88" t="inlineStr">
        <is>
          <t>Pharmaceutical Technology General</t>
        </is>
      </c>
      <c r="M84" s="100" t="inlineStr">
        <is>
          <t>Product</t>
        </is>
      </c>
      <c r="N84" s="88" t="inlineStr">
        <is>
          <t>ข้อสอบจริง Product ปี 2561 ข้อ 33</t>
        </is>
      </c>
      <c r="O84" s="100" t="inlineStr">
        <is>
          <t>ข้อสอบจริง</t>
        </is>
      </c>
      <c r="P84" s="100" t="inlineStr">
        <is>
          <t>ปี 2561</t>
        </is>
      </c>
      <c r="Q84" s="100" t="n"/>
    </row>
    <row r="85" ht="409.6" customHeight="1" s="49">
      <c r="A85" s="100" t="n">
        <v>83</v>
      </c>
      <c r="B85" s="88"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85" s="100" t="n"/>
      <c r="D85" s="88" t="inlineStr">
        <is>
          <t>Microneedle array (เข็มขนาดไมโคร)</t>
        </is>
      </c>
      <c r="E85" s="88" t="inlineStr">
        <is>
          <t>Iontophoresis (การใช้กระแสไฟฟ้าผลักยา)</t>
        </is>
      </c>
      <c r="F85" s="88" t="inlineStr">
        <is>
          <t>Gamma radiation (การฉายรังสีแกมมา)</t>
        </is>
      </c>
      <c r="G85" s="88" t="inlineStr">
        <is>
          <t>Passive diffusion with Chemical penetration enhancers</t>
        </is>
      </c>
      <c r="H85" s="88" t="inlineStr">
        <is>
          <t>Sonophoresis / Phonophoresis (การใช้คลื่นอัลตราซาวด์)</t>
        </is>
      </c>
      <c r="I85" s="100" t="n">
        <v>3</v>
      </c>
      <c r="J85" s="88"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85" s="100" t="n"/>
      <c r="L85" s="88" t="inlineStr">
        <is>
          <t>Pharmaceutical Technology General</t>
        </is>
      </c>
      <c r="M85" s="100" t="inlineStr">
        <is>
          <t>Product</t>
        </is>
      </c>
      <c r="N85" s="88" t="inlineStr">
        <is>
          <t>ข้อสอบจริง Product ปี 2561 ข้อ 38</t>
        </is>
      </c>
      <c r="O85" s="100" t="inlineStr">
        <is>
          <t>ข้อสอบจริง</t>
        </is>
      </c>
      <c r="P85" s="100" t="inlineStr">
        <is>
          <t>ปี 2561</t>
        </is>
      </c>
      <c r="Q85" s="100" t="n"/>
    </row>
    <row r="86" ht="409.6" customHeight="1" s="49">
      <c r="A86" s="100" t="n">
        <v>84</v>
      </c>
      <c r="B86" s="88"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86" s="100" t="n"/>
      <c r="D86" s="88" t="inlineStr">
        <is>
          <t>2 เม็ด</t>
        </is>
      </c>
      <c r="E86" s="88" t="inlineStr">
        <is>
          <t>3 เม็ด</t>
        </is>
      </c>
      <c r="F86" s="88" t="inlineStr">
        <is>
          <t>4 เม็ด</t>
        </is>
      </c>
      <c r="G86" s="88" t="inlineStr">
        <is>
          <t>5 เม็ด</t>
        </is>
      </c>
      <c r="H86" s="88" t="inlineStr">
        <is>
          <t>6 เม็ด</t>
        </is>
      </c>
      <c r="I86" s="100" t="n">
        <v>3</v>
      </c>
      <c r="J86" s="88"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86" s="100" t="n"/>
      <c r="L86" s="88" t="inlineStr">
        <is>
          <t>Pharmaceutical Technology General</t>
        </is>
      </c>
      <c r="M86" s="100" t="inlineStr">
        <is>
          <t>Product</t>
        </is>
      </c>
      <c r="N86" s="88" t="inlineStr">
        <is>
          <t>ข้อสอบจริง Product ปี 2561 ข้อ 43</t>
        </is>
      </c>
      <c r="O86" s="100" t="inlineStr">
        <is>
          <t>ข้อสอบจริง</t>
        </is>
      </c>
      <c r="P86" s="100" t="inlineStr">
        <is>
          <t>ปี 2561</t>
        </is>
      </c>
      <c r="Q86" s="100" t="n"/>
    </row>
    <row r="87" ht="409.6" customHeight="1" s="49">
      <c r="A87" s="100" t="n">
        <v>85</v>
      </c>
      <c r="B87" s="88"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87" s="100" t="n"/>
      <c r="D87" s="88" t="inlineStr">
        <is>
          <t>25°C ± 2°C / 60% ± 5% RH</t>
        </is>
      </c>
      <c r="E87" s="88" t="inlineStr">
        <is>
          <t>25°C ± 2°C / 75% ± 5% RH</t>
        </is>
      </c>
      <c r="F87" s="88" t="inlineStr">
        <is>
          <t>30°C ± 2°C / 65% ± 5% RH</t>
        </is>
      </c>
      <c r="G87" s="88" t="inlineStr">
        <is>
          <t>30°C ± 2°C / 75% ± 5% RH</t>
        </is>
      </c>
      <c r="H87" s="88" t="inlineStr">
        <is>
          <t>40°C ± 2°C / 75% ± 5% RH</t>
        </is>
      </c>
      <c r="I87" s="100" t="n">
        <v>4</v>
      </c>
      <c r="J87" s="88" t="inlineStr">
        <is>
          <t>✅ คำตอบที่ถูกต้อง: ข้อ ง. 30°C ± 2°C / 75% ± 5% RH
💡 Background:
ประเทศไทยและกลุ่มประเทศสมาชิกอาเซียน ถูกจัดอยู่ในเขตภูมิอากาศแบบร้อนชื้นสูงมาก (Climatic Zone IVb: Hot and very humid zone)
🎯 ทำไมข้อนี้ถึงถูก:
ข้อ ง. ถูกต้อง เพราะตามข้อตกลง ASEAN Harmonization และ ASEAN Guideline on Stability Study of Drug Product สภาวะการทดสอบความคงตัวระยะยาว (Real-time / Long-term stability) สำหรับ Zone IVb คือ อุณหภูมิ 30°C ± 2°C และความชื้นสัมพัทธ์ 75% ± 5% RH ตลอดอายุการเก็บรักษาของยา
🔍 ข้ออื่นผิดเพราะอะไร:
- ข้อ ก. (25°C / 60% RH): เป็นสภาวะ Long-term สำหรับ Zone II (ยุโรป, สหรัฐอเมริกา)
- ข้อ ข. (25°C / 75% RH): ไม่ใช่สภาวะมาตรฐานตามเกณฑ์ ICH/ASEAN
- ข้อ ค. (30°C / 65% RH): เป็นสภาวะ Long-term สำหรับ Zone IVa (ร้อนชื้นปานกลาง)
- ข้อ จ. (40°C / 75% RH): เป็นสภาวะการทดสอบแบบเร่ง (Accelerated stability testing)
📖 Guideline อ้างอิง:
ASEAN Guideline on Stability Study of Drug Product (Zone IVb Specifications)
📌 จุดจำก่อนสอบ:
• สภาวะทดสอบความคงตัวในประเทศไทย (Zone IVb):
  - Long-term: 30°C ± 2°C / 75% ± 5% RH
  - Accelerated: 40°C ± 2°C / 75% ± 5% RH (6 เดือน)</t>
        </is>
      </c>
      <c r="K87" s="100" t="n"/>
      <c r="L87" s="88" t="inlineStr">
        <is>
          <t>Pharmaceutical Technology General</t>
        </is>
      </c>
      <c r="M87" s="100" t="inlineStr">
        <is>
          <t>Product</t>
        </is>
      </c>
      <c r="N87" s="88" t="inlineStr">
        <is>
          <t>ข้อสอบจริง Product ปี 2561 ข้อ 44</t>
        </is>
      </c>
      <c r="O87" s="100" t="inlineStr">
        <is>
          <t>ข้อสอบจริง</t>
        </is>
      </c>
      <c r="P87" s="100" t="inlineStr">
        <is>
          <t>ปี 2561</t>
        </is>
      </c>
      <c r="Q87" s="100" t="n"/>
    </row>
    <row r="88" ht="409.6" customHeight="1" s="49">
      <c r="A88" s="100" t="n">
        <v>86</v>
      </c>
      <c r="B88" s="88"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88" s="100" t="n"/>
      <c r="D88" s="88" t="inlineStr">
        <is>
          <t>Grade A (Laminar airflow workstation / Isolator)</t>
        </is>
      </c>
      <c r="E88" s="88" t="inlineStr">
        <is>
          <t>Grade B</t>
        </is>
      </c>
      <c r="F88" s="88" t="inlineStr">
        <is>
          <t>Grade C</t>
        </is>
      </c>
      <c r="G88" s="88" t="inlineStr">
        <is>
          <t>Grade D</t>
        </is>
      </c>
      <c r="H88" s="88" t="inlineStr">
        <is>
          <t>Grade E</t>
        </is>
      </c>
      <c r="I88" s="100" t="n">
        <v>1</v>
      </c>
      <c r="J88" s="88"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88" s="100" t="n"/>
      <c r="L88" s="88" t="inlineStr">
        <is>
          <t>Pharmaceutical Technology General</t>
        </is>
      </c>
      <c r="M88" s="100" t="inlineStr">
        <is>
          <t>Product</t>
        </is>
      </c>
      <c r="N88" s="88" t="inlineStr">
        <is>
          <t>ข้อสอบจริง Product ปี 2561 ข้อ 50</t>
        </is>
      </c>
      <c r="O88" s="100" t="inlineStr">
        <is>
          <t>ข้อสอบจริง</t>
        </is>
      </c>
      <c r="P88" s="100" t="inlineStr">
        <is>
          <t>ปี 2561</t>
        </is>
      </c>
      <c r="Q88" s="100" t="n"/>
    </row>
    <row r="89" ht="409.6" customHeight="1" s="49">
      <c r="A89" s="100" t="n">
        <v>87</v>
      </c>
      <c r="B89" s="88"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89" s="100" t="n"/>
      <c r="D89" s="88" t="inlineStr">
        <is>
          <t>Polyethylene (PE) plastic bottle ธรรมดา</t>
        </is>
      </c>
      <c r="E89" s="88" t="inlineStr">
        <is>
          <t>Polyvinyl chloride (PVC) transparent bottle</t>
        </is>
      </c>
      <c r="F89" s="88" t="inlineStr">
        <is>
          <t>ขวดแก้วสีชา Type II (Treated soda-lime amber glass bottle)</t>
        </is>
      </c>
      <c r="G89" s="88" t="inlineStr">
        <is>
          <t>ขวดแก้วสีชา Type III (Soda-lime amber glass bottle)</t>
        </is>
      </c>
      <c r="H89" s="88" t="inlineStr">
        <is>
          <t>Hermetic light-resistant container (ภาชนะปิดสนิทกันอากาศและป้องกันแสง)</t>
        </is>
      </c>
      <c r="I89" s="100" t="n">
        <v>5</v>
      </c>
      <c r="J89" s="88"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89" s="100" t="n"/>
      <c r="L89" s="88" t="inlineStr">
        <is>
          <t>Preformulation &amp; Good Manufacturing Practice</t>
        </is>
      </c>
      <c r="M89" s="100" t="inlineStr">
        <is>
          <t>Product</t>
        </is>
      </c>
      <c r="N89" s="88" t="inlineStr">
        <is>
          <t>ข้อสอบจริง Product ปี 2561 ข้อ 61</t>
        </is>
      </c>
      <c r="O89" s="100" t="inlineStr">
        <is>
          <t>ข้อสอบจริง</t>
        </is>
      </c>
      <c r="P89" s="100" t="inlineStr">
        <is>
          <t>ปี 2561</t>
        </is>
      </c>
      <c r="Q89" s="100" t="n"/>
    </row>
    <row r="90" ht="409.6" customHeight="1" s="49">
      <c r="A90" s="100" t="n">
        <v>88</v>
      </c>
      <c r="B90" s="88"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90" s="100" t="n"/>
      <c r="D90" s="88" t="inlineStr">
        <is>
          <t>ความสามารถในการละลายของตัวยาในชั้นพอลิเมอร์ (Drug solubility in silicone membrane)</t>
        </is>
      </c>
      <c r="E90" s="88" t="inlineStr">
        <is>
          <t>พื้นที่ผิวและรูปทรงเรขาคณิตของแท่งยา (Device shape and surface area)</t>
        </is>
      </c>
      <c r="F90" s="88" t="inlineStr">
        <is>
          <t>ค่าสัมประสิทธิ์การแบ่งกระจายตัวของยา (Partition coefficient between membrane and tissue fluid)</t>
        </is>
      </c>
      <c r="G90" s="88" t="inlineStr">
        <is>
          <t>ค่าสัมประสิทธิ์การแพร่ของตัวยาในพอลิเมอร์ (Diffusion coefficient: D)</t>
        </is>
      </c>
      <c r="H90" s="88" t="inlineStr">
        <is>
          <t>ค่าความเป็นกรด-ด่างตามสรีรวิทยาของเนื้อเยื่อใต้ผิวหนัง (Physiological pH of implant site)</t>
        </is>
      </c>
      <c r="I90" s="100" t="n">
        <v>5</v>
      </c>
      <c r="J90" s="88"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90" s="100" t="n"/>
      <c r="L90" s="88" t="inlineStr">
        <is>
          <t>Pharmaceutical Technology General</t>
        </is>
      </c>
      <c r="M90" s="100" t="inlineStr">
        <is>
          <t>Product</t>
        </is>
      </c>
      <c r="N90" s="88" t="inlineStr">
        <is>
          <t>ข้อสอบจริง Product ปี 2561 ข้อ 62</t>
        </is>
      </c>
      <c r="O90" s="100" t="inlineStr">
        <is>
          <t>ข้อสอบจริง</t>
        </is>
      </c>
      <c r="P90" s="100" t="inlineStr">
        <is>
          <t>ปี 2561</t>
        </is>
      </c>
      <c r="Q90" s="100" t="n"/>
    </row>
    <row r="91" ht="409.6" customHeight="1" s="49">
      <c r="A91" s="100" t="n">
        <v>89</v>
      </c>
      <c r="B91" s="88" t="inlineStr">
        <is>
          <t>ในสูตรตำรับยาฉีดและยาน้ำ สาร Sodium metabisulfite ทำหน้าที่ทางเภสัชกรรมหลักในข้อใดเพื่อรักษาความคงตัวของตัวยาสำคัญ</t>
        </is>
      </c>
      <c r="C91" s="100" t="n"/>
      <c r="D91" s="88" t="inlineStr">
        <is>
          <t>ป้องกันการสลายตัวด้วยปฏิกิริยา Hydrolysis</t>
        </is>
      </c>
      <c r="E91" s="88" t="inlineStr">
        <is>
          <t>ป้องกันการเสื่อมสลายด้วยปฏิกิริยา Oxidation (ทำหน้าที่เป็น Antioxidant / Reducing agent)</t>
        </is>
      </c>
      <c r="F91" s="88" t="inlineStr">
        <is>
          <t>ป้องกันการเกิดปฏิกิริยา Reduction</t>
        </is>
      </c>
      <c r="G91" s="88" t="inlineStr">
        <is>
          <t>ป้องกันการตกตะกอนของตัวยาสำคัญ</t>
        </is>
      </c>
      <c r="H91" s="88" t="inlineStr">
        <is>
          <t>ยับยั้งการเจริญเติบโตของเชื้อจุลินทรีย์ (Preservative)</t>
        </is>
      </c>
      <c r="I91" s="100" t="n">
        <v>2</v>
      </c>
      <c r="J91" s="88"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91" s="100" t="n"/>
      <c r="L91" s="88" t="inlineStr">
        <is>
          <t>Pharmaceutical Technology General</t>
        </is>
      </c>
      <c r="M91" s="100" t="inlineStr">
        <is>
          <t>Product</t>
        </is>
      </c>
      <c r="N91" s="88" t="inlineStr">
        <is>
          <t>ข้อสอบจริง Product ปี 2561 ข้อ 64</t>
        </is>
      </c>
      <c r="O91" s="100" t="inlineStr">
        <is>
          <t>ข้อสอบจริง</t>
        </is>
      </c>
      <c r="P91" s="100" t="inlineStr">
        <is>
          <t>ปี 2561</t>
        </is>
      </c>
      <c r="Q91" s="100" t="n"/>
    </row>
    <row r="92" ht="409.6" customHeight="1" s="49">
      <c r="A92" s="100" t="n">
        <v>90</v>
      </c>
      <c r="B92" s="88"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92" s="100" t="n"/>
      <c r="D92" s="88" t="inlineStr">
        <is>
          <t>Propylene glycol (PG)</t>
        </is>
      </c>
      <c r="E92" s="88" t="inlineStr">
        <is>
          <t>Sorbitol solution</t>
        </is>
      </c>
      <c r="F92" s="88" t="inlineStr">
        <is>
          <t>Aspartame</t>
        </is>
      </c>
      <c r="G92" s="88" t="inlineStr">
        <is>
          <t>Saccharin sodium</t>
        </is>
      </c>
      <c r="H92" s="88" t="inlineStr">
        <is>
          <t>Sucralose</t>
        </is>
      </c>
      <c r="I92" s="100" t="n">
        <v>1</v>
      </c>
      <c r="J92" s="88"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92" s="100" t="n"/>
      <c r="L92" s="88" t="inlineStr">
        <is>
          <t>Pharmaceutical Technology General</t>
        </is>
      </c>
      <c r="M92" s="100" t="inlineStr">
        <is>
          <t>Product</t>
        </is>
      </c>
      <c r="N92" s="88" t="inlineStr">
        <is>
          <t>ข้อสอบจริง Product ปี 2561 ข้อ 65</t>
        </is>
      </c>
      <c r="O92" s="100" t="inlineStr">
        <is>
          <t>ข้อสอบจริง</t>
        </is>
      </c>
      <c r="P92" s="100" t="inlineStr">
        <is>
          <t>ปี 2561</t>
        </is>
      </c>
      <c r="Q92" s="100" t="n"/>
    </row>
    <row r="93" ht="409.6" customHeight="1" s="49">
      <c r="A93" s="100" t="n">
        <v>91</v>
      </c>
      <c r="B93" s="88" t="inlineStr">
        <is>
          <t>เภสัชกรต้องการเตรียมยาน้ำเชื่อม Morphine sulfate syrup ความเข้มข้น 0.2% w/v ปริมาตรรวม 2 ลิตร จะต้องชั่งตัวยาสำคัญ Morphine sulfate กี่กรัม</t>
        </is>
      </c>
      <c r="C93" s="100" t="n"/>
      <c r="D93" s="88" t="inlineStr">
        <is>
          <t>0.2 g</t>
        </is>
      </c>
      <c r="E93" s="88" t="inlineStr">
        <is>
          <t>0.4 g</t>
        </is>
      </c>
      <c r="F93" s="88" t="inlineStr">
        <is>
          <t>2.0 g</t>
        </is>
      </c>
      <c r="G93" s="88" t="inlineStr">
        <is>
          <t>4.0 g</t>
        </is>
      </c>
      <c r="H93" s="88" t="inlineStr">
        <is>
          <t>20.0 g</t>
        </is>
      </c>
      <c r="I93" s="100" t="n">
        <v>4</v>
      </c>
      <c r="J93" s="88"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93" s="100" t="n"/>
      <c r="L93" s="88" t="inlineStr">
        <is>
          <t>Pharmaceutical Technology General</t>
        </is>
      </c>
      <c r="M93" s="100" t="inlineStr">
        <is>
          <t>Product</t>
        </is>
      </c>
      <c r="N93" s="88" t="inlineStr">
        <is>
          <t>ข้อสอบจริง Product ปี 2561 ข้อ 66</t>
        </is>
      </c>
      <c r="O93" s="100" t="inlineStr">
        <is>
          <t>ข้อสอบจริง</t>
        </is>
      </c>
      <c r="P93" s="100" t="inlineStr">
        <is>
          <t>ปี 2561</t>
        </is>
      </c>
      <c r="Q93" s="100" t="n"/>
    </row>
    <row r="94" ht="409.6" customHeight="1" s="49">
      <c r="A94" s="100" t="n">
        <v>92</v>
      </c>
      <c r="B94" s="88"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94" s="100" t="n"/>
      <c r="D94" s="88" t="inlineStr">
        <is>
          <t>25°C ± 2°C / 65% ± 5% RH</t>
        </is>
      </c>
      <c r="E94" s="88" t="inlineStr">
        <is>
          <t>25°C ± 2°C / 75% ± 5% RH</t>
        </is>
      </c>
      <c r="F94" s="88" t="inlineStr">
        <is>
          <t>30°C ± 2°C / 65% ± 5% RH</t>
        </is>
      </c>
      <c r="G94" s="88" t="inlineStr">
        <is>
          <t>30°C ± 2°C / 75% ± 5% RH</t>
        </is>
      </c>
      <c r="H94" s="88" t="inlineStr">
        <is>
          <t>40°C ± 2°C / 75% ± 5% RH</t>
        </is>
      </c>
      <c r="I94" s="100" t="n">
        <v>4</v>
      </c>
      <c r="J94" s="88" t="inlineStr">
        <is>
          <t>✅ คำตอบที่ถูกต้อง: ข้อ ง. 30°C ± 2°C / 75% ± 5% RH
💡 Background:
การทดสอบความคงตัวระยะยาว (Long-term Stability) สำหรับการขึ้นทะเบียนตำรับยาในกลุ่มประเทศอาเซียน ถูกกำหนดให้ใช้สภาวะของเขตภูมิอากาศแบบร้อนชื้นสูงมาก (Climatic Zone IVb)
🎯 ทำไมข้อนี้ถึงถูก:
ข้อ ง. ถูกต้อง เพราะตาม ASEAN Guideline on Stability Study of Drug Product สภาวะมาตรฐานระยะยาวสำหรับ Zone IVb คือ อุณหภูมิ 30°C ± 2°C และความชื้นสัมพัทธ์ 75% ± 5% RH โดยเก็บตัวอย่างตรวจวิเคราะห์ที่ 0, 3, 6, 9, 12, 18, 24 เดือนและทุกๆ 12 เดือนจนสิ้นสุดอายุการเก็บรักษา
🔍 ข้ออื่นผิดเพราะอะไร:
- ข้อ ก. (25°C / 65% RH): เป็นสภาวะ Long-term สำหรับ Zone I/II
- ข้อ ข. (25°C / 75% RH): ไม่ใช่สภาวะมาตรฐานของเขตภูมิอากาศใด
- ข้อ ค. (30°C / 65% RH): เป็นสภาวะ Long-term สำหรับ Zone IVa
- ข้อ จ. (40°C / 75% RH): เป็นสภาวะ Accelerated testing (สภาวะเร่ง)
📖 Guideline อ้างอิง:
ASEAN Guideline on Stability Study of Drug Product &amp; ICH Q1A(R2)
📌 จุดจำก่อนสอบ:
• Thailand/ASEAN Stability Conditions:
  - Long-term: 30°C ± 2°C / 75% ± 5% RH
  - Accelerated: 40°C ± 2°C / 75% ± 5% RH</t>
        </is>
      </c>
      <c r="K94" s="100" t="n"/>
      <c r="L94" s="88" t="inlineStr">
        <is>
          <t>Preformulation &amp; Good Manufacturing Practice</t>
        </is>
      </c>
      <c r="M94" s="100" t="inlineStr">
        <is>
          <t>Product</t>
        </is>
      </c>
      <c r="N94" s="88" t="inlineStr">
        <is>
          <t>ข้อสอบจริง Product ปี 2561 ข้อ 68</t>
        </is>
      </c>
      <c r="O94" s="100" t="inlineStr">
        <is>
          <t>ข้อสอบจริง</t>
        </is>
      </c>
      <c r="P94" s="100" t="inlineStr">
        <is>
          <t>ปี 2561</t>
        </is>
      </c>
      <c r="Q94" s="100" t="n"/>
    </row>
    <row r="95" ht="409.6" customHeight="1" s="49">
      <c r="A95" s="100" t="n">
        <v>93</v>
      </c>
      <c r="B95" s="88"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95" s="100" t="n"/>
      <c r="D95" s="88" t="inlineStr">
        <is>
          <t>Fusion method</t>
        </is>
      </c>
      <c r="E95" s="88" t="inlineStr">
        <is>
          <t>Melting method</t>
        </is>
      </c>
      <c r="F95" s="88" t="inlineStr">
        <is>
          <t>Dry granulation ด้วย Roller compactor</t>
        </is>
      </c>
      <c r="G95" s="88" t="inlineStr">
        <is>
          <t>Wet granulation (หรือ Direct compression ด้วยสารช่วยตอกตรงที่ผ่านการทำ Geometric dilution)</t>
        </is>
      </c>
      <c r="H95" s="88" t="inlineStr">
        <is>
          <t>Direct compression โดยการผสมผงยาทั้งหมดในขั้นตอนเดียวโดยตรง</t>
        </is>
      </c>
      <c r="I95" s="100" t="n">
        <v>4</v>
      </c>
      <c r="J95" s="88"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95" s="100" t="n"/>
      <c r="L95" s="88" t="inlineStr">
        <is>
          <t>Pharmaceutical Technology General</t>
        </is>
      </c>
      <c r="M95" s="100" t="inlineStr">
        <is>
          <t>Product</t>
        </is>
      </c>
      <c r="N95" s="88" t="inlineStr">
        <is>
          <t>ข้อสอบจริง Product ปี 2561 ข้อ 70</t>
        </is>
      </c>
      <c r="O95" s="100" t="inlineStr">
        <is>
          <t>ข้อสอบจริง</t>
        </is>
      </c>
      <c r="P95" s="100" t="inlineStr">
        <is>
          <t>ปี 2561</t>
        </is>
      </c>
      <c r="Q95" s="100" t="n"/>
    </row>
    <row r="96" ht="409.6" customHeight="1" s="49">
      <c r="A96" s="100" t="n">
        <v>94</v>
      </c>
      <c r="B96" s="88"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96" s="100" t="n"/>
      <c r="D96" s="88" t="inlineStr">
        <is>
          <t>X-ray Powder Diffraction (XRPD)</t>
        </is>
      </c>
      <c r="E96" s="88" t="inlineStr">
        <is>
          <t>Optical Microscopy</t>
        </is>
      </c>
      <c r="F96" s="88" t="inlineStr">
        <is>
          <t>Cascade Impactor (เช่น Next Generation Impactor / Andersen Cascade Impactor)</t>
        </is>
      </c>
      <c r="G96" s="88" t="inlineStr">
        <is>
          <t>Laser with Fluorescent Labelling</t>
        </is>
      </c>
      <c r="H96" s="88" t="inlineStr">
        <is>
          <t>Dynamic Light Scattering (DLS)</t>
        </is>
      </c>
      <c r="I96" s="100" t="n">
        <v>3</v>
      </c>
      <c r="J96" s="88"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96" s="100" t="n"/>
      <c r="L96" s="88" t="inlineStr">
        <is>
          <t>Pharmaceutical Technology General</t>
        </is>
      </c>
      <c r="M96" s="100" t="inlineStr">
        <is>
          <t>Product</t>
        </is>
      </c>
      <c r="N96" s="88" t="inlineStr">
        <is>
          <t>ข้อสอบจริง Product ปี 2561 ข้อ 74</t>
        </is>
      </c>
      <c r="O96" s="100" t="inlineStr">
        <is>
          <t>ข้อสอบจริง</t>
        </is>
      </c>
      <c r="P96" s="100" t="inlineStr">
        <is>
          <t>ปี 2561</t>
        </is>
      </c>
      <c r="Q96" s="100" t="n"/>
    </row>
    <row r="97" ht="409.6" customHeight="1" s="49">
      <c r="A97" s="100" t="n">
        <v>95</v>
      </c>
      <c r="B97" s="88" t="inlineStr">
        <is>
          <t>ตัวยาสำคัญ Alendronate sodium (Sodium alendronate) จัดอยู่ในระบบจำแนกชีวเภสัชกรรม (Biopharmaceutics Classification System: BCS) กลุ่มใด</t>
        </is>
      </c>
      <c r="C97" s="100" t="n"/>
      <c r="D97" s="88" t="inlineStr">
        <is>
          <t>Non-classified</t>
        </is>
      </c>
      <c r="E97" s="88" t="inlineStr">
        <is>
          <t>BCS Class I (High Solubility, High Permeability)</t>
        </is>
      </c>
      <c r="F97" s="88" t="inlineStr">
        <is>
          <t>BCS Class II (Low Solubility, High Permeability)</t>
        </is>
      </c>
      <c r="G97" s="88" t="inlineStr">
        <is>
          <t>BCS Class III (High Solubility, Low Permeability)</t>
        </is>
      </c>
      <c r="H97" s="88" t="inlineStr">
        <is>
          <t>BCS Class IV (Low Solubility, Low Permeability)</t>
        </is>
      </c>
      <c r="I97" s="100" t="n">
        <v>4</v>
      </c>
      <c r="J97" s="88"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97" s="100" t="n"/>
      <c r="L97" s="88" t="inlineStr">
        <is>
          <t>Pharmaceutical Technology General</t>
        </is>
      </c>
      <c r="M97" s="100" t="inlineStr">
        <is>
          <t>Product</t>
        </is>
      </c>
      <c r="N97" s="88" t="inlineStr">
        <is>
          <t>ข้อสอบจริง Product ปี 2561 ข้อ 78</t>
        </is>
      </c>
      <c r="O97" s="100" t="inlineStr">
        <is>
          <t>ข้อสอบจริง</t>
        </is>
      </c>
      <c r="P97" s="100" t="inlineStr">
        <is>
          <t>ปี 2561</t>
        </is>
      </c>
      <c r="Q97" s="100" t="n"/>
    </row>
    <row r="98" ht="409.6" customHeight="1" s="49">
      <c r="A98" s="100" t="n">
        <v>96</v>
      </c>
      <c r="B98" s="88"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98" s="100" t="n"/>
      <c r="D98" s="88" t="inlineStr">
        <is>
          <t>Direct compression (ด้วยสารช่วยตอกตรงที่ไหลดี) หรือ Dry granulation (Roller compaction / Slugging)</t>
        </is>
      </c>
      <c r="E98" s="88" t="inlineStr">
        <is>
          <t>Wet granulation ด้วยสารละลายอินทรีย์ (Organic solvent) หรือ Dry granulation</t>
        </is>
      </c>
      <c r="F98" s="88" t="inlineStr">
        <is>
          <t>Wet granulation ด้วยน้ำแป้ง (Aqueous starch paste)</t>
        </is>
      </c>
      <c r="G98" s="88" t="inlineStr">
        <is>
          <t>Wet granulation ด้วยน้ำบริสุทธิ์</t>
        </is>
      </c>
      <c r="H98" s="88" t="inlineStr">
        <is>
          <t>Fluidized bed aqueous granulation</t>
        </is>
      </c>
      <c r="I98" s="100" t="n">
        <v>1</v>
      </c>
      <c r="J98" s="88"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98" s="100" t="n"/>
      <c r="L98" s="88" t="inlineStr">
        <is>
          <t>Pharmaceutical Technology General</t>
        </is>
      </c>
      <c r="M98" s="100" t="inlineStr">
        <is>
          <t>Product</t>
        </is>
      </c>
      <c r="N98" s="88" t="inlineStr">
        <is>
          <t>ข้อสอบจริง Product ปี 2561 ข้อ 80</t>
        </is>
      </c>
      <c r="O98" s="100" t="inlineStr">
        <is>
          <t>ข้อสอบจริง</t>
        </is>
      </c>
      <c r="P98" s="100" t="inlineStr">
        <is>
          <t>ปี 2561</t>
        </is>
      </c>
      <c r="Q98" s="100" t="n"/>
    </row>
    <row r="99" ht="409.6" customHeight="1" s="49">
      <c r="A99" s="100" t="n">
        <v>97</v>
      </c>
      <c r="B99" s="88"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99" s="100" t="n"/>
      <c r="D99" s="88" t="inlineStr">
        <is>
          <t>Sustained release dosage form</t>
        </is>
      </c>
      <c r="E99" s="88" t="inlineStr">
        <is>
          <t>Extended release dosage form</t>
        </is>
      </c>
      <c r="F99" s="88" t="inlineStr">
        <is>
          <t>Delayed release dosage form (Enteric coated tablets)</t>
        </is>
      </c>
      <c r="G99" s="88" t="inlineStr">
        <is>
          <t>Prolonged release dosage form</t>
        </is>
      </c>
      <c r="H99" s="88" t="inlineStr">
        <is>
          <t>Osmotic pump release system</t>
        </is>
      </c>
      <c r="I99" s="100" t="n">
        <v>3</v>
      </c>
      <c r="J99" s="88"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99" s="100" t="n"/>
      <c r="L99" s="88" t="inlineStr">
        <is>
          <t>Pharmaceutical Technology General</t>
        </is>
      </c>
      <c r="M99" s="100" t="inlineStr">
        <is>
          <t>Product</t>
        </is>
      </c>
      <c r="N99" s="88" t="inlineStr">
        <is>
          <t>ข้อสอบจริง Product ปี 2561 ข้อ 81</t>
        </is>
      </c>
      <c r="O99" s="100" t="inlineStr">
        <is>
          <t>ข้อสอบจริง</t>
        </is>
      </c>
      <c r="P99" s="100" t="inlineStr">
        <is>
          <t>ปี 2561</t>
        </is>
      </c>
      <c r="Q99" s="100" t="n"/>
    </row>
    <row r="100" ht="409.6" customHeight="1" s="49">
      <c r="A100" s="100" t="n">
        <v>98</v>
      </c>
      <c r="B100" s="88" t="inlineStr">
        <is>
          <t>ข้อใดต่อไปนี้ "ไม่ใช่" ข้อดีของรูปแบบยาชนิดควบคุมการปลดปล่อย (Controlled-release / Sustained-release dosage forms)</t>
        </is>
      </c>
      <c r="C100" s="100" t="n"/>
      <c r="D100" s="88" t="inlineStr">
        <is>
          <t>ช่วยลดการเกิดอาการไม่พึงประสงค์จากระดับยาที่พุ่งสูงในเลือด (Reduce peak-related side effects)</t>
        </is>
      </c>
      <c r="E100" s="88" t="inlineStr">
        <is>
          <t>สามารถปรับขนาดยาได้ง่ายและสะดวกกว่ายาเม็ดธรรมดาทั่วไป</t>
        </is>
      </c>
      <c r="F100" s="88" t="inlineStr">
        <is>
          <t>ช่วยลดความถี่ในการรับประทานยา ทำให้ผู้ป่วยให้ความร่วมมือในการใช้ยาดีขึ้น (Improve patient compliance)</t>
        </is>
      </c>
      <c r="G100" s="88" t="inlineStr">
        <is>
          <t>ช่วยลดความแปรปรวนของระดับยาในเลือด (Minimize peak-to-trough fluctuations)</t>
        </is>
      </c>
      <c r="H100" s="88" t="inlineStr">
        <is>
          <t>ช่วยควบคุมอาการของโรคในเวลากลางคืนได้อย่างต่อเนื่อง</t>
        </is>
      </c>
      <c r="I100" s="100" t="n">
        <v>2</v>
      </c>
      <c r="J100" s="88"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100" s="100" t="n"/>
      <c r="L100" s="88" t="inlineStr">
        <is>
          <t>Pharmaceutical Technology General</t>
        </is>
      </c>
      <c r="M100" s="100" t="inlineStr">
        <is>
          <t>Product</t>
        </is>
      </c>
      <c r="N100" s="88" t="inlineStr">
        <is>
          <t>ข้อสอบจริง Product ปี 2561 ข้อ 82</t>
        </is>
      </c>
      <c r="O100" s="100" t="inlineStr">
        <is>
          <t>ข้อสอบจริง</t>
        </is>
      </c>
      <c r="P100" s="100" t="inlineStr">
        <is>
          <t>ปี 2561</t>
        </is>
      </c>
      <c r="Q100" s="100" t="n"/>
    </row>
    <row r="101" ht="409.6" customHeight="1" s="49">
      <c r="A101" s="100" t="n">
        <v>99</v>
      </c>
      <c r="B101" s="88"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101" s="100" t="n"/>
      <c r="D101" s="88" t="inlineStr">
        <is>
          <t>Picking</t>
        </is>
      </c>
      <c r="E101" s="88" t="inlineStr">
        <is>
          <t>Bridging (Bridging of logo / bisect line)</t>
        </is>
      </c>
      <c r="F101" s="88" t="inlineStr">
        <is>
          <t>Blistering</t>
        </is>
      </c>
      <c r="G101" s="88" t="inlineStr">
        <is>
          <t>Cracking</t>
        </is>
      </c>
      <c r="H101" s="88" t="inlineStr">
        <is>
          <t>Orange peel (Roughness)</t>
        </is>
      </c>
      <c r="I101" s="100" t="n">
        <v>2</v>
      </c>
      <c r="J101" s="88"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101" s="100" t="n"/>
      <c r="L101" s="88" t="inlineStr">
        <is>
          <t>Preformulation &amp; Good Manufacturing Practice</t>
        </is>
      </c>
      <c r="M101" s="100" t="inlineStr">
        <is>
          <t>Product</t>
        </is>
      </c>
      <c r="N101" s="88" t="inlineStr">
        <is>
          <t>ข้อสอบจริง Product ปี 2561 ข้อ 84</t>
        </is>
      </c>
      <c r="O101" s="100" t="inlineStr">
        <is>
          <t>ข้อสอบจริง</t>
        </is>
      </c>
      <c r="P101" s="100" t="inlineStr">
        <is>
          <t>ปี 2561</t>
        </is>
      </c>
      <c r="Q101" s="100" t="n"/>
    </row>
    <row r="102" ht="409.6" customHeight="1" s="49">
      <c r="A102" s="100" t="n">
        <v>100</v>
      </c>
      <c r="B102" s="88"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102" s="100" t="n"/>
      <c r="D102" s="88" t="inlineStr">
        <is>
          <t>เป็นอิมัลชันชนิดน้ำในน้ำมัน (W/O emulsion)</t>
        </is>
      </c>
      <c r="E102" s="88" t="inlineStr">
        <is>
          <t>ตำรับนี้เป็นอิมัลชันชนิดน้ำมันในน้ำ (O/W emulsion) และสามารถนำไฟฟ้าได้ดี</t>
        </is>
      </c>
      <c r="F102" s="88" t="inlineStr">
        <is>
          <t>เมื่อเติมน้ำบริสุทธิ์ลงไปผสม ตำรับจะเกิดการแยกชั้นทันที</t>
        </is>
      </c>
      <c r="G102" s="88" t="inlineStr">
        <is>
          <t>เมื่อนำไปส่องภายใต้แสงอัลตราไวโอเลต (Fluorescence test) จะเรืองแสงติดสว่างทั่วทั้งแผ่น</t>
        </is>
      </c>
      <c r="H102" s="88" t="inlineStr">
        <is>
          <t>ตำรับนี้มีน้ำมันเป็นเฟสต่อเนื่องภายนอก (Continuous external phase)</t>
        </is>
      </c>
      <c r="I102" s="100" t="n">
        <v>2</v>
      </c>
      <c r="J102" s="88"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102" s="100" t="n"/>
      <c r="L102" s="88" t="inlineStr">
        <is>
          <t>Pharmaceutical Technology General</t>
        </is>
      </c>
      <c r="M102" s="100" t="inlineStr">
        <is>
          <t>Product</t>
        </is>
      </c>
      <c r="N102" s="88" t="inlineStr">
        <is>
          <t>ข้อสอบจริง Product ปี 2561 ข้อ 88</t>
        </is>
      </c>
      <c r="O102" s="100" t="inlineStr">
        <is>
          <t>ข้อสอบจริง</t>
        </is>
      </c>
      <c r="P102" s="100" t="inlineStr">
        <is>
          <t>ปี 2561</t>
        </is>
      </c>
      <c r="Q102" s="100" t="n"/>
    </row>
    <row r="103" ht="409.6" customHeight="1" s="49">
      <c r="A103" s="100" t="n">
        <v>101</v>
      </c>
      <c r="B103" s="88"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103" s="100" t="n"/>
      <c r="D103" s="88" t="inlineStr">
        <is>
          <t>ละลายอยู่ในแกนกลางที่เป็นของเหลวน้ำภายใน (Internal aqueous core)</t>
        </is>
      </c>
      <c r="E103" s="88" t="inlineStr">
        <is>
          <t>แทรกตัวอยู่ภายในชั้นไขมันสองชั้น (Hydrophobic region of Phospholipid bilayer)</t>
        </is>
      </c>
      <c r="F103" s="88" t="inlineStr">
        <is>
          <t>เกาะอยู่ที่ผิวด้านนอกสุดของชั้นฟอสโฟลิพิดด้วยพันธะโควาเลนต์</t>
        </is>
      </c>
      <c r="G103" s="88" t="inlineStr">
        <is>
          <t>ลอยตัวอยู่อิสระภายนอกระบบไลโพโซม</t>
        </is>
      </c>
      <c r="H103" s="88" t="inlineStr">
        <is>
          <t>เกาะติดอยู่กับขั้วชอบน้ำของฟอสเฟต (Hydrophilic head group)</t>
        </is>
      </c>
      <c r="I103" s="100" t="n">
        <v>2</v>
      </c>
      <c r="J103" s="88"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103" s="100" t="n"/>
      <c r="L103" s="88" t="inlineStr">
        <is>
          <t>Pharmaceutical Technology General</t>
        </is>
      </c>
      <c r="M103" s="100" t="inlineStr">
        <is>
          <t>Product</t>
        </is>
      </c>
      <c r="N103" s="88" t="inlineStr">
        <is>
          <t>ข้อสอบจริง Product ปี 2561 ข้อ 97</t>
        </is>
      </c>
      <c r="O103" s="100" t="inlineStr">
        <is>
          <t>ข้อสอบจริง</t>
        </is>
      </c>
      <c r="P103" s="100" t="inlineStr">
        <is>
          <t>ปี 2561</t>
        </is>
      </c>
      <c r="Q103" s="100" t="n"/>
    </row>
    <row r="104" ht="409.6" customHeight="1" s="49">
      <c r="A104" s="100" t="n">
        <v>102</v>
      </c>
      <c r="B104" s="88"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104" s="100" t="n"/>
      <c r="D104" s="88" t="inlineStr">
        <is>
          <t>Clarity test (การตรวจดูความใส)</t>
        </is>
      </c>
      <c r="E104" s="88" t="inlineStr">
        <is>
          <t>Sterility test (การทดสอบความปราศจากเชื้อ)</t>
        </is>
      </c>
      <c r="F104" s="88" t="inlineStr">
        <is>
          <t>Bacterial Endotoxin test (การทดสอบสารก่อไข้)</t>
        </is>
      </c>
      <c r="G104" s="88" t="inlineStr">
        <is>
          <t>Particulate Matter in Injections (การตรวจอนุภาคปนเปื้อน)</t>
        </is>
      </c>
      <c r="H104" s="88" t="inlineStr">
        <is>
          <t>Antimicrobial Preservative Effectiveness Testing (การทดสอบประสิทธิภาพสารกันเสีย)</t>
        </is>
      </c>
      <c r="I104" s="100" t="n">
        <v>5</v>
      </c>
      <c r="J104" s="88"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104" s="100" t="n"/>
      <c r="L104" s="88" t="inlineStr">
        <is>
          <t>Pharmaceutical Technology General</t>
        </is>
      </c>
      <c r="M104" s="100" t="inlineStr">
        <is>
          <t>Product</t>
        </is>
      </c>
      <c r="N104" s="88" t="inlineStr">
        <is>
          <t>ข้อสอบจริง Product ปี 2561 ข้อ 98</t>
        </is>
      </c>
      <c r="O104" s="100" t="inlineStr">
        <is>
          <t>ข้อสอบจริง</t>
        </is>
      </c>
      <c r="P104" s="100" t="inlineStr">
        <is>
          <t>ปี 2561</t>
        </is>
      </c>
      <c r="Q104" s="100" t="n"/>
    </row>
    <row r="105" ht="409.6" customHeight="1" s="49">
      <c r="A105" s="100" t="n">
        <v>103</v>
      </c>
      <c r="B105" s="88"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105" s="100" t="n"/>
      <c r="D105" s="88" t="inlineStr">
        <is>
          <t>กำหนดให้ความชื้นสัมพัทธ์ในห้องผสมเท่ากับ 75% RH</t>
        </is>
      </c>
      <c r="E105" s="88" t="inlineStr">
        <is>
          <t>ระบบลมในห้องผสมเป็นแบบ Multi-directional airflow ร่วมกับห้องทั่วไป</t>
        </is>
      </c>
      <c r="F105" s="88" t="inlineStr">
        <is>
          <t>ทำความสะอาดเครื่องจักรด้วยระบบ Clean-In-Place ร่วมกับสายการผลิตยาอื่น</t>
        </is>
      </c>
      <c r="G105" s="88" t="inlineStr">
        <is>
          <t>แรงดันอากาศภายในห้องผสมยาต้องเป็นบวกสูงกว่าทางเดินโถงภายนอก (Positive pressure)</t>
        </is>
      </c>
      <c r="H105" s="88"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105" s="100" t="n">
        <v>5</v>
      </c>
      <c r="J105" s="88"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105" s="100" t="n"/>
      <c r="L105" s="88" t="inlineStr">
        <is>
          <t>Preformulation &amp; Good Manufacturing Practice</t>
        </is>
      </c>
      <c r="M105" s="100" t="inlineStr">
        <is>
          <t>Product</t>
        </is>
      </c>
      <c r="N105" s="88" t="inlineStr">
        <is>
          <t>ข้อสอบจริง Product ปี 2561 ข้อ 99</t>
        </is>
      </c>
      <c r="O105" s="100" t="inlineStr">
        <is>
          <t>ข้อสอบจริง</t>
        </is>
      </c>
      <c r="P105" s="100" t="inlineStr">
        <is>
          <t>ปี 2561</t>
        </is>
      </c>
      <c r="Q105" s="100" t="n"/>
    </row>
    <row r="106" ht="409.6" customHeight="1" s="49">
      <c r="A106" s="100" t="n">
        <v>104</v>
      </c>
      <c r="B106" s="88"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106" s="100" t="n"/>
      <c r="D106" s="88" t="inlineStr">
        <is>
          <t>Sealing -&gt; Subcoating -&gt; Smoothing (Grossing) -&gt; Color coating -&gt; Polishing -&gt; Printing</t>
        </is>
      </c>
      <c r="E106" s="88" t="inlineStr">
        <is>
          <t>Smoothing -&gt; Subcoating -&gt; Sealing -&gt; Color coating -&gt; Polishing</t>
        </is>
      </c>
      <c r="F106" s="88" t="inlineStr">
        <is>
          <t>Subcoating -&gt; Sealing -&gt; Smoothing -&gt; Color coating -&gt; Polishing</t>
        </is>
      </c>
      <c r="G106" s="88" t="inlineStr">
        <is>
          <t>Subcoating -&gt; Smoothing -&gt; Color coating -&gt; Polishing -&gt; Printing</t>
        </is>
      </c>
      <c r="H106" s="88" t="inlineStr">
        <is>
          <t>Sealing -&gt; Subcoating -&gt; Color coating -&gt; Polishing -&gt; Smoothing</t>
        </is>
      </c>
      <c r="I106" s="100" t="n">
        <v>1</v>
      </c>
      <c r="J106" s="88"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106" s="100" t="n"/>
      <c r="L106" s="88" t="inlineStr">
        <is>
          <t>Pharmaceutical Technology General</t>
        </is>
      </c>
      <c r="M106" s="100" t="inlineStr">
        <is>
          <t>Product</t>
        </is>
      </c>
      <c r="N106" s="88" t="inlineStr">
        <is>
          <t>ข้อสอบจริง Product ปี 2561 ข้อ 100</t>
        </is>
      </c>
      <c r="O106" s="100" t="inlineStr">
        <is>
          <t>ข้อสอบจริง</t>
        </is>
      </c>
      <c r="P106" s="100" t="inlineStr">
        <is>
          <t>ปี 2561</t>
        </is>
      </c>
      <c r="Q106" s="100" t="n"/>
    </row>
    <row r="107" ht="409.6" customHeight="1" s="49">
      <c r="A107" s="100" t="n">
        <v>105</v>
      </c>
      <c r="B107" s="88"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107" s="100" t="n"/>
      <c r="D107" s="88" t="inlineStr">
        <is>
          <t>Pectin</t>
        </is>
      </c>
      <c r="E107" s="88" t="inlineStr">
        <is>
          <t>Chitosan</t>
        </is>
      </c>
      <c r="F107" s="88" t="inlineStr">
        <is>
          <t>Hydroxypropyl methylcellulose (HPMC)</t>
        </is>
      </c>
      <c r="G107" s="88" t="inlineStr">
        <is>
          <t>Polyvinylpyrrolidone K90 (PVP K90)</t>
        </is>
      </c>
      <c r="H107" s="88" t="inlineStr">
        <is>
          <t>Cellulose acetate phthalate (CAP)</t>
        </is>
      </c>
      <c r="I107" s="100" t="n">
        <v>5</v>
      </c>
      <c r="J107" s="88"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107" s="100" t="n"/>
      <c r="L107" s="88" t="inlineStr">
        <is>
          <t>Pharmaceutical Technology General</t>
        </is>
      </c>
      <c r="M107" s="100" t="inlineStr">
        <is>
          <t>Product</t>
        </is>
      </c>
      <c r="N107" s="88" t="inlineStr">
        <is>
          <t>ข้อสอบจริง Product ปี 2561 ข้อ 101</t>
        </is>
      </c>
      <c r="O107" s="100" t="inlineStr">
        <is>
          <t>ข้อสอบจริง</t>
        </is>
      </c>
      <c r="P107" s="100" t="inlineStr">
        <is>
          <t>ปี 2561</t>
        </is>
      </c>
      <c r="Q107" s="100" t="n"/>
    </row>
    <row r="108" ht="409.6" customHeight="1" s="49">
      <c r="A108" s="100" t="n">
        <v>106</v>
      </c>
      <c r="B108" s="88"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108" s="100" t="n"/>
      <c r="D108" s="88" t="inlineStr">
        <is>
          <t>ใช้ได้เฉพาะทันทีที่เตรียมเสร็จ</t>
        </is>
      </c>
      <c r="E108" s="88" t="inlineStr">
        <is>
          <t>ไม่เกิน 24 ชั่วโมง</t>
        </is>
      </c>
      <c r="F108" s="88" t="inlineStr">
        <is>
          <t>ไม่เกิน 3 วัน</t>
        </is>
      </c>
      <c r="G108" s="88" t="inlineStr">
        <is>
          <t>ไม่เกิน 7 วัน</t>
        </is>
      </c>
      <c r="H108" s="88" t="inlineStr">
        <is>
          <t>ไม่เกิน 14 วัน (เมื่อเก็บที่อุณหภูมิ 2°C - 8°C)</t>
        </is>
      </c>
      <c r="I108" s="100" t="n">
        <v>5</v>
      </c>
      <c r="J108" s="88"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108" s="100" t="n"/>
      <c r="L108" s="88" t="inlineStr">
        <is>
          <t>Pharmaceutical Technology General</t>
        </is>
      </c>
      <c r="M108" s="100" t="inlineStr">
        <is>
          <t>Product</t>
        </is>
      </c>
      <c r="N108" s="88" t="inlineStr">
        <is>
          <t>ข้อสอบจริง Product ปี 2561 ข้อ 105</t>
        </is>
      </c>
      <c r="O108" s="100" t="inlineStr">
        <is>
          <t>ข้อสอบจริง</t>
        </is>
      </c>
      <c r="P108" s="100" t="inlineStr">
        <is>
          <t>ปี 2561</t>
        </is>
      </c>
      <c r="Q108" s="100" t="n"/>
    </row>
    <row r="109" ht="409.6" customHeight="1" s="49">
      <c r="A109" s="100" t="n">
        <v>107</v>
      </c>
      <c r="B109" s="88"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109" s="100" t="n"/>
      <c r="D109" s="88" t="inlineStr">
        <is>
          <t>Sodium sulfite</t>
        </is>
      </c>
      <c r="E109" s="88" t="inlineStr">
        <is>
          <t>1-Octadecanol (Stearyl alcohol)</t>
        </is>
      </c>
      <c r="F109" s="88" t="inlineStr">
        <is>
          <t>Polysorbate 80 (Tween 80)</t>
        </is>
      </c>
      <c r="G109" s="88" t="inlineStr">
        <is>
          <t>Polyethylene glycol (PEG)</t>
        </is>
      </c>
      <c r="H109" s="88" t="inlineStr">
        <is>
          <t>Isopropyl myristate</t>
        </is>
      </c>
      <c r="I109" s="100" t="n">
        <v>3</v>
      </c>
      <c r="J109" s="88"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109" s="100" t="n"/>
      <c r="L109" s="88" t="inlineStr">
        <is>
          <t>Preformulation &amp; Good Manufacturing Practice</t>
        </is>
      </c>
      <c r="M109" s="100" t="inlineStr">
        <is>
          <t>Product</t>
        </is>
      </c>
      <c r="N109" s="88" t="inlineStr">
        <is>
          <t>ข้อสอบจริง Product ปี 2561 ข้อ 113</t>
        </is>
      </c>
      <c r="O109" s="100" t="inlineStr">
        <is>
          <t>ข้อสอบจริง</t>
        </is>
      </c>
      <c r="P109" s="100" t="inlineStr">
        <is>
          <t>ปี 2561</t>
        </is>
      </c>
      <c r="Q109" s="100" t="n"/>
    </row>
    <row r="110" ht="409.6" customHeight="1" s="49">
      <c r="A110" s="100" t="n">
        <v>108</v>
      </c>
      <c r="B110" s="88" t="inlineStr">
        <is>
          <t>สารขับดัน (Propellant) ที่ใช้ในกระบอกยาพ่นสูดชนิดกำหนดขนาด Seretide Evohaler (Salmeterol / Fluticasone propionate MDI) คือสารในข้อใด</t>
        </is>
      </c>
      <c r="C110" s="100" t="n"/>
      <c r="D110" s="88" t="inlineStr">
        <is>
          <t>Nitrogen gas (N2)</t>
        </is>
      </c>
      <c r="E110" s="88" t="inlineStr">
        <is>
          <t>Hydrocarbon (Propane / Isobutane)</t>
        </is>
      </c>
      <c r="F110" s="88" t="inlineStr">
        <is>
          <t>Carbon dioxide (CO2)</t>
        </is>
      </c>
      <c r="G110" s="88" t="inlineStr">
        <is>
          <t>Chlorofluorocarbon (CFC-11 / CFC-12)</t>
        </is>
      </c>
      <c r="H110" s="88" t="inlineStr">
        <is>
          <t>Hydrofluoroalkane 134a (HFA-134a / Norflurane)</t>
        </is>
      </c>
      <c r="I110" s="100" t="n">
        <v>5</v>
      </c>
      <c r="J110" s="88"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110" s="100" t="n"/>
      <c r="L110" s="88" t="inlineStr">
        <is>
          <t>Pharmaceutical Technology General</t>
        </is>
      </c>
      <c r="M110" s="100" t="inlineStr">
        <is>
          <t>Product</t>
        </is>
      </c>
      <c r="N110" s="88" t="inlineStr">
        <is>
          <t>ข้อสอบจริง Product ปี 2559 ข้อ 1</t>
        </is>
      </c>
      <c r="O110" s="100" t="inlineStr">
        <is>
          <t>ข้อสอบจริง</t>
        </is>
      </c>
      <c r="P110" s="100" t="inlineStr">
        <is>
          <t>ปี 2559</t>
        </is>
      </c>
      <c r="Q110" s="100" t="n"/>
    </row>
    <row r="111" ht="409.6" customHeight="1" s="49">
      <c r="A111" s="100" t="n">
        <v>109</v>
      </c>
      <c r="B111" s="88"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111" s="100" t="n"/>
      <c r="D111" s="88" t="inlineStr">
        <is>
          <t>Grade A (Laminar airflow workstation)</t>
        </is>
      </c>
      <c r="E111" s="88" t="inlineStr">
        <is>
          <t>Grade B</t>
        </is>
      </c>
      <c r="F111" s="88" t="inlineStr">
        <is>
          <t>Grade C</t>
        </is>
      </c>
      <c r="G111" s="88" t="inlineStr">
        <is>
          <t>Grade D</t>
        </is>
      </c>
      <c r="H111" s="88" t="inlineStr">
        <is>
          <t>Grade E</t>
        </is>
      </c>
      <c r="I111" s="100" t="n">
        <v>1</v>
      </c>
      <c r="J111" s="88"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111" s="100" t="n"/>
      <c r="L111" s="88" t="inlineStr">
        <is>
          <t>Preformulation &amp; Good Manufacturing Practice</t>
        </is>
      </c>
      <c r="M111" s="100" t="inlineStr">
        <is>
          <t>Product</t>
        </is>
      </c>
      <c r="N111" s="88" t="inlineStr">
        <is>
          <t>ข้อสอบจริง Product ปี 2559 ข้อ 4</t>
        </is>
      </c>
      <c r="O111" s="100" t="inlineStr">
        <is>
          <t>ข้อสอบจริง</t>
        </is>
      </c>
      <c r="P111" s="100" t="inlineStr">
        <is>
          <t>ปี 2559</t>
        </is>
      </c>
      <c r="Q111" s="100" t="n"/>
    </row>
    <row r="112" ht="409.6" customHeight="1" s="49">
      <c r="A112" s="100" t="n">
        <v>110</v>
      </c>
      <c r="B112" s="88"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112" s="100" t="n"/>
      <c r="D112" s="88" t="inlineStr">
        <is>
          <t>Zero-order kinetics (อัตราการปลดปล่อยยาคงที่สม่ำเสมอ)</t>
        </is>
      </c>
      <c r="E112" s="88" t="inlineStr">
        <is>
          <t>First-order kinetics</t>
        </is>
      </c>
      <c r="F112" s="88" t="inlineStr">
        <is>
          <t>Pseudo-first order kinetics</t>
        </is>
      </c>
      <c r="G112" s="34" t="inlineStr">
        <is>
          <t>Second-order kinetics</t>
        </is>
      </c>
      <c r="H112" s="34" t="inlineStr">
        <is>
          <t>Third-order kinetics</t>
        </is>
      </c>
      <c r="I112" s="100" t="n">
        <v>1</v>
      </c>
      <c r="J112" s="88"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112" s="100" t="n"/>
      <c r="L112" s="88" t="inlineStr">
        <is>
          <t>Pharmaceutical Technology General</t>
        </is>
      </c>
      <c r="M112" s="100" t="inlineStr">
        <is>
          <t>Product</t>
        </is>
      </c>
      <c r="N112" s="88" t="inlineStr">
        <is>
          <t>ข้อสอบจริง Product ปี 2559 ข้อ 8</t>
        </is>
      </c>
      <c r="O112" s="100" t="inlineStr">
        <is>
          <t>ข้อสอบจริง</t>
        </is>
      </c>
      <c r="P112" s="100" t="inlineStr">
        <is>
          <t>ปี 2559</t>
        </is>
      </c>
      <c r="Q112" s="100" t="n"/>
    </row>
    <row r="113" ht="409.6" customHeight="1" s="49">
      <c r="A113" s="100" t="n">
        <v>111</v>
      </c>
      <c r="B113" s="88"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113" s="100" t="n"/>
      <c r="D113" s="88" t="inlineStr">
        <is>
          <t>ช่องแช่เยือกแข็ง (Deep freezer: -20°C ถึง -15°C)</t>
        </is>
      </c>
      <c r="E113" s="88" t="inlineStr">
        <is>
          <t>อุณหภูมิห้องควบคุม (Controlled room temperature: 20°C - 25°C)</t>
        </is>
      </c>
      <c r="F113" s="88" t="inlineStr">
        <is>
          <t>ตู้เย็นช่องธรรมดา (Refrigerator: 2°C - 8°C)</t>
        </is>
      </c>
      <c r="G113" s="34" t="inlineStr">
        <is>
          <t>อุณหภูมิ 0°C ถึง 4°C</t>
        </is>
      </c>
      <c r="H113" s="34" t="inlineStr">
        <is>
          <t>ห้ามแช่แข็ง ต้องเก็บที่อุณหภูมิไม่เกิน 30°C</t>
        </is>
      </c>
      <c r="I113" s="100" t="n">
        <v>1</v>
      </c>
      <c r="J113" s="88" t="inlineStr">
        <is>
          <t>✅ คำตอบที่ถูกต้อง: ข้อ ก. ช่องแช่เยือกแข็ง (Deep freezer: -20°C ถึง -15°C)
💡 Background:
ระบบลูกโซ่ความเย็นของวัคซีน (Vaccine Cold Chain Management) มีข้อกำหนดเฉพาะตามความไวของเชื้อต่อความร้อนและความเย็น
🎯 ทำไมข้อนี้ถึงถูก:
ข้อ ก. ถูกต้อง เพราะวัคซีน OPV (Oral Polio Vaccine) เป็นวัคซีนเชื้อไวรัสเป็นที่ไวต่อความร้อนสูงมากที่สุดในบรรดาวัคซีนทั้งหมด การเก็บรักษาในระยะยาวที่คลังวัคซีนหลักหรือโรงพยาบาลจะต้องเก็บใน "ช่องแช่แข็ง (Freezer: -20°C ถึง -15°C)" เพื่อรักษาความคงตัวของเชื้อไวรัส (และเมื่อนำออกมาใช้งานในระดับพื้นที่สามารถเก็บในตู้เย็น 2°C - 8°C ได้ไม่เกิน 6 เดือน)
🔍 ข้ออื่นผิดเพราะอะไร:
- ข้อ ข. (อุณหภูมิห้อง): ไวรัสจะสูญเสียความแรงและเสื่อมสภาพอย่างรวดเร็วภายในไม่กี่ชั่วโมง
- ข้อ ค. (ตู้เย็นช่องธรรมดา (2°C - 8°C)): ใช้สำหรับการเก็บรักษาระยะสั้นก่อนการใช้งาน แต่สำหรับการเก็บรักษาระยะยาวในคลังหลักต้องแช่แข็ง
- ข้อ ง. (0°C ถึง 4°C): ไม่ใช่ช่วงอุณหภูมิมาตรฐาน
- ข้อ จ. (ห้ามแช่แข็ง): ผิด วัคซีนที่ "ห้ามแช่แข็ง (Freeze-sensitive)" คือกลุ่มวัคซีนเชื้อตายที่มี Adjuvant อะลูมิเนียม เช่น DTP, HepB, TT, HPV, IPV แต่ OPV สามารถแช่แข็งได้และต้องแช่แข็งในการเก็บระยะยาว
📖 Guideline อ้างอิง:
WHO Vaccine Cold Chain Guidelines &amp; CDC Vaccine Storage and Handling Toolkit
📌 จุดจำก่อนสอบ:
• วัคซีนที่ต้องเก็บในช่องแช่แข็ง (Freezer -20°C): OPV, Varicella, Zoster, MMRV
• วัคซีนที่ "ห้ามแช่แข็งเด็ดขาด (Shake test positive หากแช่แข็ง)": DTP, Tdap, Td, HepB, Hib, HPV, IPV, Inactivated Influenza</t>
        </is>
      </c>
      <c r="K113" s="100" t="n"/>
      <c r="L113" s="88" t="inlineStr">
        <is>
          <t>Pharmaceutical Technology General</t>
        </is>
      </c>
      <c r="M113" s="100" t="inlineStr">
        <is>
          <t>Product</t>
        </is>
      </c>
      <c r="N113" s="88" t="inlineStr">
        <is>
          <t>ข้อสอบจริง Product ปี 2559 ข้อ 10</t>
        </is>
      </c>
      <c r="O113" s="100" t="inlineStr">
        <is>
          <t>ข้อสอบจริง</t>
        </is>
      </c>
      <c r="P113" s="100" t="inlineStr">
        <is>
          <t>ปี 2559</t>
        </is>
      </c>
      <c r="Q113" s="100" t="n"/>
    </row>
    <row r="114" ht="409.6" customHeight="1" s="49">
      <c r="A114" s="100" t="n">
        <v>112</v>
      </c>
      <c r="B114" s="88"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114" s="100" t="n"/>
      <c r="D114" s="88" t="inlineStr">
        <is>
          <t>ห้องเตรียมยาควรมีแรงดันอากาศเป็นบวก (Positive pressure) เทียบกับภายนอก</t>
        </is>
      </c>
      <c r="E114" s="88" t="inlineStr">
        <is>
          <t>ทิศทางการไหลของกระแสลมภายในตู้เตรียมยาต้องเป็นแนวดิ่ง (Vertical laminar airflow) ดิ่งลงจากเพดานตู้</t>
        </is>
      </c>
      <c r="F114" s="34" t="inlineStr">
        <is>
          <t>สามารถใช้ตู้ Horizontal Laminar Airflow Workbench ได้หากสวมหน้ากาก N95</t>
        </is>
      </c>
      <c r="G114" s="34" t="inlineStr">
        <is>
          <t>ลมระบายทิ้งจากตู้สามารถปล่อยหมุนเวียนกลับเข้ามาในห้องเตรียมยาได้โดยตรง</t>
        </is>
      </c>
      <c r="H114" s="34" t="inlineStr">
        <is>
          <t>ห้องเตรียมยาต้องติดตั้งระบบลมเป่าด้านข้างเข้าหาผู้ปฏิบัติงาน</t>
        </is>
      </c>
      <c r="I114" s="100" t="n">
        <v>2</v>
      </c>
      <c r="J114" s="88"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114" s="100" t="n"/>
      <c r="L114" s="88" t="inlineStr">
        <is>
          <t>Pharmaceutical Technology General</t>
        </is>
      </c>
      <c r="M114" s="100" t="inlineStr">
        <is>
          <t>Product</t>
        </is>
      </c>
      <c r="N114" s="88" t="inlineStr">
        <is>
          <t>ข้อสอบจริง Product ปี 2559 ข้อ 14</t>
        </is>
      </c>
      <c r="O114" s="100" t="inlineStr">
        <is>
          <t>ข้อสอบจริง</t>
        </is>
      </c>
      <c r="P114" s="100" t="inlineStr">
        <is>
          <t>ปี 2559</t>
        </is>
      </c>
      <c r="Q114" s="100" t="n"/>
    </row>
    <row r="115" ht="409.6" customHeight="1" s="49">
      <c r="A115" s="100" t="n">
        <v>113</v>
      </c>
      <c r="B115" s="88" t="inlineStr">
        <is>
          <t>สารขับดัน (Propellant) ที่บรรจุในกระบอกยาพ่นสูด Seretide Evohaler คือสารในข้อใด</t>
        </is>
      </c>
      <c r="C115" s="100" t="n"/>
      <c r="D115" s="88" t="inlineStr">
        <is>
          <t>Nitrogen</t>
        </is>
      </c>
      <c r="E115" s="88" t="inlineStr">
        <is>
          <t>Hydrocarbon</t>
        </is>
      </c>
      <c r="F115" s="88" t="inlineStr">
        <is>
          <t>Carbon dioxide</t>
        </is>
      </c>
      <c r="G115" s="88" t="inlineStr">
        <is>
          <t>Chlorofluorocarbon (CFCs)</t>
        </is>
      </c>
      <c r="H115" s="88" t="inlineStr">
        <is>
          <t>Hydrofluoroalkane 134a (HFA 134a)</t>
        </is>
      </c>
      <c r="I115" s="100" t="n">
        <v>5</v>
      </c>
      <c r="J115" s="88"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115" s="100" t="n"/>
      <c r="L115" s="88" t="inlineStr">
        <is>
          <t>Pharmaceutical Technology General</t>
        </is>
      </c>
      <c r="M115" s="100" t="inlineStr">
        <is>
          <t>Product</t>
        </is>
      </c>
      <c r="N115" s="88" t="inlineStr">
        <is>
          <t>ข้อสอบจริง Product ปี 2559 ข้อ 2</t>
        </is>
      </c>
      <c r="O115" s="100" t="inlineStr">
        <is>
          <t>ข้อสอบจริง</t>
        </is>
      </c>
      <c r="P115" s="100" t="inlineStr">
        <is>
          <t>ปี 2559</t>
        </is>
      </c>
      <c r="Q115" s="100" t="n"/>
    </row>
    <row r="116" ht="409.6" customHeight="1" s="49">
      <c r="A116" s="100" t="n">
        <v>114</v>
      </c>
      <c r="B116" s="88"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116" s="100" t="n"/>
      <c r="D116" s="88" t="inlineStr">
        <is>
          <t>ผ่านการทดสอบ เพราะทุกหน่วยยาทั้ง 6 เม็ด มีค่าการละลายไม่น้อยกว่า Q + 5%</t>
        </is>
      </c>
      <c r="E116" s="88" t="inlineStr">
        <is>
          <t>ไม่ผ่านการทดสอบ ต้องสุ่มตัวอย่างเพิ่มอีก 6 เม็ด เพื่อทดสอบใน Stage 2 (S2)</t>
        </is>
      </c>
      <c r="F116" s="88" t="inlineStr">
        <is>
          <t>ไม่ผ่านการทดสอบ ต้องสุ่มตัวอย่างเพิ่มอีก 12 เม็ด</t>
        </is>
      </c>
      <c r="G116" s="88" t="inlineStr">
        <is>
          <t>ไม่ผ่านการทดสอบ ต้องสุ่มตัวอย่างเพิ่มอีก 24 เม็ด</t>
        </is>
      </c>
      <c r="H116" s="88" t="inlineStr">
        <is>
          <t>ไม่ผ่านการทดสอบ เพราะมีเม็ดยาที่มีค่าต่ำกว่า Q</t>
        </is>
      </c>
      <c r="I116" s="100" t="n">
        <v>1</v>
      </c>
      <c r="J116" s="88"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116" s="100" t="n"/>
      <c r="L116" s="88" t="inlineStr">
        <is>
          <t>Pharmaceutical Technology General</t>
        </is>
      </c>
      <c r="M116" s="100" t="inlineStr">
        <is>
          <t>Product</t>
        </is>
      </c>
      <c r="N116" s="88" t="inlineStr">
        <is>
          <t>ข้อสอบจริง Product ปี 2559 ข้อ 1</t>
        </is>
      </c>
      <c r="O116" s="100" t="inlineStr">
        <is>
          <t>ข้อสอบจริง</t>
        </is>
      </c>
      <c r="P116" s="100" t="inlineStr">
        <is>
          <t>ปี 2559</t>
        </is>
      </c>
      <c r="Q116" s="100" t="n"/>
    </row>
    <row r="117" ht="409.6" customHeight="1" s="49">
      <c r="A117" s="100" t="n">
        <v>115</v>
      </c>
      <c r="B117" s="88"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117" s="100" t="n"/>
      <c r="D117" s="88" t="inlineStr">
        <is>
          <t>200 mg</t>
        </is>
      </c>
      <c r="E117" s="88" t="inlineStr">
        <is>
          <t>320 mg</t>
        </is>
      </c>
      <c r="F117" s="88" t="inlineStr">
        <is>
          <t>400 mg</t>
        </is>
      </c>
      <c r="G117" s="88" t="inlineStr">
        <is>
          <t>450 mg</t>
        </is>
      </c>
      <c r="H117" s="88" t="inlineStr">
        <is>
          <t>500 mg</t>
        </is>
      </c>
      <c r="I117" s="100" t="n">
        <v>5</v>
      </c>
      <c r="J117" s="88"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117" s="100" t="n"/>
      <c r="L117" s="88" t="inlineStr">
        <is>
          <t>Pharmaceutical Technology General</t>
        </is>
      </c>
      <c r="M117" s="100" t="inlineStr">
        <is>
          <t>Product</t>
        </is>
      </c>
      <c r="N117" s="88" t="inlineStr">
        <is>
          <t>ข้อสอบจริง Product ปี 2559 ข้อ 9</t>
        </is>
      </c>
      <c r="O117" s="100" t="inlineStr">
        <is>
          <t>ข้อสอบจริง</t>
        </is>
      </c>
      <c r="P117" s="100" t="inlineStr">
        <is>
          <t>ปี 2559</t>
        </is>
      </c>
      <c r="Q117" s="100" t="n"/>
    </row>
    <row r="118" ht="409.6" customHeight="1" s="49">
      <c r="A118" s="100" t="n">
        <v>116</v>
      </c>
      <c r="B118" s="88"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118" s="100" t="n"/>
      <c r="D118" s="88" t="inlineStr">
        <is>
          <t>ช่วยลบรอยขรุขระของเม็ดยาในขั้นตอน Sealing ทำให้ยาเรียบเนียน</t>
        </is>
      </c>
      <c r="E118" s="88" t="inlineStr">
        <is>
          <t>เป็นกระบวนการที่ทำให้น้ำหนักของเม็ดยาเพิ่มขึ้นถึง 30-50%</t>
        </is>
      </c>
      <c r="F118" s="88" t="inlineStr">
        <is>
          <t>ต้องเลือกใช้สีกลุ่ม Dye เท่านั้นเพื่อป้องกันการเกิดปัญหา Color migration</t>
        </is>
      </c>
      <c r="G118" s="88"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118" s="34" t="inlineStr">
        <is>
          <t>ต้องใช้เวลาในกระบวนการเคลือบยาวนานกว่าการเคลือบน้ำตาลหลายเท่า</t>
        </is>
      </c>
      <c r="I118" s="100" t="n">
        <v>4</v>
      </c>
      <c r="J118" s="88"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118" s="100" t="n"/>
      <c r="L118" s="88" t="inlineStr">
        <is>
          <t>Pharmaceutical Technology General</t>
        </is>
      </c>
      <c r="M118" s="100" t="inlineStr">
        <is>
          <t>Product</t>
        </is>
      </c>
      <c r="N118" s="88" t="inlineStr">
        <is>
          <t>ข้อสอบจริง Product ปี 2559 ข้อ 11</t>
        </is>
      </c>
      <c r="O118" s="100" t="inlineStr">
        <is>
          <t>ข้อสอบจริง</t>
        </is>
      </c>
      <c r="P118" s="100" t="inlineStr">
        <is>
          <t>ปี 2559</t>
        </is>
      </c>
      <c r="Q118" s="100" t="n"/>
    </row>
    <row r="119" ht="409.6" customHeight="1" s="49">
      <c r="A119" s="100" t="n">
        <v>117</v>
      </c>
      <c r="B119" s="88"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119" s="100" t="n"/>
      <c r="D119" s="88" t="inlineStr">
        <is>
          <t>Accela-Cota (รวมถึง Hi-Coater / Driacoater)</t>
        </is>
      </c>
      <c r="E119" s="88" t="inlineStr">
        <is>
          <t>Conventional coating pan แบบดั้งเดิม</t>
        </is>
      </c>
      <c r="F119" s="88" t="inlineStr">
        <is>
          <t>Planetary mixer</t>
        </is>
      </c>
      <c r="G119" s="88" t="inlineStr">
        <is>
          <t>Fluidized bed Wurster column</t>
        </is>
      </c>
      <c r="H119" s="88" t="inlineStr">
        <is>
          <t>Double cone blender</t>
        </is>
      </c>
      <c r="I119" s="100" t="n">
        <v>1</v>
      </c>
      <c r="J119" s="88"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119" s="100" t="n"/>
      <c r="L119" s="88" t="inlineStr">
        <is>
          <t>Pharmaceutical Technology General</t>
        </is>
      </c>
      <c r="M119" s="100" t="inlineStr">
        <is>
          <t>Product</t>
        </is>
      </c>
      <c r="N119" s="88" t="inlineStr">
        <is>
          <t>ข้อสอบจริง Product ปี 2559 ข้อ 12</t>
        </is>
      </c>
      <c r="O119" s="100" t="inlineStr">
        <is>
          <t>ข้อสอบจริง</t>
        </is>
      </c>
      <c r="P119" s="100" t="inlineStr">
        <is>
          <t>ปี 2559</t>
        </is>
      </c>
      <c r="Q119" s="100" t="n"/>
    </row>
    <row r="120" ht="409.6" customHeight="1" s="49">
      <c r="A120" s="100" t="n">
        <v>118</v>
      </c>
      <c r="B120" s="88" t="inlineStr">
        <is>
          <t>ยาใหม่ (New Chemical Entities / New Drugs) ที่ได้รับการอนุมัติทะเบียนตำรับยาจากสำนักงานคณะกรรมการอาหารและยา (อย.) ในประเทศไทย กำหนดให้ต้องเข้าสู่โครงการติดตามความปลอดภัยจากการใช้ยาใหม่ (Safety Monitoring Program: SMP) เป็นระยะเวลาอย่างน้อยเท่าใด</t>
        </is>
      </c>
      <c r="C120" s="100" t="n"/>
      <c r="D120" s="88" t="inlineStr">
        <is>
          <t>3 เดือน</t>
        </is>
      </c>
      <c r="E120" s="88" t="inlineStr">
        <is>
          <t>6 เดือน</t>
        </is>
      </c>
      <c r="F120" s="88" t="inlineStr">
        <is>
          <t>12 เดือน (1 ปี)</t>
        </is>
      </c>
      <c r="G120" s="88" t="inlineStr">
        <is>
          <t>18 เดือน</t>
        </is>
      </c>
      <c r="H120" s="88" t="inlineStr">
        <is>
          <t>24 เดือน (2 ปี หรือจนกว่าจะมีข้อมูลความปลอดภัยเพียงพอ)</t>
        </is>
      </c>
      <c r="I120" s="100" t="n">
        <v>5</v>
      </c>
      <c r="J120" s="88" t="inlineStr">
        <is>
          <t>✅ คำตอบที่ถูกต้อง: ข้อ จ. 24 เดือน (2 ปี หรือจนกว่าจะมีข้อมูลความปลอดภัยเพียงพอ)
💡 Background:
โครงการติดตามความปลอดภัยจากการใช้ยาใหม่ (Safety Monitoring Program: SMP) ในประเทศไทย จัดทำขึ้นเพื่อเฝ้าระวังอาการไม่พึงประสงค์จากการใช้ยา (ADRs) ที่อาจไม่พบในการทดลองทางคลินิก
🎯 ทำไมข้อนี้ถึงถูก:
ข้อ จ. ถูกต้อง เพราะตามประกาศกระทรวงสาธารณสุขและแนวทางของสำนักงานคณะกรรมการอาหารและยา (อย.) ยาใหม่ทุกตำรับที่ผ่านการขึ้นทะเบียนแบบมีเงื่อนไข จะต้องเข้าสู่โครงการ SMP เป็นระยะเวลาอย่างน้อย "2 ปี (24 เดือน)" โดยในระหว่างนี้ ยาจะถูกจำกัดให้สั่งจ่ายได้เฉพาะในโรงพยาบาลและสถานพยาบาลที่มีแพทย์ผู้เชี่ยวชาญ และต้องมีการจัดทำรายงานประเมินความปลอดภัยเป็นระยะ (Periodic Safety Update Report: PSUR) ส่งให้ อย. พิจารณาปลดเงื่อนไข SMP ออกสู่การจำหน่ายทั่วไป
🔍 ข้ออื่นผิดเพราะอะไร:
- ข้อ ก. (3 เดือน): สั้นเกินไป ไม่เพียงพอต่อการประเมินความปลอดภัยในประชากรจริง
- ข้อ ข. (6 เดือน): เป็นเพียงรอบการส่งรายงานความปลอดภัยรอบแรก
- ข้อ ค. (12 เดือน): เป็นรอบการส่งรายงานประจำปี
- ข้อ ง. (18 เดือน): ไม่ใช่ระยะเวลาสิ้นสุดโครงการตามเกณฑ์ อย.
📖 Guideline อ้างอิง:
คู่มือการดำเนินงานโครงการติดตามความปลอดภัยจากการใช้ยาใหม่ (SMP) กองยา สำนักงานคณะกรรมการอาหารและยา
📌 จุดจำก่อนสอบ:
• ยาในโครงการ SMP (Safety Monitoring Program):
  - ระยะเวลาติดตาม: อย่างน้อย "2 ปี (24 เดือน)"
  - ฉลากยา: ต้องมีเครื่องหมาย "สามเหลี่ยมสีฟ้าทึบคว่ำ" (▼) บนกล่องและเอกสารกำกับยา
  - สถานที่จำหน่าย: เฉพาะในโรงพยาบาลและคลินิกแพทย์เท่านั้น (ห้ามขายในร้านยาทั่วไป)</t>
        </is>
      </c>
      <c r="K120" s="100" t="n"/>
      <c r="L120" s="88" t="inlineStr">
        <is>
          <t>Pharmaceutical Technology General</t>
        </is>
      </c>
      <c r="M120" s="100" t="inlineStr">
        <is>
          <t>Product</t>
        </is>
      </c>
      <c r="N120" s="88" t="inlineStr">
        <is>
          <t>ข้อสอบจริง Product ปี 2558 ข้อ 2</t>
        </is>
      </c>
      <c r="O120" s="100" t="inlineStr">
        <is>
          <t>ข้อสอบจริง</t>
        </is>
      </c>
      <c r="P120" s="100" t="inlineStr">
        <is>
          <t>ปี 2558</t>
        </is>
      </c>
      <c r="Q120" s="100" t="n"/>
    </row>
    <row r="121" ht="409.6" customHeight="1" s="49">
      <c r="A121" s="100" t="n">
        <v>119</v>
      </c>
      <c r="B121" s="88" t="inlineStr">
        <is>
          <t>ขนาดอนุภาคเชิงอากาศพลศาสตร์ (Aerodynamic diameter) ของละอองยาพ่นสูดและยาผงสูดพ่น (Inhaled aerosols / DPI) ที่เหมาะสมที่สุดเพื่อให้ตัวยาสามารถเคลื่อนที่ผ่านทางเดินหายใจส่วนบนและลงไปสะสมออกฤทธิ์ที่บริเวณหลอดลมฝอยส่วนปลายและถุงลมปอด (Bronchioles &amp; Alveoli) ควรมีขนาดอยู่ในช่วงใด</t>
        </is>
      </c>
      <c r="C121" s="100" t="n"/>
      <c r="D121" s="88" t="inlineStr">
        <is>
          <t>&gt; 10 ไมโครเมตร (µm)</t>
        </is>
      </c>
      <c r="E121" s="88" t="inlineStr">
        <is>
          <t>5 - 10 ไมโครเมตร (µm)</t>
        </is>
      </c>
      <c r="F121" s="88" t="inlineStr">
        <is>
          <t>1 - 5 ไมโครเมตร (µm) (Respirable fraction)</t>
        </is>
      </c>
      <c r="G121" s="88" t="inlineStr">
        <is>
          <t>&lt; 0.5 ไมโครเมตร (µm)</t>
        </is>
      </c>
      <c r="H121" s="88" t="inlineStr">
        <is>
          <t>0.01 - 0.1 ไมโครเมตร (µm)</t>
        </is>
      </c>
      <c r="I121" s="100" t="n">
        <v>3</v>
      </c>
      <c r="J121" s="88" t="inlineStr">
        <is>
          <t>✅ คำตอบที่ถูกต้อง: ข้อ ค. 1 - 5 ไมโครเมตร (µm) (Respirable fraction)
💡 Background:
การสะสมของละอองยาในระบบทางเดินหายใจ (Aerosol Deposition Mechanisms) ขึ้นอยู่กับขนาด Aerodynamic diameter (dae) เป็นปัจจัยสำคัญที่สุด
🎯 ทำไมข้อนี้ถึงถูก:
ข้อ ค. ถูกต้อง เพราะช่วงขนาดอนุภาค "1 - 5 ไมโครเมตร (µm)" จัดเป็น "Respirable fraction / Fine particle fraction" ซึ่งสามารถเคลื่อนที่ผ่านกระแสลมหายใจลงไปสู่หลอดลมฝอยส่วนปลายและถุงลมปอด (Bronchioles &amp; Alveoli) และเกิดการตกสะสมด้วยแรงโน้มถ่วง (Gravitational sedimentation) ได้อย่างมีประสิทธิภาพสูงสุด
🔍 ข้ออื่นผิดเพราะอะไร:
- ข้อ ก. (&gt; 10 ไมโครเมตร): อนุภาคขนาดใหญ่จะเกิดแรงเฉื่อยกระแทก (Inertial impaction) และตกค้างอยู่บริเวณช่องปากและคอหอย (Oropharynx) สูงถึง 90%
- ข้อ ข. (5 - 10 ไมโครเมตร): จะตกสะสมอยู่บริเวณทางเดินหายใจส่วนบนและหลอดลมใหญ่ (Trachea and Primary bronchi)
- ข้อ ง. (&lt; 0.5 ไมโครเมตร): อนุภาคขนาดเล็กเกินไปจะลอยตัวอยู่ในอากาศและถูกหายใจออกทิ้งไป (Exhaled out) โดยไม่ตกสะสมในปอด
- ข้อ จ. (0.01 - 0.1 ไมโครเมตร): เคลื่อนที่แบบ Brownian diffusion และส่วนใหญ่ถูกขับออกจากการหายใจออก
📖 Guideline อ้างอิง:
USP-NF General Chapter &lt;601&gt; Aerosols &amp; Pharmaceutical Inhalation Aerosol Technology (3rd Edition)
📌 จุดจำก่อนสอบ:
• กลไกการตกสะสมของยาสูดพ่นตามขนาดอนุภาค:
  - &gt; 5 - 10 µm: ตกค้างในปากและคอหอยด้วย "Inertial Impaction"
  - 1 - 5 µm: ลงสู่ปอดส่วนลึก (Alveoli) ด้วย "Gravitational Sedimentation" (ขนาดอุดมคติ!)
  - &lt; 0.5 µm: ถูก "Exhaled" ขับทิ้งออกมากับการหายใจ</t>
        </is>
      </c>
      <c r="K121" s="100" t="n"/>
      <c r="L121" s="88" t="inlineStr">
        <is>
          <t>Pharmaceutical Technology General</t>
        </is>
      </c>
      <c r="M121" s="100" t="inlineStr">
        <is>
          <t>Product</t>
        </is>
      </c>
      <c r="N121" s="88" t="inlineStr">
        <is>
          <t>ข้อสอบจริง Product ปี 2558 ข้อ 7</t>
        </is>
      </c>
      <c r="O121" s="100" t="inlineStr">
        <is>
          <t>ข้อสอบจริง</t>
        </is>
      </c>
      <c r="P121" s="100" t="inlineStr">
        <is>
          <t>ปี 2558</t>
        </is>
      </c>
      <c r="Q121" s="100" t="n"/>
    </row>
    <row r="122" ht="409.6" customHeight="1" s="49">
      <c r="A122" s="100" t="n">
        <v>120</v>
      </c>
      <c r="B122" s="88" t="inlineStr">
        <is>
          <t>ข้อใดกล่าว "ไม่ถูกต้อง" เกี่ยวกับหลักเกณฑ์และวิธีการที่ดีในการผลิตยา (GMP PIC/S) สำหรับการผลิตผลิตภัณฑ์ชีววัตถุและวัคซีน</t>
        </is>
      </c>
      <c r="C122" s="100" t="n"/>
      <c r="D122" s="88" t="inlineStr">
        <is>
          <t>ต้องแยกอาคารและสถานที่ผลิตวัคซีนออกจากสายการผลิตผลิตภัณฑ์ที่ไม่ปราศจากเชื้อ (Non-sterile products)</t>
        </is>
      </c>
      <c r="E122" s="88" t="inlineStr">
        <is>
          <t>ต้องมีระบบปรับอากาศและระบายอากาศเฉพาะ (Dedicated HVAC) เพื่อป้องกันการปนเปื้อนข้าม</t>
        </is>
      </c>
      <c r="F122" s="88" t="inlineStr">
        <is>
          <t>อาคารสถานที่ผลิตวัคซีนจะต้องตั้งอยู่ห่างจากแหล่งชุมชนอย่างน้อย 50 เมตร</t>
        </is>
      </c>
      <c r="G122" s="88" t="inlineStr">
        <is>
          <t>พนักงานผู้ปฏิบัติงานในพื้นที่สะอาดต้องสวมใส่ชุดปฏิบัติงานที่ปราศจากขุย (Lint-free suit)</t>
        </is>
      </c>
      <c r="H122" s="88" t="inlineStr">
        <is>
          <t>พนักงานผู้ปฏิบัติงานต้องไม่แต่งหน้า สวมเครื่องประดับ หรือใช้เครื่องสำอางเข้าไปในพื้นที่ผลิต</t>
        </is>
      </c>
      <c r="I122" s="100" t="n">
        <v>3</v>
      </c>
      <c r="J122" s="88" t="inlineStr">
        <is>
          <t>✅ คำตอบที่ถูกต้อง: ข้อ ค. อาคารสถานที่ผลิตวัคซีนจะต้องตั้งอยู่ห่างจากแหล่งชุมชนอย่างน้อย 50 เมตร
💡 Background:
หลักเกณฑ์ GMP PIC/S สำหรับการผลิตชีววัตถุและวัคซีน (Manufacture of Biological Medicinal Substances and Products for Human Use) เน้นการควบคุมการปนเปื้อนข้ามและความปลอดภัยทางชีวภาพ (Biosafety)
🎯 ทำไมข้อนี้ถึงถูก:
ข้อ ค. ไม่ถูกต้อง เพราะในหลักเกณฑ์มาตรฐาน GMP PIC/S สากลไม่มีข้อกำหนดเรื่องระยะห่างของอาคารผลิตจากชุมชนเป็นตัวเลข 50 เมตร แต่กำหนดให้สถานที่ผลิตต้องมีการควบคุมระบบปิด การกรองอากาศเสียด้วย HEPA filter และระบบบำบัดของเสียที่มีประสิทธิภาพเพื่อป้องกันไม่ให้เชื้อจุลชีพแพร่กระจายสู่ภายนอก
🔍 ข้ออื่นผิดเพราะอะไร:
- ข้อ ก. (ต้องแยกอาคารสถานที่ผลิต): ถูกต้องตามเกณฑ์ GMP ที่ผลิตภัณฑ์ชีววัตถุและวัคซีนต้องผลิตในพื้นที่เฉพาะ (Dedicated facility)
- ข้อ ข. (ต้องมี Dedicated HVAC): ถูกต้อง เพื่อป้องกันการปนเปื้อนข้ามของเชื้อจุลชีพ
- ข้อ ง. (สวมใส่ชุดปราศจากขุย): ถูกต้อง ชุด Cleanroom ต้องเป็นผ้าทอพิเศษที่ไม่หลุดร่วงอนุภาค (Lint-free)
- ข้อ จ. (ห้ามแต่งหน้าและสวมเครื่องประดับ): ถูกต้องตามหลักสุขอนามัยส่วนบุคคล (Personnel Hygiene) ของ GMP เพื่อป้องกันการปนเปื้อนอนุภาค
📖 Guideline อ้างอิง:
PIC/S GMP Guide Annex 2A: Manufacture of Biological Active Substances and Medicinal Products for Human Use
📌 จุดจำก่อนสอบ:
• ข้อกำหนด GMP สำหรับวัคซีน:
  - Dedicated facility &amp; Dedicated HVAC
  - Biosafety containment (BSL-2/BSL-3 สำหรับเชื้อมีชีวิต)
  - Strict personnel hygiene (ชุด Lint-free, ไม่แต่งหน้า, ล้างมือฆ่าเชื้อ)</t>
        </is>
      </c>
      <c r="K122" s="100" t="n"/>
      <c r="L122" s="88" t="inlineStr">
        <is>
          <t>Preformulation &amp; Good Manufacturing Practice</t>
        </is>
      </c>
      <c r="M122" s="100" t="inlineStr">
        <is>
          <t>Product</t>
        </is>
      </c>
      <c r="N122" s="88" t="inlineStr">
        <is>
          <t>ข้อสอบจริง Product ปี 2558 ข้อ 11</t>
        </is>
      </c>
      <c r="O122" s="100" t="inlineStr">
        <is>
          <t>ข้อสอบจริง</t>
        </is>
      </c>
      <c r="P122" s="100" t="inlineStr">
        <is>
          <t>ปี 2558</t>
        </is>
      </c>
      <c r="Q122" s="100" t="n"/>
    </row>
    <row r="123" ht="409.6" customHeight="1" s="49">
      <c r="A123" s="100" t="n">
        <v>121</v>
      </c>
      <c r="B123" s="88" t="inlineStr">
        <is>
          <t>ห่วงคุมกำเนิดชนิดสอดช่องคลอด (Contraceptive Vaginal Ring เช่น NuvaRing®) มีกลไกการนำส่งฮอร์โมนเอสโตรเจนและโปรเจสตินเข้าสู่ร่างกายในรูปแบบระบบนำส่งยาชนิดใด</t>
        </is>
      </c>
      <c r="C123" s="100" t="n"/>
      <c r="D123" s="88" t="inlineStr">
        <is>
          <t>Sustained release membrane-controlled reservoir system</t>
        </is>
      </c>
      <c r="E123" s="88" t="inlineStr">
        <is>
          <t>Osmotic pump release system</t>
        </is>
      </c>
      <c r="F123" s="88" t="inlineStr">
        <is>
          <t>Immediate release system</t>
        </is>
      </c>
      <c r="G123" s="88" t="inlineStr">
        <is>
          <t>Pulsatile release system</t>
        </is>
      </c>
      <c r="H123" s="88" t="inlineStr">
        <is>
          <t>Targeted liposomal delivery system</t>
        </is>
      </c>
      <c r="I123" s="100" t="n">
        <v>1</v>
      </c>
      <c r="J123" s="88" t="inlineStr">
        <is>
          <t>✅ คำตอบที่ถูกต้อง: ข้อ ก. Sustained release membrane-controlled reservoir system
💡 Background:
ห่วงคุมกำเนิดทางช่องคลอด (Vaginal ring) ผลิตจากพอลิเมอร์สังเคราะห์ Ethylene-vinyl acetate (EVA) copolymer ที่มีความยืดหยุ่นสูง
🎯 ทำไมข้อนี้ถึงถูก:
ข้อ ก. ถูกต้อง เพราะห่วงช่องคลอด NuvaRing® เป็นระบบนำส่งยาแบบ "Sustained release membrane-controlled reservoir system" โดยมีแกนกลางบรรจุฮอร์โมน Etonogestrel และ Ethinyl estradiol ห่อหุ้มด้วยชั้นพอลิเมอร์ EVA บางๆ ทำหน้าที่ควบคุมอัตราการแพร่ของฮอร์โมนให้ปลดปล่อยออกมาด้วยอัตราเร็วคงที่สม่ำเสมอตลอดระยะเวลา 3 สัปดาห์ (21 วัน) ที่ใส่ไว้ในช่องคลอด
🔍 ข้ออื่นผิดเพราะอะไร:
- ข้อ ข. (Osmotic pump release system): เป็นระบบที่ใช้แรงดันออสโมติก เช่น ยาเม็ด OROS ไม่ใช่ห่วงช่องคลอด
- ข้อ ค. (Immediate release system): จะปลดปล่อยฮอร์โมนทั้งหมดทันที ไม่สามารถคุมกำเนิดได้นาน 3 สัปดาห์
- ข้อ ง. (Pulsatile release system): เป็นการปล่อยยาเป็นจังหวะตามเวลา
- ข้อ จ. (Targeted liposomal delivery): เป็นระบบนำส่งยาอนุภาคนาโน
📖 Guideline อ้างอิง:
Ansel’s Pharmaceutical Dosage Forms and Drug Delivery Systems (11th Edition) Chapter 10 &amp; Contraception (Elsevier)
📌 จุดจำก่อนสอบ:
• Vaginal Ring (NuvaRing®):
  - โครงสร้าง: EVA copolymer reservoir ring
  - การปลดปล่อยยา: Sustained release ปล่อยฮอร์โมนคงที่ตลอด 3 สัปดาห์
  - วิธีใช้: ใส่ในช่องคลอดต่อเนื่อง 3 สัปดาห์ (21 วัน) แล้วถอดออก 1 สัปดาห์ (7 วัน) เพื่อให้มีประจำเดือน</t>
        </is>
      </c>
      <c r="K123" s="100" t="n"/>
      <c r="L123" s="88" t="inlineStr">
        <is>
          <t>Pharmaceutical Technology General</t>
        </is>
      </c>
      <c r="M123" s="100" t="inlineStr">
        <is>
          <t>Product</t>
        </is>
      </c>
      <c r="N123" s="88" t="inlineStr">
        <is>
          <t>ข้อสอบจริง Product ปี 2558 ข้อ 20</t>
        </is>
      </c>
      <c r="O123" s="100" t="inlineStr">
        <is>
          <t>ข้อสอบจริง</t>
        </is>
      </c>
      <c r="P123" s="100" t="inlineStr">
        <is>
          <t>ปี 2558</t>
        </is>
      </c>
      <c r="Q123" s="100" t="n"/>
    </row>
    <row r="124" ht="409.6" customHeight="1" s="49">
      <c r="A124" s="100" t="n">
        <v>122</v>
      </c>
      <c r="B124" s="88" t="inlineStr">
        <is>
          <t>เภสัชกรต้องการเตรียมตำรับอิมัลชันที่มีค่า required HLB (rHLB) ของวัฏภาคน้ำมันเท่ากับ 12.0 โดยการเลือกใช้สารลดแรงตึงผิวคู่ผสมระหว่าง Tween 80 (HLB = 14.9) และ Span 80 (HLB = 4.7) จะต้องผสมสารลดแรงตึงผิวทั้งสองตัวในอัตราส่วน (Tween 80 : Span 80) เท่าใด</t>
        </is>
      </c>
      <c r="C124" s="100" t="n"/>
      <c r="D124" s="88" t="inlineStr">
        <is>
          <t>Tween 80 : Span 80 = 7.3 : 2.9 (หรือประมาณ 7.3 : 3)</t>
        </is>
      </c>
      <c r="E124" s="88" t="inlineStr">
        <is>
          <t>Tween 80 : Span 80 = 2.9 : 7.3 (หรือประมาณ 3 : 7.3)</t>
        </is>
      </c>
      <c r="F124" s="88" t="inlineStr">
        <is>
          <t>Tween 80 : Span 80 = 10.9 : 4.7</t>
        </is>
      </c>
      <c r="G124" s="88" t="inlineStr">
        <is>
          <t>Tween 80 : Span 80 = 4.7 : 10.9</t>
        </is>
      </c>
      <c r="H124" s="88" t="inlineStr">
        <is>
          <t>Tween 80 : Span 80 = 7.3 : 4.7</t>
        </is>
      </c>
      <c r="I124" s="100" t="n">
        <v>1</v>
      </c>
      <c r="J124" s="88" t="inlineStr">
        <is>
          <t>✅ คำตอบที่ถูกต้อง: ข้อ ก. Tween 80 : Span 80 = 7.3 : 2.9 (หรือประมาณ 7.3 : 3)
💡 Background:
การคำนวณสัดส่วนสารลดแรงตึงผิวคู่ผสม (Surfactant blend) เพื่อให้ได้ค่า HLB ตามที่ตำรับต้องการ (rHLB) สามารถใช้สมการค่าเฉลี่ยถ่วงน้ำหนักหรือตาราง Alligation Alternate
🎯 ทำไมข้อนี้ถึงถูก:
ข้อ ก. ถูกต้อง จากการคำนวณโดยวิธี Alligation Alternate:
- Tween 80 (HLB 14.9) | ส่วนของ Tween 80 = |12.0 - 4.7| = 7.3 ส่วน
- rHLB เป้าหมาย = 12.0
- Span 80 (HLB 4.7)   | ส่วนของ Span 80  = |14.9 - 12.0| = 2.9 ส่วน
ดังนั้น อัตราส่วนผสมของ Tween 80 : Span 80 = 7.3 : 2.9 (หรือคิดเป็นร้อยละ: Tween 80 = 7.3/10.2 × 100 = 71.6% และ Span 80 = 2.9/10.2 × 100 = 28.4%)
🔍 ข้ออื่นผิดเพราะอะไร:
- ข้อ ข. (Tween : Span = 2.9 : 7.3): เป็นการสลับอัตราส่วน ทำให้ได้ค่า HLB ต่ำเพียง 7.6
- ข้อ ค. (Tween : Span = 10.9 : 4.7): เป็นตัวเลขคำนวณที่ผิดพลาด
- ข้อ ง. (Tween : Span = 4.7 : 10.9): ผิดสัดส่วน
- ข้อ จ. (Tween : Span = 7.3 : 4.7): นำค่า HLB ของ Span มาใส่เป็นสัดส่วนโดยตรงซึ่งผิดวิธี
📖 Guideline อ้างอิง:
Pharmaceutical Calculations (Stoklosa &amp; Ansel, 15th Edition) Chapter 15 &amp; Martin’s Physical Pharmacy
📌 จุดจำก่อนสอบ:
• สูตร Alligation สำหรับคำนวณ HLB:
  - สัดส่วน Tween (ตัวสูง) = rHLB - HLB_Span = 12.0 - 4.7 = 7.3 ส่วน
  - สัดส่วน Span (ตัวต่ำ) = HLB_Tween - rHLB = 14.9 - 12.0 = 2.9 ส่วน
  - รวม = 10.2 ส่วน -&gt; อัตราส่วน Tween : Span = 7.3 : 2.9</t>
        </is>
      </c>
      <c r="K124" s="100" t="n"/>
      <c r="L124" s="88" t="inlineStr">
        <is>
          <t>Pharmaceutical Technology General</t>
        </is>
      </c>
      <c r="M124" s="100" t="inlineStr">
        <is>
          <t>Product</t>
        </is>
      </c>
      <c r="N124" s="88" t="inlineStr">
        <is>
          <t>ข้อสอบจริง Product ปี 2558 ข้อ 22</t>
        </is>
      </c>
      <c r="O124" s="100" t="inlineStr">
        <is>
          <t>ข้อสอบจริง</t>
        </is>
      </c>
      <c r="P124" s="100" t="inlineStr">
        <is>
          <t>ปี 2558</t>
        </is>
      </c>
      <c r="Q124" s="100" t="n"/>
    </row>
    <row r="125" ht="409.6" customHeight="1" s="49">
      <c r="A125" s="100" t="n">
        <v>123</v>
      </c>
      <c r="B125" s="88" t="inlineStr">
        <is>
          <t>จากการใช้แผ่นแปะคุมกำเนิดชนิดส่งผ่านทางผิวหนัง (Transdermal contraceptive patch: แปะสัปดาห์ละ 1 แผ่น ต่อเนื่อง 3 สัปดาห์ แล้วเว้น 1 สัปดาห์) รูปแบบกราฟระดับความเข้มข้นของฮอร์โมนในกระแสเลือดตลอดรอบประจำเดือน 4 สัปดาห์ มีลักษณะการเปลี่ยนแปลงอย่างไร</t>
        </is>
      </c>
      <c r="C125" s="100" t="inlineStr">
        <is>
          <t>[แนบรูป: ข้อสอบ Product ปี 2558 รหัสรูปภาพ image119]</t>
        </is>
      </c>
      <c r="D125" s="88" t="inlineStr">
        <is>
          <t>ระดับยาเพิ่มขึ้นเป็นขั้นบันไดชันขึ้นเรื่อยๆ ตลอดสัปดาห์ที่ 1 ถึง 3 และลดลงเฉียบพลันในสัปดาห์ที่ 4</t>
        </is>
      </c>
      <c r="E125" s="88" t="inlineStr">
        <is>
          <t>ระดับยาคงที่อยู่ต่ำกว่าระดับการรักษาใน 3 สัปดาห์แรก และพุ่งสูงขึ้นอย่างรวดเร็วในสัปดาห์ที่เว้นยา</t>
        </is>
      </c>
      <c r="F125" s="88" t="inlineStr">
        <is>
          <t>ระดับยาขึ้นสู่ระดับความเข้มข้นสภาวะคงที่ (Steady-state plateau) รักษาระดับสม่ำเสมอตลอดช่วงระยะเวลา 3 สัปดาห์ของการแปะยา และลดต่ำลงในสัปดาห์ที่ 4 ที่ไม่มีการแปะแผ่นยา</t>
        </is>
      </c>
      <c r="G125" s="88" t="inlineStr">
        <is>
          <t>ระดับยามีการขึ้นและลงเป็นฟันปลาขนาดใหญ่ในแต่ละสัปดาห์เนื่องจากยาหมดฤทธิ์ภายใน 2 วัน</t>
        </is>
      </c>
      <c r="H125" s="88" t="inlineStr">
        <is>
          <t>ระดับยาอยู่ในเกณฑ์สม่ำเสมอเท่ากันตลอดทั้ง 4 สัปดาห์โดยไม่มีการลดระดับลงเลย</t>
        </is>
      </c>
      <c r="I125" s="100" t="n">
        <v>3</v>
      </c>
      <c r="J125" s="88" t="inlineStr">
        <is>
          <t>✅ คำตอบที่ถูกต้อง: ข้อ ค. ระดับยาขึ้นสู่ระดับความเข้มข้นสภาวะคงที่ (Steady-state plateau) รักษาระดับสม่ำเสมอตลอดช่วงระยะเวลา 3 สัปดาห์ของการแปะยา และลดต่ำลงในสัปดาห์ที่ 4 ที่ไม่มีการแปะแผ่นยา
💡 Background:
แผ่นแปะคุมกำเนิด (Contraceptive patch เช่น Norelgestromin / Ethinyl estradiol) ถูกออกแบบมาให้ควบคุมการปลดปล่อยฮอร์โมนผ่านผิวหนังด้วยอัตราเร็วคงที่ (Zero-order kinetics)
🎯 ทำไมข้อนี้ถึงถูก:
ข้อ ค. ถูกต้อง เพราะเมื่อแปะแผ่นยาต่อเนื่องทุกสัปดาห์ (สัปดาห์ละ 1 แผ่น เป็นเวลา 3 สัปดาห์) ระดับฮอร์โมนในเลือดจะเข้าสู่สภาวะคงที่ (Steady-state plateau) รักษาระดับยาที่สามารถยับยั้งการตกไข่ได้อย่างสม่ำเสมอโดยไม่มีความแกว่งของระดับยาแบบ Peak-and-Trough และเมื่อถึงสัปดาห์ที่ 4 ซึ่งเป็น "สัปดาห์เว้นยา (Patch-free week)" ระดับฮอร์โมนในเลือดจะค่อยๆ ลดต่ำลง ทำให้เยื่อบุโพรงมดลูกหลุดลอกเกิดเป็นประจำเดือน (Withdrawal bleeding)
🔍 ข้ออื่นผิดเพราะอะไร:
- ข้อ ก. (เพิ่มเป็นขั้นบันไดชันขึ้นเรื่อยๆ): ผิด เพราะยาไม่เกิดการสะสมจนระดับยาพุ่งสูงต่อเนื่อง แต่จะรักษาระดับ Steady state
- ข้อ ข. (ต่ำกว่าระดับรักษาใน 3 สัปดาห์แรก): ผิด เพราะระดับยาอยู่ในช่วง Therapeutic window ตลอด 3 สัปดาห์
- ข้อ ง. (ขึ้นลงเป็นฟันปลาขนาดใหญ่): ผิด จุดเด่นของ Transdermal คือไม่มีความแกว่งของระดับยา
- ข้อ จ. (สม่ำเสมอเท่ากันตลอด 4 สัปดาห์): ผิด เพราะสัปดาห์ที่ 4 ไม่มีการแปะแผ่นยา ระดับยาจึงต้องลดลงเพื่อให้มีประจำเดือน
📖 Guideline อ้างอิง:
Applied Biopharmaceutics &amp; Pharmacokinetics (Shargel &amp; Yu, 7th Edition) &amp; Clinical Pharmacokinetics of Transdermal Systems
📌 จุดจำก่อนสอบ:
• เภสัชจลนศาสตร์ของ Transdermal Contraceptive Patch:
  - สัปดาห์ที่ 1 - 3 (Patch on): ระดับยาคงที่สม่ำเสมอ (Steady-state plateau)
  - สัปดาห์ที่ 4 (Patch off): ระดับยาลดลง -&gt; เกิด Withdrawal bleeding</t>
        </is>
      </c>
      <c r="K125" s="100" t="n"/>
      <c r="L125" s="88" t="inlineStr">
        <is>
          <t>Preformulation &amp; Good Manufacturing Practice</t>
        </is>
      </c>
      <c r="M125" s="100" t="inlineStr">
        <is>
          <t>Product</t>
        </is>
      </c>
      <c r="N125" s="88" t="inlineStr">
        <is>
          <t>ข้อสอบจริง Product ปี 2558 ข้อ 36</t>
        </is>
      </c>
      <c r="O125" s="100" t="inlineStr">
        <is>
          <t>ข้อสอบจริง</t>
        </is>
      </c>
      <c r="P125" s="100" t="inlineStr">
        <is>
          <t>ปี 2558</t>
        </is>
      </c>
      <c r="Q125" s="100" t="n"/>
    </row>
    <row r="126" ht="13.2" customHeight="1" s="49">
      <c r="A126" s="100" t="n">
        <v>124</v>
      </c>
      <c r="B126" s="88"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126" s="100" t="n"/>
      <c r="D126" s="88" t="inlineStr">
        <is>
          <t>Emulsifying agent</t>
        </is>
      </c>
      <c r="E126" s="88" t="inlineStr">
        <is>
          <t>Emollient</t>
        </is>
      </c>
      <c r="F126" s="88" t="inlineStr">
        <is>
          <t>Suspending agent</t>
        </is>
      </c>
      <c r="G126" s="88" t="inlineStr">
        <is>
          <t>Thickening agent</t>
        </is>
      </c>
      <c r="H126" s="88" t="inlineStr">
        <is>
          <t>Lipophilic antioxidant (สารต้านออกซิเดชันในวัฏภาคน้ำมัน)</t>
        </is>
      </c>
      <c r="I126" s="100" t="n">
        <v>5</v>
      </c>
      <c r="J126" s="88"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126" s="100" t="n"/>
      <c r="L126" s="88" t="inlineStr">
        <is>
          <t>Hypertension</t>
        </is>
      </c>
      <c r="M126" s="100" t="inlineStr">
        <is>
          <t>Clinic</t>
        </is>
      </c>
      <c r="N126" s="88" t="inlineStr">
        <is>
          <t>ข้อ 10 (PLE_CC1_2533.md)</t>
        </is>
      </c>
      <c r="O126" s="100" t="n"/>
      <c r="P126" s="100" t="n"/>
      <c r="Q126" s="100" t="n"/>
    </row>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00" t="n">
        <v>1</v>
      </c>
      <c r="B3" s="88" t="inlineStr">
        <is>
          <t>แพทย์์สั่งจ่ายยา KCl 40 mEq/tablespoon (15 mL) จำนวน 60 mL เภสัชกรต้องเตรียมผงยา KCl ปริมาณกี่กรัม (กำหนด MW ของ KCl = 74.5 g/mol, valence = 1)</t>
        </is>
      </c>
      <c r="C3" s="100" t="n"/>
      <c r="D3" s="88" t="inlineStr">
        <is>
          <t>1 กรัม</t>
        </is>
      </c>
      <c r="E3" s="88" t="inlineStr">
        <is>
          <t>3 กรัม</t>
        </is>
      </c>
      <c r="F3" s="88" t="inlineStr">
        <is>
          <t>6 กรัม</t>
        </is>
      </c>
      <c r="G3" s="88" t="inlineStr">
        <is>
          <t>12 กรัม</t>
        </is>
      </c>
      <c r="H3" s="88" t="inlineStr">
        <is>
          <t>24 กรัม</t>
        </is>
      </c>
      <c r="I3" s="119" t="inlineStr">
        <is>
          <t>4</t>
        </is>
      </c>
      <c r="J3" s="88"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00" t="n"/>
      <c r="L3" s="88" t="inlineStr">
        <is>
          <t>Electrolyte &amp; Milliequivalent Calculation</t>
        </is>
      </c>
      <c r="M3" s="100" t="inlineStr">
        <is>
          <t>Product</t>
        </is>
      </c>
      <c r="N3" s="88" t="inlineStr">
        <is>
          <t>ข้อ 91 (ข้อสอบจริง 2566 Day 2)</t>
        </is>
      </c>
      <c r="O3" s="100" t="inlineStr">
        <is>
          <t>ข้อสอบจริง</t>
        </is>
      </c>
      <c r="P3" s="100" t="inlineStr">
        <is>
          <t>Mock Rx20 UBU</t>
        </is>
      </c>
      <c r="Q3" s="100" t="n"/>
    </row>
    <row r="4" ht="13.2" customHeight="1" s="49">
      <c r="A4" s="100" t="n">
        <v>2</v>
      </c>
      <c r="B4" s="88"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00" t="n"/>
      <c r="D4" s="88" t="inlineStr">
        <is>
          <t>3.2 mEq/hr</t>
        </is>
      </c>
      <c r="E4" s="88" t="inlineStr">
        <is>
          <t>4.8 mEq/hr</t>
        </is>
      </c>
      <c r="F4" s="88" t="inlineStr">
        <is>
          <t>6.4 mEq/hr</t>
        </is>
      </c>
      <c r="G4" s="88" t="inlineStr">
        <is>
          <t>8.0 mEq/hr</t>
        </is>
      </c>
      <c r="H4" s="88" t="inlineStr">
        <is>
          <t>10.0 mEq/hr</t>
        </is>
      </c>
      <c r="I4" s="119" t="inlineStr">
        <is>
          <t>3</t>
        </is>
      </c>
      <c r="J4" s="88"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00" t="n"/>
      <c r="L4" s="88" t="inlineStr">
        <is>
          <t>IV Infusion Rate Calculation</t>
        </is>
      </c>
      <c r="M4" s="100" t="inlineStr">
        <is>
          <t>Product</t>
        </is>
      </c>
      <c r="N4" s="88" t="inlineStr">
        <is>
          <t>ข้อ 92 (ข้อสอบจริง 2566 Day 2)</t>
        </is>
      </c>
      <c r="O4" s="100" t="inlineStr">
        <is>
          <t>ข้อสอบจริง</t>
        </is>
      </c>
      <c r="P4" s="100" t="n"/>
      <c r="Q4" s="100" t="n"/>
    </row>
    <row r="5" ht="13.2" customHeight="1" s="49">
      <c r="A5" s="100" t="n">
        <v>3</v>
      </c>
      <c r="B5" s="88"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00" t="n"/>
      <c r="D5" s="88" t="inlineStr">
        <is>
          <t>2.0 กรัม</t>
        </is>
      </c>
      <c r="E5" s="88" t="inlineStr">
        <is>
          <t>5.5 กรัม</t>
        </is>
      </c>
      <c r="F5" s="88" t="inlineStr">
        <is>
          <t>6.5 กรัม</t>
        </is>
      </c>
      <c r="G5" s="88" t="inlineStr">
        <is>
          <t>15.0 กรัม</t>
        </is>
      </c>
      <c r="H5" s="88" t="inlineStr">
        <is>
          <t>19.5 กรัม</t>
        </is>
      </c>
      <c r="I5" s="119" t="inlineStr">
        <is>
          <t>5</t>
        </is>
      </c>
      <c r="J5" s="88"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00" t="n"/>
      <c r="L5" s="88" t="inlineStr">
        <is>
          <t>Displacement &amp; Density Factor</t>
        </is>
      </c>
      <c r="M5" s="100" t="inlineStr">
        <is>
          <t>Product</t>
        </is>
      </c>
      <c r="N5" s="88" t="inlineStr">
        <is>
          <t>ข้อ 47 (ข้อสอบจริง 2566 Day 2)</t>
        </is>
      </c>
      <c r="O5" s="100" t="inlineStr">
        <is>
          <t>ข้อสอบจริง</t>
        </is>
      </c>
      <c r="P5" s="100" t="n"/>
      <c r="Q5" s="100" t="n"/>
    </row>
    <row r="6" ht="13.2" customHeight="1" s="49">
      <c r="A6" s="100" t="n">
        <v>4</v>
      </c>
      <c r="B6" s="88"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00" t="n"/>
      <c r="D6" s="88" t="inlineStr">
        <is>
          <t>น้ำหนักผงยารวม / 100</t>
        </is>
      </c>
      <c r="E6" s="88" t="inlineStr">
        <is>
          <t>น้ำหนักผงยารวม / 20</t>
        </is>
      </c>
      <c r="F6" s="88" t="inlineStr">
        <is>
          <t>น้ำหนักผงยารวม / 5</t>
        </is>
      </c>
      <c r="G6" s="88" t="inlineStr">
        <is>
          <t>น้ำหนักผงยารวม / 0.01</t>
        </is>
      </c>
      <c r="H6" s="88" t="inlineStr">
        <is>
          <t>น้ำหนักผงยารวม / 10</t>
        </is>
      </c>
      <c r="I6" s="119" t="inlineStr">
        <is>
          <t>1</t>
        </is>
      </c>
      <c r="J6" s="88"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00" t="n"/>
      <c r="L6" s="88" t="inlineStr">
        <is>
          <t>Pharmaceutical Quality Assay Calculation</t>
        </is>
      </c>
      <c r="M6" s="100" t="inlineStr">
        <is>
          <t>Product</t>
        </is>
      </c>
      <c r="N6" s="88" t="inlineStr">
        <is>
          <t>ข้อ 95 (ข้อสอบจริง 2566 Day 2)</t>
        </is>
      </c>
      <c r="O6" s="100" t="inlineStr">
        <is>
          <t>ข้อสอบจริง</t>
        </is>
      </c>
      <c r="P6" s="100" t="n"/>
      <c r="Q6" s="100" t="n"/>
    </row>
    <row r="7" ht="13.2" customHeight="1" s="49">
      <c r="A7" s="100" t="n">
        <v>5</v>
      </c>
      <c r="B7" s="88"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00" t="n"/>
      <c r="D7" s="88" t="inlineStr">
        <is>
          <t>65 เม็ด</t>
        </is>
      </c>
      <c r="E7" s="88" t="inlineStr">
        <is>
          <t>100 เม็ด</t>
        </is>
      </c>
      <c r="F7" s="88" t="inlineStr">
        <is>
          <t>130 เม็ด</t>
        </is>
      </c>
      <c r="G7" s="88" t="inlineStr">
        <is>
          <t>260 เม็ด</t>
        </is>
      </c>
      <c r="H7" s="88" t="inlineStr">
        <is>
          <t>300 เม็ด</t>
        </is>
      </c>
      <c r="I7" s="119" t="inlineStr">
        <is>
          <t>3</t>
        </is>
      </c>
      <c r="J7" s="88"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00" t="n"/>
      <c r="L7" s="88" t="inlineStr">
        <is>
          <t>Sampling &amp; Dosage Form Weight Calculation</t>
        </is>
      </c>
      <c r="M7" s="100" t="inlineStr">
        <is>
          <t>Product</t>
        </is>
      </c>
      <c r="N7" s="88" t="inlineStr">
        <is>
          <t>ข้อ 52 (ข้อสอบจริง 2566 Day 2)</t>
        </is>
      </c>
      <c r="O7" s="100" t="inlineStr">
        <is>
          <t>ข้อสอบจริง</t>
        </is>
      </c>
      <c r="P7" s="100" t="n"/>
      <c r="Q7" s="100" t="n"/>
    </row>
    <row r="8" ht="13.2" customHeight="1" s="49">
      <c r="A8" s="100" t="n">
        <v>6</v>
      </c>
      <c r="B8" s="88"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00" t="n"/>
      <c r="D8" s="88" t="inlineStr">
        <is>
          <t>2.3 เดือน</t>
        </is>
      </c>
      <c r="E8" s="88" t="inlineStr">
        <is>
          <t>3.5 เดือน</t>
        </is>
      </c>
      <c r="F8" s="88" t="inlineStr">
        <is>
          <t>5.3 เดือน</t>
        </is>
      </c>
      <c r="G8" s="88" t="inlineStr">
        <is>
          <t>10.5 เดือน</t>
        </is>
      </c>
      <c r="H8" s="88" t="inlineStr">
        <is>
          <t>23.0 เดือน</t>
        </is>
      </c>
      <c r="I8" s="119" t="inlineStr">
        <is>
          <t>3</t>
        </is>
      </c>
      <c r="J8" s="88"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00" t="n"/>
      <c r="L8" s="88" t="inlineStr">
        <is>
          <t>Chemical Kinetics &amp; Shelf-Life (t90)</t>
        </is>
      </c>
      <c r="M8" s="100" t="inlineStr">
        <is>
          <t>Product</t>
        </is>
      </c>
      <c r="N8" s="88" t="inlineStr">
        <is>
          <t>ข้อ 53/65 (ข้อสอบจริง 2566 Day 2)</t>
        </is>
      </c>
      <c r="O8" s="100" t="inlineStr">
        <is>
          <t>ข้อสอบจริง</t>
        </is>
      </c>
      <c r="P8" s="100" t="n"/>
      <c r="Q8" s="100" t="n"/>
    </row>
    <row r="9" ht="13.2" customHeight="1" s="49">
      <c r="A9" s="100" t="n">
        <v>7</v>
      </c>
      <c r="B9" s="88"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00" t="n"/>
      <c r="D9" s="88" t="inlineStr">
        <is>
          <t>0.5 ปี</t>
        </is>
      </c>
      <c r="E9" s="88" t="inlineStr">
        <is>
          <t>2.1 ปี</t>
        </is>
      </c>
      <c r="F9" s="88" t="inlineStr">
        <is>
          <t>3.5 ปี</t>
        </is>
      </c>
      <c r="G9" s="88" t="inlineStr">
        <is>
          <t>5.0 ปี</t>
        </is>
      </c>
      <c r="H9" s="88" t="inlineStr">
        <is>
          <t>13.9 ปี</t>
        </is>
      </c>
      <c r="I9" s="119" t="inlineStr">
        <is>
          <t>2</t>
        </is>
      </c>
      <c r="J9" s="88"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00" t="n"/>
      <c r="L9" s="88" t="inlineStr">
        <is>
          <t>Chemical Kinetics &amp; Shelf-Life (t90)</t>
        </is>
      </c>
      <c r="M9" s="100" t="inlineStr">
        <is>
          <t>Product</t>
        </is>
      </c>
      <c r="N9" s="88" t="inlineStr">
        <is>
          <t>ข้อ 15 (ข้อสอบจริง 2562)</t>
        </is>
      </c>
      <c r="O9" s="100" t="inlineStr">
        <is>
          <t>ข้อสอบจริง</t>
        </is>
      </c>
      <c r="P9" s="100" t="n"/>
      <c r="Q9" s="100" t="n"/>
    </row>
    <row r="10" ht="13.2" customHeight="1" s="49">
      <c r="A10" s="100" t="n">
        <v>8</v>
      </c>
      <c r="B10" s="88"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00" t="n"/>
      <c r="D10" s="88" t="inlineStr">
        <is>
          <t>25 mg</t>
        </is>
      </c>
      <c r="E10" s="88" t="inlineStr">
        <is>
          <t>50 mg</t>
        </is>
      </c>
      <c r="F10" s="88" t="inlineStr">
        <is>
          <t>75 mg</t>
        </is>
      </c>
      <c r="G10" s="88" t="inlineStr">
        <is>
          <t>100 mg</t>
        </is>
      </c>
      <c r="H10" s="88" t="inlineStr">
        <is>
          <t>125 mg</t>
        </is>
      </c>
      <c r="I10" s="119" t="inlineStr">
        <is>
          <t>2</t>
        </is>
      </c>
      <c r="J10" s="88"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00" t="n"/>
      <c r="L10" s="88" t="inlineStr">
        <is>
          <t>Capsule Displacement &amp; Volume Calculation</t>
        </is>
      </c>
      <c r="M10" s="100" t="inlineStr">
        <is>
          <t>Product</t>
        </is>
      </c>
      <c r="N10" s="88" t="inlineStr">
        <is>
          <t>ข้อ 19 (ข้อสอบจริง 2562)</t>
        </is>
      </c>
      <c r="O10" s="100" t="inlineStr">
        <is>
          <t>ข้อสอบจริง</t>
        </is>
      </c>
      <c r="P10" s="100" t="n"/>
      <c r="Q10" s="100" t="n"/>
    </row>
    <row r="11" ht="13.2" customHeight="1" s="49">
      <c r="A11" s="100" t="n">
        <v>9</v>
      </c>
      <c r="B11" s="88"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00" t="n"/>
      <c r="D11" s="88" t="inlineStr">
        <is>
          <t>เม็ดขนาด 450 mg จำนวน 2 เม็ด</t>
        </is>
      </c>
      <c r="E11" s="88" t="inlineStr">
        <is>
          <t>เม็ดขนาด 450 mg จำนวน 3 เม็ด</t>
        </is>
      </c>
      <c r="F11" s="88" t="inlineStr">
        <is>
          <t>เม็ดขนาด 300 mg จำนวน 4 เม็ด</t>
        </is>
      </c>
      <c r="G11" s="88" t="inlineStr">
        <is>
          <t>เม็ดขนาด 300 mg จำนวน 6 เม็ด</t>
        </is>
      </c>
      <c r="H11" s="88" t="inlineStr">
        <is>
          <t>เม็ดขนาด 300 mg จำนวน 8 เม็ด</t>
        </is>
      </c>
      <c r="I11" s="119" t="inlineStr">
        <is>
          <t>4</t>
        </is>
      </c>
      <c r="J11" s="88"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00" t="n"/>
      <c r="L11" s="88" t="inlineStr">
        <is>
          <t>Working Formula &amp; Compounding Scaling</t>
        </is>
      </c>
      <c r="M11" s="100" t="inlineStr">
        <is>
          <t>Product</t>
        </is>
      </c>
      <c r="N11" s="88" t="inlineStr">
        <is>
          <t>ข้อ 18 (ข้อสอบจริง 2562)</t>
        </is>
      </c>
      <c r="O11" s="100" t="inlineStr">
        <is>
          <t>ข้อสอบจริง</t>
        </is>
      </c>
      <c r="P11" s="100" t="n"/>
      <c r="Q11" s="100" t="n"/>
    </row>
    <row r="12" ht="13.2" customHeight="1" s="49">
      <c r="A12" s="100" t="n">
        <v>10</v>
      </c>
      <c r="B12" s="88"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00" t="n"/>
      <c r="D12" s="88" t="inlineStr">
        <is>
          <t>15 mL</t>
        </is>
      </c>
      <c r="E12" s="88" t="inlineStr">
        <is>
          <t>30 mL</t>
        </is>
      </c>
      <c r="F12" s="88" t="inlineStr">
        <is>
          <t>45 mL</t>
        </is>
      </c>
      <c r="G12" s="88" t="inlineStr">
        <is>
          <t>60 mL</t>
        </is>
      </c>
      <c r="H12" s="88" t="inlineStr">
        <is>
          <t>75 mL</t>
        </is>
      </c>
      <c r="I12" s="119" t="inlineStr">
        <is>
          <t>4</t>
        </is>
      </c>
      <c r="J12" s="88"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00" t="n"/>
      <c r="L12" s="88" t="inlineStr">
        <is>
          <t>Electrolyte &amp; Milliequivalent Calculation</t>
        </is>
      </c>
      <c r="M12" s="100" t="inlineStr">
        <is>
          <t>Product</t>
        </is>
      </c>
      <c r="N12" s="88" t="inlineStr">
        <is>
          <t>ข้อ 15 (ข้อสอบจริง 2559)</t>
        </is>
      </c>
      <c r="O12" s="100" t="inlineStr">
        <is>
          <t>ข้อสอบจริง</t>
        </is>
      </c>
      <c r="P12" s="100" t="n"/>
      <c r="Q12" s="100" t="n"/>
    </row>
    <row r="13" ht="13.2" customHeight="1" s="49">
      <c r="A13" s="100" t="n">
        <v>11</v>
      </c>
      <c r="B13" s="88"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00" t="n"/>
      <c r="D13" s="88" t="inlineStr">
        <is>
          <t>0.82 กรัม</t>
        </is>
      </c>
      <c r="E13" s="88" t="inlineStr">
        <is>
          <t>1.00 กรัม</t>
        </is>
      </c>
      <c r="F13" s="88" t="inlineStr">
        <is>
          <t>1.21 กรัม</t>
        </is>
      </c>
      <c r="G13" s="88" t="inlineStr">
        <is>
          <t>3.92 กรัม</t>
        </is>
      </c>
      <c r="H13" s="88" t="inlineStr">
        <is>
          <t>4.76 กรัม</t>
        </is>
      </c>
      <c r="I13" s="119" t="inlineStr">
        <is>
          <t>3</t>
        </is>
      </c>
      <c r="J13" s="88"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100" t="n"/>
      <c r="L13" s="88" t="inlineStr">
        <is>
          <t>Molecular Weight &amp; Salt Factor Calculation</t>
        </is>
      </c>
      <c r="M13" s="100" t="inlineStr">
        <is>
          <t>Product</t>
        </is>
      </c>
      <c r="N13" s="88" t="inlineStr">
        <is>
          <t>ข้อ 14 (ข้อสอบจริง 2559)</t>
        </is>
      </c>
      <c r="O13" s="100" t="inlineStr">
        <is>
          <t>ข้อสอบจริง</t>
        </is>
      </c>
      <c r="P13" s="100" t="n"/>
      <c r="Q13" s="100" t="n"/>
    </row>
    <row r="14" ht="13.2" customHeight="1" s="49">
      <c r="A14" s="100" t="n">
        <v>12</v>
      </c>
      <c r="B14" s="88"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00" t="n"/>
      <c r="D14" s="88" t="inlineStr">
        <is>
          <t>0.45 กรัม</t>
        </is>
      </c>
      <c r="E14" s="88" t="inlineStr">
        <is>
          <t>0.55 กรัม</t>
        </is>
      </c>
      <c r="F14" s="88" t="inlineStr">
        <is>
          <t>1.45 กรัม</t>
        </is>
      </c>
      <c r="G14" s="88" t="inlineStr">
        <is>
          <t>1.55 กรัม</t>
        </is>
      </c>
      <c r="H14" s="88" t="inlineStr">
        <is>
          <t>2.00 กรัม</t>
        </is>
      </c>
      <c r="I14" s="119" t="inlineStr">
        <is>
          <t>4</t>
        </is>
      </c>
      <c r="J14" s="88"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00" t="n"/>
      <c r="L14" s="88" t="inlineStr">
        <is>
          <t>Displacement &amp; Density Factor</t>
        </is>
      </c>
      <c r="M14" s="100" t="inlineStr">
        <is>
          <t>Product</t>
        </is>
      </c>
      <c r="N14" s="88" t="inlineStr">
        <is>
          <t>ข้อ 13 (ข้อสอบจริง 2559)</t>
        </is>
      </c>
      <c r="O14" s="100" t="inlineStr">
        <is>
          <t>ข้อสอบจริง</t>
        </is>
      </c>
      <c r="P14" s="100" t="n"/>
      <c r="Q14" s="100" t="n"/>
    </row>
    <row r="15" ht="13.2" customHeight="1" s="49">
      <c r="A15" s="100" t="n">
        <v>13</v>
      </c>
      <c r="B15" s="88" t="inlineStr">
        <is>
          <t>จากสูตรตำรับยาหยอดตา ปริมาตร 100 mL ประกอบด้วย: สาร A ปริมาณ 0.05 g (E-value = 0.16), สาร T ปริมาณ 0.04 g (E-value = 0.25), สาร B ปริมาณ 0.01 g (E-value = 0.16) และปรับปริมาตรด้วย Distilled water จนครบ 100 mL จงคำนวณหาปริมาณ Sodium Chloride (NaCl) ที่ต้องเติมลงในตำรับเพื่อให้ได้สารละลาย Isotonic Solution (0.9% NaCl equivalent)</t>
        </is>
      </c>
      <c r="C15" s="100" t="n"/>
      <c r="D15" s="88" t="inlineStr">
        <is>
          <t>0.330 กรัม</t>
        </is>
      </c>
      <c r="E15" s="88" t="inlineStr">
        <is>
          <t>0.440 กรัม</t>
        </is>
      </c>
      <c r="F15" s="88" t="inlineStr">
        <is>
          <t>0.720 กรัม</t>
        </is>
      </c>
      <c r="G15" s="88" t="inlineStr">
        <is>
          <t>0.880 กรัม</t>
        </is>
      </c>
      <c r="H15" s="88" t="inlineStr">
        <is>
          <t>0.900 กรัม</t>
        </is>
      </c>
      <c r="I15" s="119" t="inlineStr">
        <is>
          <t>4</t>
        </is>
      </c>
      <c r="J15" s="88" t="inlineStr">
        <is>
          <t>✅ คำตอบที่ถูกต้อง: ข้อ ง. 0.880 กรัม
💡 Background:
การปรับความตึงของสารละลายด้วยวิธี Sodium Chloride Equivalent (E-value) อาศัยหลักการว่า สารละลายไอโซโทนิกมาตรฐาน 100 mL เทียบเท่ากับ NaCl 0.900 กรัม ดังนั้น: ปริมาณ NaCl ที่ต้องเติม = 0.900 g - ผลรวมของ (น้ำหนักสารแต่ละตัว x ค่า E ของสารนั้น)
🎯 ทำไมข้อนี้ถึงถูก:
1. คำนวณผลรวมความสมมูล NaCl (NaCl Equivalent) ของสารทุกตัวในตำรับ:
- สาร A: 0.05 g x 0.16 = 0.0080 g
- สาร T: 0.04 g x 0.25 = 0.0100 g
- สาร B: 0.01 g x 0.16 = 0.0016 g
- ผลรวมเทียบเท่า NaCl = 0.0080 + 0.0100 + 0.0016 = 0.0196 g
2. คำนวณ NaCl ที่ต้องเติมเพิ่มในตำรับ 100 mL:
- NaCl ที่ต้องเติม = 0.900 g - 0.0196 g = 0.8804 g ≈ 0.880 กรัม
🔍 ข้ออื่นผิดเพราะอะไร:
- ข้อ ก, ข, ค: ค่าคำนวณต่ำเกินไปจากการคิดผลรวม E-value ผิดพลาด
- ข้อ จ (0.900 กรัม): ลืมหักค่า NaCl equivalent ของสารในสูตรตำรับ
📖 Guideline อ้างอิง:
United States Pharmacopeia (USP) General Chapter &lt;1151&gt; Pharmaceutical Dosage Forms - Ophthalmic Preparations
📌 จุดจำก่อนสอบ:
สูตรเด็ด: NaCl ที่ต้องเติม = 0.9 - ∑(W x E) = 0.9 - (0.008 + 0.010 + 0.0016) = 0.9 - 0.0196 = 0.8804 ≈ 0.880 g</t>
        </is>
      </c>
      <c r="K15" s="100" t="n"/>
      <c r="L15" s="88" t="inlineStr">
        <is>
          <t>Isotonicity &amp; Sodium Chloride Equivalent (E-value)</t>
        </is>
      </c>
      <c r="M15" s="100" t="inlineStr">
        <is>
          <t>Product</t>
        </is>
      </c>
      <c r="N15" s="88" t="inlineStr">
        <is>
          <t>ข้อ 98 (ข้อสอบจริง 2564) &amp; ข้อ 62 (2563 IDQ V)</t>
        </is>
      </c>
      <c r="O15" s="100" t="inlineStr">
        <is>
          <t>ข้อสอบจริง</t>
        </is>
      </c>
      <c r="P15" s="100" t="n"/>
      <c r="Q15" s="100" t="n"/>
    </row>
    <row r="16" ht="13.2" customHeight="1" s="49">
      <c r="A16" s="100" t="n">
        <v>14</v>
      </c>
      <c r="B16" s="88" t="inlineStr">
        <is>
          <t>เภสัชกรต้องการเตรียมสารละลาย 10% Dextrose in Water (D10W) ปริมาตร 500 mL โดยการผสมสารละลาย 5% Dextrose (D5W) ร่วมกับ 50% Dextrose (D50W) จะต้องใช้สารละลายทั้งสองชนิดในปริมาตรเท่าใดตามลำดับ (คำนวณโดยวิธี Alligation Alternate)</t>
        </is>
      </c>
      <c r="C16" s="100" t="n"/>
      <c r="D16" s="88" t="inlineStr">
        <is>
          <t>D5W 445 mL และ D50W 55 mL</t>
        </is>
      </c>
      <c r="E16" s="88" t="inlineStr">
        <is>
          <t>D5W 495 mL และ D50W 5 mL</t>
        </is>
      </c>
      <c r="F16" s="88" t="inlineStr">
        <is>
          <t>D5W 400 mL และ D50W 100 mL</t>
        </is>
      </c>
      <c r="G16" s="88" t="inlineStr">
        <is>
          <t>D5W 450 mL และ D50W 50 mL</t>
        </is>
      </c>
      <c r="H16" s="88" t="inlineStr">
        <is>
          <t>D5W 350 mL และ D50W 150 mL</t>
        </is>
      </c>
      <c r="I16" s="119" t="inlineStr">
        <is>
          <t>1</t>
        </is>
      </c>
      <c r="J16" s="88" t="inlineStr">
        <is>
          <t>✅ คำตอบที่ถูกต้อง: ข้อ ก. D5W 445 mL และ D50W 55 mL
💡 Background:
วิธี Alligation Alternate ใช้คำนวณสัดส่วนการผสมสารละลายความเข้มข้นต่างกัน 2 ชนิดเพื่อให้ได้ความเข้มข้นเป้าหมายที่อยู่ระหว่างกลาง
🎯 ทำไมข้อนี้ถึงถูก:
1. ตั้งตาราง Alligation:
- D50W (ความเข้มข้นสูง): | 10 - 5 | = 5 ส่วน
- D5W (ความเข้มข้นต่ำ): | 50 - 10 | = 40 ส่วน
- รวมส่วนทั้งหมด = 5 + 40 = 45 ส่วน
2. คำนวณปริมาตรในสารละลายรวม 500 mL:
- ปริมาตร D50W = (5 / 45) x 500 mL = 55.55 mL ≈ 55 mL
- ปริมาตร D5W = (40 / 45) x 500 mL = 444.44 mL ≈ 445 mL
🔍 ข้ออื่นผิดเพราะอะไร:
- ข้อ ข, ค, ง, จ: สัดส่วนการผสมไม่ตรงตามหลัก Alligation หรือประมาณค่าคลาดเคลื่อน
📖 Guideline อ้างอิง:
United States Pharmacopeia (USP) General Chapter &lt;1151&gt; Pharmaceutical Dosage Forms &amp; Compounding Calculations
📌 จุดจำก่อนสอบ:
ตั้งตารางไขว้ Alligation: D50W ได้ (10-5)=5 ส่วน, D5W ได้ (50-10)=40 ส่วน รวม 45 ส่วน คิดเป็น D5W = 40/45 x 500 ≈ 445 mL และ D50W = 5/45 x 500 ≈ 55 mL</t>
        </is>
      </c>
      <c r="K16" s="100" t="n"/>
      <c r="L16" s="88" t="inlineStr">
        <is>
          <t>Alligation Alternate Method</t>
        </is>
      </c>
      <c r="M16" s="100" t="inlineStr">
        <is>
          <t>Product</t>
        </is>
      </c>
      <c r="N16" s="88" t="inlineStr">
        <is>
          <t>ข้อ 90 (ข้อสอบจริง 2565 Day 1)</t>
        </is>
      </c>
      <c r="O16" s="100" t="inlineStr">
        <is>
          <t>ข้อสอบจริง</t>
        </is>
      </c>
      <c r="P16" s="100" t="n"/>
      <c r="Q16" s="100" t="n"/>
    </row>
    <row r="17" ht="409.6" customHeight="1" s="49">
      <c r="A17" s="100" t="n">
        <v>15</v>
      </c>
      <c r="B17" s="88"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7" s="100" t="inlineStr"/>
      <c r="D17" s="88" t="inlineStr">
        <is>
          <t>1.87 g</t>
        </is>
      </c>
      <c r="E17" s="88" t="inlineStr">
        <is>
          <t>1.80 g</t>
        </is>
      </c>
      <c r="F17" s="88" t="inlineStr">
        <is>
          <t>1.70 g</t>
        </is>
      </c>
      <c r="G17" s="88" t="inlineStr">
        <is>
          <t>1.90 g</t>
        </is>
      </c>
      <c r="H17" s="88" t="inlineStr">
        <is>
          <t>1.67 g</t>
        </is>
      </c>
      <c r="I17" s="100" t="n">
        <v>1</v>
      </c>
      <c r="J17" s="88"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7" s="100" t="n"/>
      <c r="L17" s="88" t="inlineStr">
        <is>
          <t>Pharmaceutical Calculations</t>
        </is>
      </c>
      <c r="M17" s="100" t="inlineStr">
        <is>
          <t>Product</t>
        </is>
      </c>
      <c r="N17" s="88" t="inlineStr">
        <is>
          <t>ข้อสอบจริง Product ปี 2566 ข้อ 17</t>
        </is>
      </c>
      <c r="O17" s="100" t="inlineStr">
        <is>
          <t>ข้อสอบจริง</t>
        </is>
      </c>
      <c r="P17" s="100" t="inlineStr">
        <is>
          <t>ปี 2566</t>
        </is>
      </c>
      <c r="Q17" s="100" t="n"/>
    </row>
    <row r="18" ht="409.6" customHeight="1" s="49">
      <c r="A18" s="100" t="n">
        <v>16</v>
      </c>
      <c r="B18" s="88"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8" s="100" t="inlineStr"/>
      <c r="D18" s="88" t="inlineStr">
        <is>
          <t>11.92 g</t>
        </is>
      </c>
      <c r="E18" s="88" t="inlineStr">
        <is>
          <t>2.98 g</t>
        </is>
      </c>
      <c r="F18" s="88" t="inlineStr">
        <is>
          <t>5.96 g</t>
        </is>
      </c>
      <c r="G18" s="88" t="inlineStr">
        <is>
          <t>14.90 g</t>
        </is>
      </c>
      <c r="H18" s="88" t="inlineStr">
        <is>
          <t>7.45 g</t>
        </is>
      </c>
      <c r="I18" s="100" t="n">
        <v>1</v>
      </c>
      <c r="J18" s="88"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8" s="100" t="n"/>
      <c r="L18" s="88" t="inlineStr">
        <is>
          <t>Pharmaceutical Calculations</t>
        </is>
      </c>
      <c r="M18" s="100" t="inlineStr">
        <is>
          <t>Product</t>
        </is>
      </c>
      <c r="N18" s="88" t="inlineStr">
        <is>
          <t>ข้อสอบจริง Product ปี 2566 ข้อ 37</t>
        </is>
      </c>
      <c r="O18" s="100" t="inlineStr">
        <is>
          <t>ข้อสอบจริง</t>
        </is>
      </c>
      <c r="P18" s="100" t="inlineStr">
        <is>
          <t>ปี 2566</t>
        </is>
      </c>
      <c r="Q18" s="100" t="n"/>
    </row>
    <row r="19" ht="409.6" customHeight="1" s="49">
      <c r="A19" s="100" t="n">
        <v>17</v>
      </c>
      <c r="B19" s="88"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9" s="100" t="inlineStr"/>
      <c r="D19" s="88" t="inlineStr">
        <is>
          <t>500 mg ต่อเม็ด (คิดเป็น 100% ของขนาดที่ระบุบนฉลาก)</t>
        </is>
      </c>
      <c r="E19" s="88" t="inlineStr">
        <is>
          <t>450 mg ต่อเม็ด (90%)</t>
        </is>
      </c>
      <c r="F19" s="88" t="inlineStr">
        <is>
          <t>550 mg ต่อเม็ด (110%)</t>
        </is>
      </c>
      <c r="G19" s="88" t="inlineStr">
        <is>
          <t>400 mg ต่อเม็ด (80%)</t>
        </is>
      </c>
      <c r="H19" s="34" t="inlineStr">
        <is>
          <t>480 mg ต่อเม็ด (96%)</t>
        </is>
      </c>
      <c r="I19" s="100" t="n">
        <v>1</v>
      </c>
      <c r="J19" s="88"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9" s="100" t="n"/>
      <c r="L19" s="88" t="inlineStr">
        <is>
          <t>Pharmaceutical Calculations</t>
        </is>
      </c>
      <c r="M19" s="100" t="inlineStr">
        <is>
          <t>Product</t>
        </is>
      </c>
      <c r="N19" s="88" t="inlineStr">
        <is>
          <t>ข้อสอบจริง Product ปี 2566 ข้อ 39</t>
        </is>
      </c>
      <c r="O19" s="100" t="inlineStr">
        <is>
          <t>ข้อสอบจริง</t>
        </is>
      </c>
      <c r="P19" s="100" t="inlineStr">
        <is>
          <t>ปี 2566</t>
        </is>
      </c>
      <c r="Q19" s="100" t="n"/>
    </row>
    <row r="20" ht="409.6" customHeight="1" s="49">
      <c r="A20" s="100" t="n">
        <v>18</v>
      </c>
      <c r="B20" s="88" t="inlineStr">
        <is>
          <t>ตามเภสัชตำรับ USP &lt;905&gt; Uniformity of Dosage Units ในการทดสอบความสม่ำเสมอของปริมาณตัวยาสำคัญ (Content Uniformity) ของยาเม็ด Meloxicam 10 mg สุ่มตรวจวิเคราะห์ 10 เม็ดแรก เกณฑ์การยอมรับข้อใดต่อไปนี้แสดงว่าผลิตภัณฑ์ยา 'ผ่านเกณฑ์ขั้นที่ 1 (L1)'</t>
        </is>
      </c>
      <c r="C20" s="100" t="inlineStr"/>
      <c r="D20" s="88" t="inlineStr">
        <is>
          <t>ค่า Acceptance Value (AV) ที่คำนวณได้จาก 10 เม็ดแรก มีค่าไม่เกิน 15.0 (AV ≤ L1 ซึ่ง L1 = 15.0)</t>
        </is>
      </c>
      <c r="E20" s="88" t="inlineStr">
        <is>
          <t>ทุกเม็ดต้องมีปริมาณตัวยาเท่ากับ 10.0 mg พอดี 100%</t>
        </is>
      </c>
      <c r="F20" s="88" t="inlineStr">
        <is>
          <t>ค่าเบี่ยงเบนมาตรฐาน (SD) ต้องเป็นศูนย์</t>
        </is>
      </c>
      <c r="G20" s="88" t="inlineStr">
        <is>
          <t>ค่า AV ต้องไม่เกิน 25.0 ในขั้นที่ 1</t>
        </is>
      </c>
      <c r="H20" s="88" t="inlineStr">
        <is>
          <t>ทุกเม็ดต้องมีปริมาณตัวยาอยู่ในช่วง 99.0% ถึง 101.0%</t>
        </is>
      </c>
      <c r="I20" s="100" t="n">
        <v>1</v>
      </c>
      <c r="J20" s="88" t="inlineStr">
        <is>
          <t>✅ คำตอบที่ถูกต้อง: ข้อ ก. ค่า Acceptance Value (AV) ที่คำนวณได้จาก 10 เม็ดแรก มีค่าไม่เกิน 15.0 (AV ≤ L1 ซึ่ง L1 = 15.0)
💡 Background:
เกณฑ์ Uniformity of Dosage Units ตาม USP &lt;905&gt; คำนวณค่า Acceptance Value (AV) จากสูตร:
AV = |M - X̄| + ks
โดยที่ X̄ คือค่าเฉลี่ย, s คือส่วนเบี่ยงเบนมาตรฐาน, k คือค่าคงที่ยอมรับ (สำหรับ 10 เม็ดแรก k = 2.4, สำหรับ 30 เม็ด k = 2.0), M คือค่าอ้างอิง
🎯 ทำไมข้อนี้ถึงถูก:
ตามเกณฑ์สากล USP &lt;905&gt; / BP / Ph. Eur.:
- เกณฑ์ขั้นที่ 1 (Stage 1, ตรวจ 10 หน่วยแรก): ผลิตภัณฑ์จะผ่านเกณฑ์เมื่อค่า AV ≤ L1 (โดย L1 = 15.0)
- หาก AV &gt; 15.0 ต้องตรวจเพิ่มอีก 20 หน่วย (รวมเป็น 30 หน่วย) ใน Stage 2 โดย AV รวมต้องไม่เกิน L1 (15.0) และไม่มีหน่วยใดออกนอกช่วง (1 ± L2 × 0.01)M โดย L2 = 25.0
🔍 ข้ออื่นผิดเพราะอะไร:
- ข้อ ข. (ต้องได้ 10.0 mg เป๊ะ): ในความเป็นจริงทางเภสัชอุตสาหกรรมมีความแปรปรวนตามธรรมชาติ เภสัชตำรับยอมรับช่วงที่กระจายตัวรอบเป้าหมาย
- ข้อ ค. (SD เป็นศูนย์): เป็นไปไม่ได้ในทางปฏิบัติ
- ข้อ ง. (AV ≤ 25.0 ในขั้นที่ 1): 25.0 คือค่า L2 ในขั้นที่ 2 ไม่ใช่เกณฑ์ขั้นที่ 1
- ข้อ จ. (ช่วง 99-101%): เป็นเกณฑ์ที่แคบเกินจริง ไม่ใช่เกณฑ์ USP &lt;905&gt;
📖 Guideline อ้างอิง:
United States Pharmacopeia (USP-NF) General Chapter &lt;905&gt; Uniformity of Dosage Units
📌 จุดจำก่อนสอบ:
Uniformity of Dosage Units USP &lt;905&gt;: Stage 1 (10 เม็ด) → AV ≤ 15.0 (L1 = 15.0) ผ่านทันที!</t>
        </is>
      </c>
      <c r="K20" s="100" t="n"/>
      <c r="L20" s="88" t="inlineStr">
        <is>
          <t>Pharmaceutical Calculations</t>
        </is>
      </c>
      <c r="M20" s="100" t="inlineStr">
        <is>
          <t>Product</t>
        </is>
      </c>
      <c r="N20" s="88" t="inlineStr">
        <is>
          <t>ข้อสอบจริง Product ปี 2564 ข้อ 35</t>
        </is>
      </c>
      <c r="O20" s="100" t="inlineStr">
        <is>
          <t>ข้อสอบจริง</t>
        </is>
      </c>
      <c r="P20" s="100" t="inlineStr">
        <is>
          <t>ปี 2564</t>
        </is>
      </c>
      <c r="Q20" s="100" t="n"/>
    </row>
    <row r="21" ht="409.6" customHeight="1" s="49">
      <c r="A21" s="100" t="n">
        <v>19</v>
      </c>
      <c r="B21" s="88" t="inlineStr">
        <is>
          <t>ผู้ป่วยหญิงไทยรายหนึ่ง มีน้ำหนักตัว 60 กิโลกรัม และมีส่วนสูง 150 เซนติเมตร จงคำนวณหาค่าดัชนีมวลกาย (Body Mass Index - BMI) ของผู้ป่วยรายนี้ พร้อมทั้งแปลผลตามเกณฑ์มาตรฐานสำหรับประชากรชาวเอเชีย (Asia-Pacific BMI Classification)</t>
        </is>
      </c>
      <c r="C21" s="100" t="inlineStr"/>
      <c r="D21" s="88" t="inlineStr">
        <is>
          <t>BMI = 26.67 kg/m² จัดอยู่ในกลุ่มโรคอ้วนระดับ 1 (Obesity class I / Obese)</t>
        </is>
      </c>
      <c r="E21" s="88" t="inlineStr">
        <is>
          <t>BMI = 40.00 kg/m² จัดอยู่ในกลุ่มโรคอ้วนอันตราย (Morbid obesity)</t>
        </is>
      </c>
      <c r="F21" s="88" t="inlineStr">
        <is>
          <t>BMI = 22.22 kg/m² จัดอยู่ในเกณฑ์น้ำหนักปกติ (Normal weight)</t>
        </is>
      </c>
      <c r="G21" s="88" t="inlineStr">
        <is>
          <t>BMI = 18.50 kg/m² จัดอยู่ในเกณฑ์น้ำหนักน้อยกว่ามาตรฐาน (Underweight)</t>
        </is>
      </c>
      <c r="H21" s="88" t="inlineStr">
        <is>
          <t>BMI = 30.00 kg/m² จัดอยู่ในกลุ่มโรคอ้วนระดับ 2 (Obesity class II)</t>
        </is>
      </c>
      <c r="I21" s="100" t="n">
        <v>1</v>
      </c>
      <c r="J21" s="88" t="inlineStr">
        <is>
          <t>✅ คำตอบที่ถูกต้อง: ข้อ ก. BMI = 26.67 kg/m² จัดอยู่ในกลุ่มโรคอ้วนระดับ 1 (Obesity class I / Obese)
💡 Background:
สูตรคำนวณดัชนีมวลกาย (Body Mass Index):
BMI = น้ำหนักตัว (kg) / [ส่วนสูง (m)]²
เกณฑ์ BMI สำหรับประชากรเอเชีย (WHO Asia-Pacific Guidelines):
- น้อยกว่า 18.5 = น้ำหนักน้อย (Underweight)
- 18.5 - 22.9 = น้ำหนักปกติ (Normal)
- 23.0 - 24.9 = น้ำหนักเกิน/ท้วม (Overweight)
- 25.0 - 29.9 = อ้วนระดับ 1 (Obesity Class I)
- ตั้งแต่ 30.0 ขึ้นไป = อ้วนระดับ 2 (Obesity Class II)
🎯 ทำไมข้อนี้ถึงถูก:
ขั้นตอนการคำนวณ:
1. น้ำหนัก = 60 kg
2. ส่วนสูง = 150 cm = 1.50 m
3. [ส่วนสูง]² = 1.50 × 1.50 = 2.25 m²
4. BMI = 60 / 2.25 = 26.666... ≈ 26.67 kg/m²
5. แปลผล: 26.67 อยู่ในช่วง 25.0 - 29.9 kg/m² จึงจัดเป็น Obesity Class I (โรคอ้วนระดับ 1)
🔍 ข้ออื่นผิดเพราะอะไร:
- ข้อ ข. (40.00): เกิดจากการนำน้ำหนักหารด้วย 1.5 (ลืมยกกำลังสอง)
- ข้อ ค, ง, จ: คำนวณตัวเลขและแปลผลไม่ถูกต้อง
📖 Guideline อ้างอิง:
WHO Asia-Pacific Guidelines on Obesity, Ansel's Pharmaceutical Calculations
📌 จุดจำก่อนสอบ:
BMI = kg / m² → 60 / (1.5)² = 26.67 kg/m² (เกณฑ์เอเชีย: ≥ 23 = Overweight, ≥ 25 = Obese)</t>
        </is>
      </c>
      <c r="K21" s="100" t="n"/>
      <c r="L21" s="88" t="inlineStr">
        <is>
          <t>Pharmaceutical Calculations</t>
        </is>
      </c>
      <c r="M21" s="100" t="inlineStr">
        <is>
          <t>Product</t>
        </is>
      </c>
      <c r="N21" s="88" t="inlineStr">
        <is>
          <t>ข้อสอบจริง Product ปี 2564 ข้อ 88</t>
        </is>
      </c>
      <c r="O21" s="100" t="inlineStr">
        <is>
          <t>ข้อสอบจริง</t>
        </is>
      </c>
      <c r="P21" s="100" t="inlineStr">
        <is>
          <t>ปี 2564</t>
        </is>
      </c>
      <c r="Q21" s="100" t="n"/>
    </row>
    <row r="22" ht="409.6" customHeight="1" s="49">
      <c r="A22" s="100" t="n">
        <v>20</v>
      </c>
      <c r="B22" s="88" t="inlineStr">
        <is>
          <t>เภสัชกรต้องการเตรียมยาหยอดตาปริมาตร 100 mL โดยมีตัวยาสำคัญ สาร A ปริมาณ 0.5 g (มีค่า Sodium Chloride Equivalent, E-value = 0.20) หากต้องการปรับให้สารละลายยาหยอดตานี้มีแรงดันออสโมติกเท่ากับสารละลาย 0.9% NaCl (Isotonic) จะต้องเติมเกลือ Sodium Chloride หนักกี่กรัม</t>
        </is>
      </c>
      <c r="C22" s="100" t="inlineStr"/>
      <c r="D22" s="88" t="inlineStr">
        <is>
          <t>0.80 g</t>
        </is>
      </c>
      <c r="E22" s="88" t="inlineStr">
        <is>
          <t>0.90 g</t>
        </is>
      </c>
      <c r="F22" s="88" t="inlineStr">
        <is>
          <t>0.70 g</t>
        </is>
      </c>
      <c r="G22" s="88" t="inlineStr">
        <is>
          <t>0.10 g</t>
        </is>
      </c>
      <c r="H22" s="88" t="inlineStr">
        <is>
          <t>0.85 g</t>
        </is>
      </c>
      <c r="I22" s="100" t="n">
        <v>1</v>
      </c>
      <c r="J22" s="88" t="inlineStr">
        <is>
          <t>✅ คำตอบที่ถูกต้อง: ข้อ ก. 0.80 g
💡 Background:
วิธี Sodium Chloride Equivalent Method (E-value):
1. คำนวณปริมาณ NaCl ที่ต้องใช้ในสารละลาย Isotonic 0.9% ปริมาตรที่กำหนด:
   NaCl รวม = ปริมาตร (mL) × 0.009
2. คำนวณความสามารถในการเทียบเท่า NaCl ของตัวยา:
   NaCl จากตัวยา = น้ำหนักตัวยา (g) × ค่า E-value
3. คำนวณปริมาณ NaCl ที่ต้องเติมเพิ่ม:
   NaCl ที่ต้องเติม = NaCl รวม - NaCl จากตัวยา
🎯 ทำไมข้อนี้ถึงถูก:
ขั้นตอนการคำนวณทีละสเต็ป:
1. สารละลาย 0.9% NaCl ปริมาตร 100 mL ต้องการ NaCl ทั้งหมด = 100 × 0.009 = 0.90 g
2. สาร A หนัก 0.5 g (E = 0.20) เทียบเท่ากับ NaCl = 0.5 g × 0.20 = 0.10 g NaCl
3. ปริมาณ NaCl ที่ต้องเติมเพิ่มเพื่อให้ได้สารละลาย Isotonic = 0.90 g - 0.10 g = 0.80 g
🔍 ข้ออื่นผิดเพราะอะไร:
- ข้อ ข. (0.90 g): ลืมหักค่าความตึงตัวของสาร A (0.10 g) ออก
- ข้อ ค. (0.70 g): คำนวณหักตัวยาเป็น 0.20 g ผิดพลาด
- ข้อ ง. (0.10 g): คือปริมาณความเทียบเท่า NaCl ของสาร A ไม่ใช่ปริมาณ NaCl ที่ต้องเติม
- ข้อ จ. (0.85 g): คำนวณตัวเลขผิดพลาด
📖 Guideline อ้างอิง:
Ansel's Pharmaceutical Calculations (15th Edition) Chapter 13: Isotonic and Buffer Solutions
📌 จุดจำก่อนสอบ:
NaCl ที่ต้องเติม = (ปริมาตร × 0.009) - (น้ำหนักยา × E-value) → 0.90 - (0.5 × 0.20) = 0.80 g</t>
        </is>
      </c>
      <c r="K22" s="100" t="n"/>
      <c r="L22" s="88" t="inlineStr">
        <is>
          <t>Pharmaceutical Calculations</t>
        </is>
      </c>
      <c r="M22" s="100" t="inlineStr">
        <is>
          <t>Product</t>
        </is>
      </c>
      <c r="N22" s="88" t="inlineStr">
        <is>
          <t>ข้อสอบจริง Product ปี 2564 ข้อ 98</t>
        </is>
      </c>
      <c r="O22" s="100" t="inlineStr">
        <is>
          <t>ข้อสอบจริง</t>
        </is>
      </c>
      <c r="P22" s="100" t="inlineStr">
        <is>
          <t>ปี 2564</t>
        </is>
      </c>
      <c r="Q22" s="100" t="n"/>
    </row>
    <row r="23" ht="409.6" customHeight="1" s="49">
      <c r="A23" s="100" t="n">
        <v>21</v>
      </c>
      <c r="B23" s="88" t="inlineStr">
        <is>
          <t>สูตรตำรับยาน้ำเชื่อมแก้ไอประกอบด้วย Diphenhydramine hydrochloride, Ammonium chloride, Sodium citrate, Citric acid, Sodium hydroxide (NaOH), Menthol, Sucrose และ Purified water สาร Sodium hydroxide ในสูตรตำรับนี้ทำหน้าที่หลักเป็นอะไร?</t>
        </is>
      </c>
      <c r="C23" s="100" t="n"/>
      <c r="D23" s="88" t="inlineStr">
        <is>
          <t>สารช่วยปรับความเป็นกรด-ด่างให้อยู่ในช่วงที่เหมาะสม (pH-adjusting agent / Buffering component)</t>
        </is>
      </c>
      <c r="E23" s="88" t="inlineStr">
        <is>
          <t>สารกันเสียต้านเชื้อแบคทีเรีย (Antimicrobial preservative)</t>
        </is>
      </c>
      <c r="F23" s="88" t="inlineStr">
        <is>
          <t>สารช่วยเพิ่มความหนืด (Viscosity-increasing agent)</t>
        </is>
      </c>
      <c r="G23" s="88" t="inlineStr">
        <is>
          <t>สารแต่งกลิ่นรส (Flavoring agent)</t>
        </is>
      </c>
      <c r="H23" s="88" t="inlineStr">
        <is>
          <t>สารช่วยลดแรงตึงผิว (Surfactant)</t>
        </is>
      </c>
      <c r="I23" s="100" t="n">
        <v>1</v>
      </c>
      <c r="J23" s="88" t="inlineStr">
        <is>
          <t>✅ คำตอบที่ถูกต้อง: ข้อ ก. สารช่วยปรับความเป็นกรด-ด่างให้อยู่ในช่วงที่เหมาะสม (pH-adjusting agent / Buffering component)
💡 Background:
Sodium hydroxide (NaOH) เป็นด่างแก่ที่นิยมใช้ในสูตรตำรับทางเภสัชกรรมเพื่อปรับค่าความเป็นกรด-ด่าง หรือใช้ร่วมกับ Citric acid เพื่อสร้างเป็นระบบสารละลายบัฟเฟอร์ (Citrate buffer system)
🎯 ทำไมข้อนี้ถึงถูก:
ข้อ ก. ในสูตรตำรับนี้มี Citric acid และ Sodium citrate ร่วมกับ Sodium hydroxide ทำหน้าที่ปรับค่า pH ของยาน้ำเชื่อมให้อยู่ในช่วงที่ตัวยา Diphenhydramine มีความคงตัวทางเคมีสูงสุดและไม่เกิดการตกตะกอน
🔍 ข้ออื่นผิดเพราะอะไร:
- ข้อ ข. (Preservative): สารกันเสียในยาน้ำเชื่อมมักเป็น Parabens หรือ Sodium benzoate
- ข้อ ค. (Viscosity agent): สารเพิ่มความหนืดในน้ำเชื่อมคือน้ำตาล Sucrose
- ข้อ ง. (Flavoring agent): สารแต่งกลิ่นคือ Menthol
- ข้อ จ. (Surfactant): เช่น Polysorbate
📖 Guideline อ้างอิง:
Handbook of Pharmaceutical Excipients (9th Edition) &amp; Ansel's Pharmaceutical Dosage Forms
📌 จุดจำก่อนสอบ:
• NaOH / HCl = pH-adjusting agents (สารปรับความเป็นกรด-ด่าง)</t>
        </is>
      </c>
      <c r="K23" s="100" t="n"/>
      <c r="L23" s="88" t="inlineStr">
        <is>
          <t>Pharmaceutical Calculations</t>
        </is>
      </c>
      <c r="M23" s="100" t="inlineStr">
        <is>
          <t>Product</t>
        </is>
      </c>
      <c r="N23" s="88" t="inlineStr">
        <is>
          <t>ข้อสอบจริง Product ปี 2564 ข้อ 107</t>
        </is>
      </c>
      <c r="O23" s="100" t="inlineStr">
        <is>
          <t>ข้อสอบจริง</t>
        </is>
      </c>
      <c r="P23" s="100" t="inlineStr">
        <is>
          <t>ปี 2564</t>
        </is>
      </c>
      <c r="Q23" s="100" t="n"/>
    </row>
    <row r="24" ht="409.6" customHeight="1" s="49">
      <c r="A24" s="100" t="n">
        <v>22</v>
      </c>
      <c r="B24" s="88" t="inlineStr">
        <is>
          <t>เภสัชกรต้องการเตรียมยาน้ำเสริมธาตุเหล็กให้มีปริมาณเนื้อเหล็กเทียบเท่า Ferrous sulfate ปราศจากน้ำ (Anhydrous FeSO4, MW = 151.9 g/mol) จำนวน 1.519 g โดยในห้องปฏิบัติการมีเฉพาะวัตถุดิบ Ferrous sulfate heptahydrate (FeSO4·7H2O, MW = 278.0 g/mol) จะต้องชั่งผงยา FeSO4·7H2O มากี่กรัม</t>
        </is>
      </c>
      <c r="C24" s="100" t="inlineStr"/>
      <c r="D24" s="88" t="inlineStr">
        <is>
          <t>2.78 g</t>
        </is>
      </c>
      <c r="E24" s="88" t="inlineStr">
        <is>
          <t>1.52 g</t>
        </is>
      </c>
      <c r="F24" s="88" t="inlineStr">
        <is>
          <t>3.04 g</t>
        </is>
      </c>
      <c r="G24" s="88" t="inlineStr">
        <is>
          <t>1.82 g</t>
        </is>
      </c>
      <c r="H24" s="88" t="inlineStr">
        <is>
          <t>4.18 g</t>
        </is>
      </c>
      <c r="I24" s="100" t="n">
        <v>1</v>
      </c>
      <c r="J24" s="88" t="inlineStr">
        <is>
          <t>✅ คำตอบที่ถูกต้อง: ข้อ ก. 2.78 g
💡 Background:
การคำนวณการแปลงน้ำหนักระหว่างรูปผลึกมีน้ำ (Hydrate) และรูปปราศจากน้ำ (Anhydrous):
น้ำหนักของ Hydrate form = น้ำหนัก Anhydrous × (MW of Hydrate / MW of Anhydrous)
🎯 ทำไมข้อนี้ถึงถูก:
ขั้นตอนการคำนวณ:
1. ต้องการ Anhydrous FeSO4 = 1.519 g (ซึ่งคิดเป็น 1.519 / 151.9 = 0.01 โมล)
2. วัตถุดิบ FeSO4·7H2O มี 1 โมล Fe²⁺ ต่อ 1 โมลของเกลือเช่นกัน (0.01 โมล)
3. น้ำหนัก FeSO4·7H2O ที่ต้องชั่ง = 0.01 โมล × 278.0 g/mol = 2.78 g
🔍 ข้ออื่นผิดเพราะอะไร:
- ข้อ ข. (1.52 g): ชั่งเท่าน้ำหนักของรูปปราศจากน้ำ จะทำให้ได้ปริมาณธาตุเหล็กต่ำกว่าขนาดยาจริงเกือบครึ่งหนึ่ง (เพราะมีน้ำผลึก 7 โมเลกุล)
- ข้อ ค, ง, จ: คำนวณสัดส่วนโมลาร์ผิดพลาด
📖 Guideline อ้างอิง:
Ansel's Pharmaceutical Calculations (15th Edition), Remington: The Science and Practice of Pharmacy
📌 จุดจำก่อนสอบ:
แปลง Anhydrous → Hydrate: ชั่ง Hydrate = (น้ำหนัก Anhydrous × MW Hydrate) ÷ MW Anhydrous</t>
        </is>
      </c>
      <c r="K24" s="100" t="n"/>
      <c r="L24" s="88" t="inlineStr">
        <is>
          <t>Pharmaceutical Calculations</t>
        </is>
      </c>
      <c r="M24" s="100" t="inlineStr">
        <is>
          <t>Product</t>
        </is>
      </c>
      <c r="N24" s="88" t="inlineStr">
        <is>
          <t>ข้อสอบจริง Product ปี 2564 ข้อ 138</t>
        </is>
      </c>
      <c r="O24" s="100" t="inlineStr">
        <is>
          <t>ข้อสอบจริง</t>
        </is>
      </c>
      <c r="P24" s="100" t="inlineStr">
        <is>
          <t>ปี 2564</t>
        </is>
      </c>
      <c r="Q24" s="100" t="n"/>
    </row>
    <row r="25" ht="409.6" customHeight="1" s="49">
      <c r="A25" s="100" t="n">
        <v>23</v>
      </c>
      <c r="B25" s="88"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25" s="100" t="n"/>
      <c r="D25" s="88" t="inlineStr">
        <is>
          <t>Microcrystalline cellulose — สารหล่อลื่นป้องกันการติดผนังเบ้าพิมพ์ (Lubricant)</t>
        </is>
      </c>
      <c r="E25" s="88" t="inlineStr">
        <is>
          <t>Lactose monohydrate — สารเพิ่มปริมาณ (Diluent/Filler)</t>
        </is>
      </c>
      <c r="F25" s="88" t="inlineStr">
        <is>
          <t>Crospovidone — สารช่วยแตกตัวประสิทธิภาพสูง (Superdisintegrant)</t>
        </is>
      </c>
      <c r="G25" s="88" t="inlineStr">
        <is>
          <t>Hypromellose (HPMC) — สารก่อฟิล์มเคลือบยาเม็ด (Film-forming polymer)</t>
        </is>
      </c>
      <c r="H25" s="88" t="inlineStr">
        <is>
          <t>Magnesium stearate — สารช่วยหล่อลื่น (Lubricant)</t>
        </is>
      </c>
      <c r="I25" s="100" t="n">
        <v>1</v>
      </c>
      <c r="J25" s="88"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25" s="100" t="n"/>
      <c r="L25" s="88" t="inlineStr">
        <is>
          <t>Pharmaceutical Calculations</t>
        </is>
      </c>
      <c r="M25" s="100" t="inlineStr">
        <is>
          <t>Product</t>
        </is>
      </c>
      <c r="N25" s="88" t="inlineStr">
        <is>
          <t>ข้อสอบจริง Product ปี 2563 ข้อ 24</t>
        </is>
      </c>
      <c r="O25" s="100" t="inlineStr">
        <is>
          <t>ข้อสอบจริง</t>
        </is>
      </c>
      <c r="P25" s="100" t="inlineStr">
        <is>
          <t>ปี 2563</t>
        </is>
      </c>
      <c r="Q25" s="100" t="n"/>
    </row>
    <row r="26" ht="409.6" customHeight="1" s="49">
      <c r="A26" s="100" t="n">
        <v>24</v>
      </c>
      <c r="B26" s="88"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26" s="100" t="inlineStr"/>
      <c r="D26" s="88" t="inlineStr">
        <is>
          <t>1.0 mg</t>
        </is>
      </c>
      <c r="E26" s="88" t="inlineStr">
        <is>
          <t>0.1 mg</t>
        </is>
      </c>
      <c r="F26" s="88" t="inlineStr">
        <is>
          <t>10.0 mg</t>
        </is>
      </c>
      <c r="G26" s="88" t="inlineStr">
        <is>
          <t>0.01 mg</t>
        </is>
      </c>
      <c r="H26" s="88" t="inlineStr">
        <is>
          <t>100.0 mg</t>
        </is>
      </c>
      <c r="I26" s="100" t="n">
        <v>1</v>
      </c>
      <c r="J26" s="88"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26" s="100" t="n"/>
      <c r="L26" s="88" t="inlineStr">
        <is>
          <t>Pharmaceutical Calculations</t>
        </is>
      </c>
      <c r="M26" s="100" t="inlineStr">
        <is>
          <t>Product</t>
        </is>
      </c>
      <c r="N26" s="88" t="inlineStr">
        <is>
          <t>ข้อสอบจริง Product ปี 2563 ข้อ 41</t>
        </is>
      </c>
      <c r="O26" s="100" t="inlineStr">
        <is>
          <t>ข้อสอบจริง</t>
        </is>
      </c>
      <c r="P26" s="100" t="inlineStr">
        <is>
          <t>ปี 2563</t>
        </is>
      </c>
      <c r="Q26" s="100" t="n"/>
    </row>
    <row r="27" ht="409.6" customHeight="1" s="49">
      <c r="A27" s="100" t="n">
        <v>25</v>
      </c>
      <c r="B27" s="88"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7" s="100" t="inlineStr"/>
      <c r="D27" s="88" t="inlineStr">
        <is>
          <t>140 mL</t>
        </is>
      </c>
      <c r="E27" s="88" t="inlineStr">
        <is>
          <t>70 mL</t>
        </is>
      </c>
      <c r="F27" s="88" t="inlineStr">
        <is>
          <t>100 mL</t>
        </is>
      </c>
      <c r="G27" s="88" t="inlineStr">
        <is>
          <t>280 mL</t>
        </is>
      </c>
      <c r="H27" s="88" t="inlineStr">
        <is>
          <t>50 mL</t>
        </is>
      </c>
      <c r="I27" s="100" t="n">
        <v>1</v>
      </c>
      <c r="J27" s="88" t="inlineStr">
        <is>
          <t>✅ คำตอบที่ถูกต้อง: ข้อ ก. 140 mL
💡 Background:
การคำนวณปริมาตรยาที่ต้องจ่ายสำหรับการรักษา:
1 ช้อนชา (teaspoon, tsp) = 5 mL
🎯 ทำไมข้อนี้ถึงถูก:
ขั้นตอนการคำนวณทีละสเต็ป:
1. ยา 5 mL มีเนื้อยา Naproxen 125 mg
2. ขนาดยา 250 mg ต่อครั้ง คิดเป็นปริมาตร = (250 mg / 125 mg) × 5 mL = 10 mL ต่อครั้ง (2 ช้อนชา)
3. รับประทานวันละ 2 ครั้ง = 10 mL × 2 = 20 mL ต่อวัน
4. รับประทานเป็นเวลา 7 วัน = 20 mL/day × 7 days = 140 mL
🔍 ข้ออื่นผิดเพราะอะไร:
- ข้อ ข. (70 mL): คำนวณยาเพียงวันละ 1 ครั้ง (10 mL × 7 = 70 mL)
- ข้อ ค. (100 mL): คำนวณเพียง 5 วัน
- ข้อ ง. (280 mL): คำนวณเบิ้ลขนาดยาเป็น 2 เท่า
- ข้อ จ. (50 mL): คำนวณปริมาตรผิดพลาด
📖 Guideline อ้างอิง:
Ansel's Pharmaceutical Calculations (15th Edition) Chapter 8: Dosage Calculations
📌 จุดจำก่อนสอบ:
Naproxen 125 mg/5 mL → กินครั้งละ 250 mg (10 mL) วันละ 2 ครั้ง (20 mL/วัน) × 7 วัน = 140 mL</t>
        </is>
      </c>
      <c r="K27" s="100" t="n"/>
      <c r="L27" s="88" t="inlineStr">
        <is>
          <t>Pharmaceutical Calculations</t>
        </is>
      </c>
      <c r="M27" s="100" t="inlineStr">
        <is>
          <t>Product</t>
        </is>
      </c>
      <c r="N27" s="88" t="inlineStr">
        <is>
          <t>ข้อสอบจริง Product ปี 2563 ข้อ 43</t>
        </is>
      </c>
      <c r="O27" s="100" t="inlineStr">
        <is>
          <t>ข้อสอบจริง</t>
        </is>
      </c>
      <c r="P27" s="100" t="inlineStr">
        <is>
          <t>ปี 2563</t>
        </is>
      </c>
      <c r="Q27" s="100" t="n"/>
    </row>
    <row r="28" ht="409.6" customHeight="1" s="49">
      <c r="A28" s="100" t="n">
        <v>26</v>
      </c>
      <c r="B28" s="88"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8" s="100" t="n"/>
      <c r="D28" s="88"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8" s="88" t="inlineStr">
        <is>
          <t>การทำให้ตัวยาละลายจนใสสนิทปราศจากอนุภาคแขวนตะกอน</t>
        </is>
      </c>
      <c r="F28" s="88" t="inlineStr">
        <is>
          <t>การเติมสารลดแรงตึงผิวในปริมาณสูงมากเพื่อป้องกันการตกตะกอน</t>
        </is>
      </c>
      <c r="G28" s="88" t="inlineStr">
        <is>
          <t>การใช้น้ำมันแร่ (Mineral oil) เป็นกระสายยาสำหรับฉีดเข้าข้อ</t>
        </is>
      </c>
      <c r="H28" s="88" t="inlineStr">
        <is>
          <t>การปรับค่า pH ให้เป็นกรดจัดเพื่อเร่งการแตกตัว</t>
        </is>
      </c>
      <c r="I28" s="100" t="n">
        <v>1</v>
      </c>
      <c r="J28" s="88"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8" s="100" t="n"/>
      <c r="L28" s="88" t="inlineStr">
        <is>
          <t>Pharmaceutical Calculations</t>
        </is>
      </c>
      <c r="M28" s="100" t="inlineStr">
        <is>
          <t>Product</t>
        </is>
      </c>
      <c r="N28" s="88" t="inlineStr">
        <is>
          <t>ข้อสอบจริง Product ปี 2563 ข้อ 58</t>
        </is>
      </c>
      <c r="O28" s="100" t="inlineStr">
        <is>
          <t>ข้อสอบจริง</t>
        </is>
      </c>
      <c r="P28" s="100" t="inlineStr">
        <is>
          <t>ปี 2563</t>
        </is>
      </c>
      <c r="Q28" s="100" t="n"/>
    </row>
    <row r="29" ht="409.6" customHeight="1" s="49">
      <c r="A29" s="100" t="n">
        <v>27</v>
      </c>
      <c r="B29" s="88"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9" s="100" t="n"/>
      <c r="D29" s="88"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9" s="88" t="inlineStr">
        <is>
          <t>สามารถนำมาฉีดเข้าสู่หลอดเลือดดำของผู้ป่วยได้โดยตรงในปริมาณมากโดยไม่ต้องผสมตัวยา</t>
        </is>
      </c>
      <c r="F29" s="88" t="inlineStr">
        <is>
          <t>เป็นน้ำที่อนุญาตให้เติมสารกันเสียกลุ่ม Parabens หรือ Benzyl alcohol ได้</t>
        </is>
      </c>
      <c r="G29" s="88" t="inlineStr">
        <is>
          <t>เป็นน้ำที่ไม่ต้องผ่านการทดสอบสารก่อไข้และเอนโดท็อกซินของแบคทีเรีย</t>
        </is>
      </c>
      <c r="H29" s="88" t="inlineStr">
        <is>
          <t>สามารถบรรจุในขวดขนาดใหญ่ 5 - 10 ลิตรสำหรับใช้ผสมยาในโรงพยาบาลได้</t>
        </is>
      </c>
      <c r="I29" s="100" t="n">
        <v>1</v>
      </c>
      <c r="J29" s="88"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9" s="100" t="n"/>
      <c r="L29" s="88" t="inlineStr">
        <is>
          <t>Pharmaceutical Calculations</t>
        </is>
      </c>
      <c r="M29" s="100" t="inlineStr">
        <is>
          <t>Product</t>
        </is>
      </c>
      <c r="N29" s="88" t="inlineStr">
        <is>
          <t>ข้อสอบจริง Product ปี 2563 ข้อ 61</t>
        </is>
      </c>
      <c r="O29" s="100" t="inlineStr">
        <is>
          <t>ข้อสอบจริง</t>
        </is>
      </c>
      <c r="P29" s="100" t="inlineStr">
        <is>
          <t>ปี 2563</t>
        </is>
      </c>
      <c r="Q29" s="100" t="n"/>
    </row>
    <row r="30" ht="409.6" customHeight="1" s="49">
      <c r="A30" s="100" t="n">
        <v>28</v>
      </c>
      <c r="B30" s="88"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30" s="100" t="inlineStr"/>
      <c r="D30" s="88" t="inlineStr">
        <is>
          <t>0.86 g</t>
        </is>
      </c>
      <c r="E30" s="88" t="inlineStr">
        <is>
          <t>0.90 g</t>
        </is>
      </c>
      <c r="F30" s="88" t="inlineStr">
        <is>
          <t>0.80 g</t>
        </is>
      </c>
      <c r="G30" s="88" t="inlineStr">
        <is>
          <t>0.04 g</t>
        </is>
      </c>
      <c r="H30" s="88" t="inlineStr">
        <is>
          <t>0.75 g</t>
        </is>
      </c>
      <c r="I30" s="100" t="n">
        <v>1</v>
      </c>
      <c r="J30" s="88"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30" s="100" t="n"/>
      <c r="L30" s="88" t="inlineStr">
        <is>
          <t>Pharmaceutical Calculations</t>
        </is>
      </c>
      <c r="M30" s="100" t="inlineStr">
        <is>
          <t>Product</t>
        </is>
      </c>
      <c r="N30" s="88" t="inlineStr">
        <is>
          <t>ข้อสอบจริง Product ปี 2563 ข้อ 62</t>
        </is>
      </c>
      <c r="O30" s="100" t="inlineStr">
        <is>
          <t>ข้อสอบจริง</t>
        </is>
      </c>
      <c r="P30" s="100" t="inlineStr">
        <is>
          <t>ปี 2563</t>
        </is>
      </c>
      <c r="Q30" s="100" t="n"/>
    </row>
    <row r="31" ht="409.6" customHeight="1" s="49">
      <c r="A31" s="100" t="n">
        <v>29</v>
      </c>
      <c r="B31" s="88"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31" s="100" t="n"/>
      <c r="D31" s="88" t="inlineStr">
        <is>
          <t>1.80 กรัม</t>
        </is>
      </c>
      <c r="E31" s="88" t="inlineStr">
        <is>
          <t>1.60 กรัม</t>
        </is>
      </c>
      <c r="F31" s="88" t="inlineStr">
        <is>
          <t>1.40 กรัม</t>
        </is>
      </c>
      <c r="G31" s="88" t="inlineStr">
        <is>
          <t>1.20 กรัม</t>
        </is>
      </c>
      <c r="H31" s="88" t="inlineStr">
        <is>
          <t>2.00 กรัม</t>
        </is>
      </c>
      <c r="I31" s="100" t="n">
        <v>1</v>
      </c>
      <c r="J31" s="88"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31" s="100" t="n"/>
      <c r="L31" s="88" t="inlineStr">
        <is>
          <t>Pharmaceutical Calculations</t>
        </is>
      </c>
      <c r="M31" s="100" t="inlineStr">
        <is>
          <t>Product</t>
        </is>
      </c>
      <c r="N31" s="88" t="inlineStr">
        <is>
          <t>ข้อสอบจริง Product ปี 2559 ข้อ 16</t>
        </is>
      </c>
      <c r="O31" s="100" t="inlineStr">
        <is>
          <t>ข้อสอบจริง</t>
        </is>
      </c>
      <c r="P31" s="100" t="inlineStr">
        <is>
          <t>ปี 2559</t>
        </is>
      </c>
      <c r="Q31" s="100" t="n"/>
    </row>
    <row r="32" ht="409.6" customHeight="1" s="49">
      <c r="A32" s="100" t="n">
        <v>30</v>
      </c>
      <c r="B32" s="88"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32" s="100" t="n"/>
      <c r="D32" s="88" t="inlineStr">
        <is>
          <t>60 มิลลิลิตร</t>
        </is>
      </c>
      <c r="E32" s="88" t="inlineStr">
        <is>
          <t>30 มิลลิลิตร</t>
        </is>
      </c>
      <c r="F32" s="88" t="inlineStr">
        <is>
          <t>45 มิลลิลิตร</t>
        </is>
      </c>
      <c r="G32" s="88" t="inlineStr">
        <is>
          <t>80 มิลลิลิตร</t>
        </is>
      </c>
      <c r="H32" s="88" t="inlineStr">
        <is>
          <t>120 มิลลิลิตร</t>
        </is>
      </c>
      <c r="I32" s="100" t="n">
        <v>1</v>
      </c>
      <c r="J32" s="88"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32" s="100" t="n"/>
      <c r="L32" s="88" t="inlineStr">
        <is>
          <t>Pharmaceutical Calculations</t>
        </is>
      </c>
      <c r="M32" s="100" t="inlineStr">
        <is>
          <t>Product</t>
        </is>
      </c>
      <c r="N32" s="88" t="inlineStr">
        <is>
          <t>ข้อสอบจริง Product ปี 2559 ข้อ 17</t>
        </is>
      </c>
      <c r="O32" s="100" t="inlineStr">
        <is>
          <t>ข้อสอบจริง</t>
        </is>
      </c>
      <c r="P32" s="100" t="inlineStr">
        <is>
          <t>ปี 2559</t>
        </is>
      </c>
      <c r="Q32" s="100" t="n"/>
    </row>
    <row r="33" ht="409.6" customHeight="1" s="49">
      <c r="A33" s="100" t="n">
        <v>31</v>
      </c>
      <c r="B33" s="88"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33" s="100" t="n"/>
      <c r="D33" s="88" t="inlineStr">
        <is>
          <t>1.83 กรัม</t>
        </is>
      </c>
      <c r="E33" s="88" t="inlineStr">
        <is>
          <t>1.75 กรัม</t>
        </is>
      </c>
      <c r="F33" s="88" t="inlineStr">
        <is>
          <t>1.67 กรัม</t>
        </is>
      </c>
      <c r="G33" s="88" t="inlineStr">
        <is>
          <t>1.50 กรัม</t>
        </is>
      </c>
      <c r="H33" s="88" t="inlineStr">
        <is>
          <t>1.90 กรัม</t>
        </is>
      </c>
      <c r="I33" s="100" t="n">
        <v>1</v>
      </c>
      <c r="J33" s="88"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33" s="100" t="n"/>
      <c r="L33" s="88" t="inlineStr">
        <is>
          <t>Pharmaceutical Calculations</t>
        </is>
      </c>
      <c r="M33" s="100" t="inlineStr">
        <is>
          <t>Product</t>
        </is>
      </c>
      <c r="N33" s="88" t="inlineStr">
        <is>
          <t>ข้อสอบจริง Product ปี 2559 ข้อ 13</t>
        </is>
      </c>
      <c r="O33" s="100" t="inlineStr">
        <is>
          <t>ข้อสอบจริง</t>
        </is>
      </c>
      <c r="P33" s="100" t="inlineStr">
        <is>
          <t>ปี 2559</t>
        </is>
      </c>
      <c r="Q33" s="100" t="n"/>
    </row>
    <row r="34" ht="409.6" customHeight="1" s="49">
      <c r="A34" s="100" t="n">
        <v>32</v>
      </c>
      <c r="B34" s="88" t="inlineStr">
        <is>
          <t>การทดสอบความสม่ำเสมอของขนาดความแรง (Uniformity of dosage units ตามเกณฑ์เภสัชตำรับ USP &lt;905&gt;) สำหรับยาเม็ดที่มีปริมาณตัวยาสำคัญ 5 mg ต่อเม็ด และมีน้ำหนักเม็ดยารวม 100 mg ควรเลือกใช้วิธีการทดสอบใด?</t>
        </is>
      </c>
      <c r="C34" s="100" t="n"/>
      <c r="D34" s="88" t="inlineStr">
        <is>
          <t>การทดสอบความสม่ำเสมอของปริมาณตัวยาสำคัญ (Content Uniformity: CU)</t>
        </is>
      </c>
      <c r="E34" s="88" t="inlineStr">
        <is>
          <t>การทดสอบความแปรปรวนของน้ำหนักยา (Weight Variation: WV)</t>
        </is>
      </c>
      <c r="F34" s="88" t="inlineStr">
        <is>
          <t>การทดสอบการละลายของตัวยาสำคัญ (Dissolution test)</t>
        </is>
      </c>
      <c r="G34" s="88" t="inlineStr">
        <is>
          <t>การทดสอบการแตกตัว (Disintegration test)</t>
        </is>
      </c>
      <c r="H34" s="88" t="inlineStr">
        <is>
          <t>การตรวจหาปริมาณตัวยารวม (Composite Assay)</t>
        </is>
      </c>
      <c r="I34" s="100" t="n">
        <v>1</v>
      </c>
      <c r="J34" s="88" t="inlineStr">
        <is>
          <t>✅ คำตอบที่ถูกต้อง: ข้อ ก. การทดสอบความสม่ำเสมอของปริมาณตัวยาสำคัญ (Content Uniformity: CU)
💡 Background:
ตามเกณฑ์ USP &lt;905&gt; Uniformity of Dosage Units:
• หากตัวยาสำคัญ &lt; 25 mg หรือมีสัดส่วน &lt; 25% ของน้ำหนักหน่วยยารวม: ต้องทดสอบด้วย Content Uniformity (CU)
• หากตัวยาสำคัญ &gt;= 25 mg และมีสัดส่วน &gt;= 25% ของน้ำหนักหน่วยยารวม: สามารถทดสอบด้วย Weight Variation (WV) ได้
🎯 ทำไมข้อนี้ถึงถูก:
ข้อ ก. ยาเม็ดมีตัวยา 5 mg (&lt; 25 mg) และคิดเป็นสัดส่วน 5/100 = 5% (&lt; 25% ของน้ำหนักรวม) จึงเข้าเกณฑ์ Low-dose drug ที่ต้องทดสอบความสม่ำเสมอของตัวยาในแต่ละเม็ดแยกกันด้วยวิธี Content Uniformity (CU)
🔍 ข้ออื่นผิดเพราะอะไร:
- ข้อ ข. (Weight Variation): ไม่อนุญาตให้ใช้เนื่องจากตัวยา &lt; 25 mg และสัดส่วน &lt; 25%
- ข้อ ค, ง. เป็นการทดสอบคุณสมบัติการปลดปล่อยยา ไม่ใช่การทดสอบความสม่ำเสมอของขนาดความแรง
- ข้อ จ. (Composite Assay): เป็นการบดรวม 20 เม็ดหาค่าเฉลี่ย ไม่สามารถบอกความสม่ำเสมอระหว่างแต่ละเม็ดได้
📖 Guideline อ้างอิง:
United States Pharmacopeia - National Formulary (USP-NF) General Chapter &lt;905&gt; Uniformity of Dosage Units
📌 จุดจำก่อนสอบ:
• กฎทอง USP &lt;905&gt;: API &lt; 25 mg หรือ API &lt; 25% w/w -&gt; ต้องใช้ Content Uniformity (CU) เสมอ</t>
        </is>
      </c>
      <c r="K34" s="100" t="n"/>
      <c r="L34" s="88" t="inlineStr">
        <is>
          <t>Pharmaceutical Calculations</t>
        </is>
      </c>
      <c r="M34" s="100" t="inlineStr">
        <is>
          <t>Product</t>
        </is>
      </c>
      <c r="N34" s="88" t="inlineStr">
        <is>
          <t>ข้อสอบจริง Product ปี 2558 ข้อ 12</t>
        </is>
      </c>
      <c r="O34" s="100" t="inlineStr">
        <is>
          <t>ข้อสอบจริง</t>
        </is>
      </c>
      <c r="P34" s="100" t="inlineStr">
        <is>
          <t>ปี 2558</t>
        </is>
      </c>
      <c r="Q34" s="100" t="n"/>
    </row>
    <row r="35" ht="409.6" customHeight="1" s="49">
      <c r="A35" s="100" t="n">
        <v>33</v>
      </c>
      <c r="B35" s="88" t="inlineStr">
        <is>
          <t>จงคำนวณหาค่า Required HLB (rHLB) ของสูตรตำรับครีม/อิมัลชันต่อไปนี้:
Rx.
Mineral oil 35 g (rHLB = 12)
Cetyl alcohol 5 g (rHLB = 15)
Emulsifying agent 4 g
Purified water qs to 100 g</t>
        </is>
      </c>
      <c r="C35" s="100" t="inlineStr"/>
      <c r="D35" s="88" t="inlineStr">
        <is>
          <t>12.38</t>
        </is>
      </c>
      <c r="E35" s="88" t="inlineStr">
        <is>
          <t>13.50</t>
        </is>
      </c>
      <c r="F35" s="88" t="inlineStr">
        <is>
          <t>12.00</t>
        </is>
      </c>
      <c r="G35" s="88" t="inlineStr">
        <is>
          <t>14.25</t>
        </is>
      </c>
      <c r="H35" s="88" t="inlineStr">
        <is>
          <t>11.80</t>
        </is>
      </c>
      <c r="I35" s="100" t="n">
        <v>1</v>
      </c>
      <c r="J35" s="88" t="inlineStr">
        <is>
          <t>✅ คำตอบที่ถูกต้อง: ข้อ ก. 12.38
💡 Background:
การคำนวณค่า Required HLB ของระบบน้ำมันผสม (Oil phase mixture):
rHLB รวม = Σ [ (สัดส่วนน้ำหนักของน้ำมันแต่ละชนิด / น้ำหนักรวมของเฟสน้ำมัน) × rHLB ของน้ำมันชนิดนั้น ]
🎯 ทำไมข้อนี้ถึงถูก:
ขั้นตอนการคำนวณทีละสเต็ป:
1. หาน้ำหนักรวมของเฟสน้ำมัน (Oil phase total weight):
   Mineral oil 35 g + Cetyl alcohol 5 g = 40 g
2. หาสัดส่วนของ Mineral oil = 35 / 40 = 0.875 (87.5%)
3. หาสัดส่วนของ Cetyl alcohol = 5 / 40 = 0.125 (12.5%)
4. คำนวณ rHLB รวม:
   rHLB = (0.875 × 12) + (0.125 × 15)
   rHLB = 10.50 + 1.875 = 12.375 ≈ 12.38
🔍 ข้ออื่นผิดเพราะอะไร:
- ข้อ ข. (13.50): นำ rHLB สองตัวมาบวกกันหารสองตรงๆ (12+15)/2 โดยไม่ได้ถ่วงน้ำหนักสัดส่วนจริง
- ข้อ ค. (12.00): คิดเฉพาะค่า rHLB ของ Mineral oil
- ข้อ ง. (14.25) และ ข้อ จ. (11.80): คำนวณถ่วงน้ำหนักผิดพลาด
📖 Guideline อ้างอิง:
Ansel's Pharmaceutical Calculations (15th Edition) Chapter 17: HLB System, Remington: The Science and Practice of Pharmacy
📌 จุดจำก่อนสอบ:
rHLB ถ่วงน้ำหนัก = [(35/40) × 12] + [(5/40) × 15] = 10.5 + 1.875 = 12.38</t>
        </is>
      </c>
      <c r="K35" s="100" t="n"/>
      <c r="L35" s="88" t="inlineStr">
        <is>
          <t>Pharmaceutical Calculations</t>
        </is>
      </c>
      <c r="M35" s="100" t="inlineStr">
        <is>
          <t>Product</t>
        </is>
      </c>
      <c r="N35" s="88" t="inlineStr">
        <is>
          <t>ข้อสอบจริง Product ปี 2558 ข้อ 21</t>
        </is>
      </c>
      <c r="O35" s="100" t="inlineStr">
        <is>
          <t>ข้อสอบจริง</t>
        </is>
      </c>
      <c r="P35" s="100" t="inlineStr">
        <is>
          <t>ปี 2558</t>
        </is>
      </c>
      <c r="Q35" s="100" t="n"/>
    </row>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Q27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00" t="n">
        <v>1</v>
      </c>
      <c r="B3" s="88" t="inlineStr">
        <is>
          <t>ยายหยอดตามีส่วนประกอบดังนี้ Neomycin sulfate, Polymyxin B sulphate, NaCl, Benzalkonium chloride, Hypromellose, Disodium edetate จากตำรับดังกล่าว Hypromellose มีหน้าที่อะไร</t>
        </is>
      </c>
      <c r="C3" s="100" t="n"/>
      <c r="D3" s="88" t="inlineStr">
        <is>
          <t>เพิ่มการละลายของ Neomycin</t>
        </is>
      </c>
      <c r="E3" s="88" t="inlineStr">
        <is>
          <t>ป้องกันการตกตะกอนขุ่นของสารละลาย</t>
        </is>
      </c>
      <c r="F3" s="88" t="inlineStr">
        <is>
          <t>เพิ่มฤทธิ์ฆ่าเชื้อแบคทีเรีย</t>
        </is>
      </c>
      <c r="G3" s="88" t="inlineStr">
        <is>
          <t>ลดการแสบระคายเคืองตา</t>
        </is>
      </c>
      <c r="H3" s="88" t="inlineStr">
        <is>
          <t>เพิ่มการติดของสารละลายกับดวงตา</t>
        </is>
      </c>
      <c r="I3" s="100" t="n">
        <v>5</v>
      </c>
      <c r="J3" s="88"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0" t="n"/>
      <c r="L3" s="88" t="inlineStr">
        <is>
          <t>Tablet Manufacturing</t>
        </is>
      </c>
      <c r="M3" s="100" t="inlineStr">
        <is>
          <t>Product</t>
        </is>
      </c>
      <c r="N3" s="88" t="inlineStr">
        <is>
          <t>ข้อ 23 Pharma Plus เล่มม่วง (เฉลยข้อ จ)</t>
        </is>
      </c>
      <c r="O3" s="100" t="inlineStr">
        <is>
          <t>Mock</t>
        </is>
      </c>
      <c r="P3" s="100" t="inlineStr">
        <is>
          <t>Pharma Plus เล่มม่วง</t>
        </is>
      </c>
      <c r="Q3" s="100" t="n"/>
    </row>
    <row r="4" ht="13.2" customHeight="1" s="49">
      <c r="A4" s="100" t="n">
        <v>2</v>
      </c>
      <c r="B4" s="88" t="inlineStr">
        <is>
          <t>คุณสมบัติที่สำคัญที่สุดของยาตา</t>
        </is>
      </c>
      <c r="C4" s="100" t="n"/>
      <c r="D4" s="88" t="inlineStr">
        <is>
          <t>Isotonic</t>
        </is>
      </c>
      <c r="E4" s="88" t="inlineStr">
        <is>
          <t>Sterile</t>
        </is>
      </c>
      <c r="F4" s="88" t="inlineStr">
        <is>
          <t>pH</t>
        </is>
      </c>
      <c r="G4" s="88" t="inlineStr">
        <is>
          <t>Preservative</t>
        </is>
      </c>
      <c r="H4" s="88" t="inlineStr">
        <is>
          <t>ต้องเป็นสารละลาย</t>
        </is>
      </c>
      <c r="I4" s="100" t="n">
        <v>2</v>
      </c>
      <c r="J4" s="88"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0" t="n"/>
      <c r="L4" s="88" t="inlineStr">
        <is>
          <t>Tablet Manufacturing</t>
        </is>
      </c>
      <c r="M4" s="100" t="inlineStr">
        <is>
          <t>Product</t>
        </is>
      </c>
      <c r="N4" s="88" t="inlineStr">
        <is>
          <t>ข้อ 24 Pharma Plus เล่มม่วง (เฉลยข้อ ข)</t>
        </is>
      </c>
      <c r="O4" s="100" t="inlineStr">
        <is>
          <t>Mock</t>
        </is>
      </c>
      <c r="P4" s="100" t="inlineStr">
        <is>
          <t>Pharma Plus เล่มม่วง</t>
        </is>
      </c>
      <c r="Q4" s="100" t="n"/>
    </row>
    <row r="5" ht="13.2" customHeight="1" s="49">
      <c r="A5" s="100" t="n">
        <v>3</v>
      </c>
      <c r="B5" s="88" t="inlineStr">
        <is>
          <t>Norfloxacin มีค่าการละลายต่ำจึงนำมาใช้ร่วมกับ B-cyclodextrin ข้อใดคือกลไกของ B-cyclodextrin</t>
        </is>
      </c>
      <c r="C5" s="100" t="n"/>
      <c r="D5" s="88" t="inlineStr">
        <is>
          <t>pH</t>
        </is>
      </c>
      <c r="E5" s="88" t="inlineStr">
        <is>
          <t>ลดค่า dielectric constant</t>
        </is>
      </c>
      <c r="F5" s="88" t="inlineStr">
        <is>
          <t>Micelle</t>
        </is>
      </c>
      <c r="G5" s="88" t="inlineStr">
        <is>
          <t>Co-solvent</t>
        </is>
      </c>
      <c r="H5" s="88" t="inlineStr">
        <is>
          <t>Complexation</t>
        </is>
      </c>
      <c r="I5" s="100" t="n">
        <v>5</v>
      </c>
      <c r="J5" s="88"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0" t="n"/>
      <c r="L5" s="88" t="inlineStr">
        <is>
          <t>Tablet Manufacturing</t>
        </is>
      </c>
      <c r="M5" s="100" t="inlineStr">
        <is>
          <t>Product</t>
        </is>
      </c>
      <c r="N5" s="88" t="inlineStr">
        <is>
          <t>ข้อ 25 Pharma Plus เล่มม่วง (เฉลยข้อ จ)</t>
        </is>
      </c>
      <c r="O5" s="100" t="inlineStr">
        <is>
          <t>Mock</t>
        </is>
      </c>
      <c r="P5" s="100" t="inlineStr">
        <is>
          <t>Pharma Plus เล่มม่วง</t>
        </is>
      </c>
      <c r="Q5" s="100" t="n"/>
    </row>
    <row r="6" ht="13.2" customHeight="1" s="49">
      <c r="A6" s="100" t="n">
        <v>4</v>
      </c>
      <c r="B6" s="88" t="inlineStr">
        <is>
          <t>หากต้องการพัฒนาสูตรตำรับยาคุมกำเนิดปัญหาใดที่มีความสำคัญที่สุดและต้องแก้ไข</t>
        </is>
      </c>
      <c r="C6" s="100" t="n"/>
      <c r="D6" s="88" t="inlineStr">
        <is>
          <t>ความหนาของเม็ดยาต้องเท่ากัน</t>
        </is>
      </c>
      <c r="E6" s="88" t="inlineStr">
        <is>
          <t>ความแข็งของเม็ดยา เนื่องจากต้องพกติดตัว</t>
        </is>
      </c>
      <c r="F6" s="88" t="inlineStr">
        <is>
          <t>ความสม่ำเสมอของตัวยาสำคัญ</t>
        </is>
      </c>
      <c r="G6" s="88" t="inlineStr">
        <is>
          <t>ความกร่อน</t>
        </is>
      </c>
      <c r="H6" s="88" t="inlineStr">
        <is>
          <t>การละลายของยา</t>
        </is>
      </c>
      <c r="I6" s="100" t="n">
        <v>3</v>
      </c>
      <c r="J6" s="88"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0" t="n"/>
      <c r="L6" s="88" t="inlineStr">
        <is>
          <t>Tablet Manufacturing</t>
        </is>
      </c>
      <c r="M6" s="100" t="inlineStr">
        <is>
          <t>Product</t>
        </is>
      </c>
      <c r="N6" s="88" t="inlineStr">
        <is>
          <t>ข้อ 26 Pharma Plus เล่มม่วง (เฉลยข้อ ค)</t>
        </is>
      </c>
      <c r="O6" s="100" t="inlineStr">
        <is>
          <t>Mock</t>
        </is>
      </c>
      <c r="P6" s="100" t="inlineStr">
        <is>
          <t>Pharma Plus เล่มม่วง</t>
        </is>
      </c>
      <c r="Q6" s="100" t="n"/>
    </row>
    <row r="7" ht="13.2" customHeight="1" s="49">
      <c r="A7" s="100" t="n">
        <v>5</v>
      </c>
      <c r="B7" s="88" t="inlineStr">
        <is>
          <t>สาเหตุความไม่คงตัวดังข้อ 71 คือ</t>
        </is>
      </c>
      <c r="C7" s="100" t="n"/>
      <c r="D7" s="88" t="inlineStr">
        <is>
          <t>อนุภาคมีขนาดใหญ่เกินไป</t>
        </is>
      </c>
      <c r="E7" s="88" t="inlineStr">
        <is>
          <t>วัตภาคน้ำมันมีปริมาณมากเกินไป</t>
        </is>
      </c>
      <c r="F7" s="88" t="inlineStr">
        <is>
          <t>ความหนืดของวัตภาคภายนอกสูงเกินไป</t>
        </is>
      </c>
      <c r="G7" s="88" t="inlineStr">
        <is>
          <t>ไม่มีสารก่ออิมัลชัน (emulsifier) ในตำรับ</t>
        </is>
      </c>
      <c r="H7" s="88" t="inlineStr">
        <is>
          <t>ความหนาแน่นของวัตภาคในและนอกมีค่าใกล้เคียงกัน</t>
        </is>
      </c>
      <c r="I7" s="100" t="n">
        <v>4</v>
      </c>
      <c r="J7" s="88"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0" t="n"/>
      <c r="L7" s="88" t="inlineStr">
        <is>
          <t>Tablet Manufacturing</t>
        </is>
      </c>
      <c r="M7" s="100" t="inlineStr">
        <is>
          <t>Product</t>
        </is>
      </c>
      <c r="N7" s="88" t="inlineStr">
        <is>
          <t>ข้อ 72 Pharma Plus เล่มม่วง (เฉลยข้อ ง)</t>
        </is>
      </c>
      <c r="O7" s="100" t="inlineStr">
        <is>
          <t>Mock</t>
        </is>
      </c>
      <c r="P7" s="100" t="inlineStr">
        <is>
          <t>Pharma Plus เล่มม่วง</t>
        </is>
      </c>
      <c r="Q7" s="100" t="n"/>
    </row>
    <row r="8" ht="13.2" customHeight="1" s="49">
      <c r="A8" s="100" t="n">
        <v>6</v>
      </c>
      <c r="B8" s="88" t="inlineStr">
        <is>
          <t>สัดส่วนที่เหมาะสมของสารก่ออิมัลชันที่ใช้สำหรับตำรับข้อ 71 เพื่อให้เกิดเป็น o/w</t>
        </is>
      </c>
      <c r="C8" s="100" t="n"/>
      <c r="D8" s="88" t="inlineStr">
        <is>
          <t>Tween 80 : Span 80 = 8.43 : 2.87</t>
        </is>
      </c>
      <c r="E8" s="88" t="inlineStr">
        <is>
          <t>Tween 80 : Span 80 = 2.87 : 8.43</t>
        </is>
      </c>
      <c r="F8" s="88" t="inlineStr">
        <is>
          <t>Tween 80 : Span 80 = 15.0 : 3.7</t>
        </is>
      </c>
      <c r="G8" s="88" t="inlineStr">
        <is>
          <t>Tween 80 : Span 80 = 3.7 : 15.0</t>
        </is>
      </c>
      <c r="H8" s="88" t="inlineStr">
        <is>
          <t>Tween 80 : Span 80 = 1.5 : 2.5</t>
        </is>
      </c>
      <c r="I8" s="100" t="n">
        <v>1</v>
      </c>
      <c r="J8" s="88"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0" t="n"/>
      <c r="L8" s="88" t="inlineStr">
        <is>
          <t>Tablet Manufacturing</t>
        </is>
      </c>
      <c r="M8" s="100" t="inlineStr">
        <is>
          <t>Product</t>
        </is>
      </c>
      <c r="N8" s="88" t="inlineStr">
        <is>
          <t>ข้อ 74 Pharma Plus เล่มม่วง (เฉลยข้อ )</t>
        </is>
      </c>
      <c r="O8" s="100" t="inlineStr">
        <is>
          <t>Mock</t>
        </is>
      </c>
      <c r="P8" s="100" t="inlineStr">
        <is>
          <t>Pharma Plus เล่มม่วง</t>
        </is>
      </c>
      <c r="Q8" s="100" t="n"/>
    </row>
    <row r="9" ht="13.2" customHeight="1" s="49">
      <c r="A9" s="100" t="n">
        <v>7</v>
      </c>
      <c r="B9" s="88" t="inlineStr">
        <is>
          <t>เพราะเหตุใดอิมัลชันที่เตรียมได้ตามสูตรข้างต้นเป็นอิมัลชันชนิด o/w</t>
        </is>
      </c>
      <c r="C9" s="100" t="n"/>
      <c r="D9" s="88" t="inlineStr">
        <is>
          <t>มีปริมาตรวัตภาคบ้า(น้ำ)สูงกว่าวัตภาคน้ำมัน และระบบสารก่ออิมัลชัน (emulsifier system) มีค่า HLB ที่สูง</t>
        </is>
      </c>
      <c r="E9" s="88" t="inlineStr">
        <is>
          <t>มีปริมาตรวัตภาคบ้า(น้ำ)สูงกว่าวัตภาคน้ำมัน และระบบสารก่ออิมัลชัน (emulsifier system) มีค่า HLB ที่ต่ำ</t>
        </is>
      </c>
      <c r="F9" s="88" t="inlineStr">
        <is>
          <t>มีปริมาตรวัตภาคน้ำมันสูงกว่าวัตภาคบ้า(น้ำ) และระบบสารก่ออิมัลชัน (emulsifier system) มีค่า HLB ที่สูง</t>
        </is>
      </c>
      <c r="G9" s="88" t="inlineStr">
        <is>
          <t>มีปริมาตรวัตภาคน้ำมันสูงกว่าวัตภาคบ้า(น้ำ) และระบบสารก่ออิมัลชัน (emulsifier system) มีค่า HLB ที่ต่ำ</t>
        </is>
      </c>
      <c r="H9" s="88" t="inlineStr">
        <is>
          <t>มีปริมาตรวัตภาคน้ำมันและวัตภาคน้ำเท่าๆกัน และระบบสารก่ออิมัลชัน (emulsifier system) มีค่า HLB ที่สูง</t>
        </is>
      </c>
      <c r="I9" s="100" t="n">
        <v>1</v>
      </c>
      <c r="J9" s="88"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0" t="n"/>
      <c r="L9" s="88" t="inlineStr">
        <is>
          <t>Tablet Manufacturing</t>
        </is>
      </c>
      <c r="M9" s="100" t="inlineStr">
        <is>
          <t>Product</t>
        </is>
      </c>
      <c r="N9" s="88" t="inlineStr">
        <is>
          <t>ข้อ 75 Pharma Plus เล่มม่วง (เฉลยข้อ ก)</t>
        </is>
      </c>
      <c r="O9" s="100" t="inlineStr">
        <is>
          <t>Mock</t>
        </is>
      </c>
      <c r="P9" s="100" t="inlineStr">
        <is>
          <t>Pharma Plus เล่มม่วง</t>
        </is>
      </c>
      <c r="Q9" s="100" t="n"/>
    </row>
    <row r="10" ht="13.2" customHeight="1" s="49">
      <c r="A10" s="100" t="n">
        <v>8</v>
      </c>
      <c r="B10" s="88" t="inlineStr">
        <is>
          <t>ในการผลิตยาเม็ด gemfibrozil พบว่าเมื่อตอกแล้วยาเม็ดติดจาก แก้ไขโดยการเติมสารใด</t>
        </is>
      </c>
      <c r="C10" s="100" t="n"/>
      <c r="D10" s="88" t="inlineStr">
        <is>
          <t>Lactose</t>
        </is>
      </c>
      <c r="E10" s="88" t="inlineStr">
        <is>
          <t>Calcium carbonate</t>
        </is>
      </c>
      <c r="F10" s="88" t="inlineStr">
        <is>
          <t>HPMC</t>
        </is>
      </c>
      <c r="G10" s="88" t="inlineStr">
        <is>
          <t>Magnesium stearate</t>
        </is>
      </c>
      <c r="H10" s="88" t="inlineStr">
        <is>
          <t>Alcohol</t>
        </is>
      </c>
      <c r="I10" s="100" t="n">
        <v>4</v>
      </c>
      <c r="J10" s="88"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0" t="n"/>
      <c r="L10" s="88" t="inlineStr">
        <is>
          <t>Tablet Defects</t>
        </is>
      </c>
      <c r="M10" s="100" t="inlineStr">
        <is>
          <t>Product</t>
        </is>
      </c>
      <c r="N10" s="88" t="inlineStr">
        <is>
          <t>ข้อ 76 Pharma Plus เล่มม่วง (เฉลยข้อ ง)</t>
        </is>
      </c>
      <c r="O10" s="100" t="inlineStr">
        <is>
          <t>Mock</t>
        </is>
      </c>
      <c r="P10" s="100" t="inlineStr">
        <is>
          <t>Pharma Plus เล่มม่วง</t>
        </is>
      </c>
      <c r="Q10" s="100" t="n"/>
    </row>
    <row r="11" ht="13.2" customHeight="1" s="49">
      <c r="A11" s="100" t="n">
        <v>9</v>
      </c>
      <c r="B11" s="88" t="inlineStr">
        <is>
          <t>หากต้องการเพิ่มความสามารถในการแตกตัวของยาเม็ด colchicine ควรใช้สารใด</t>
        </is>
      </c>
      <c r="C11" s="100" t="n"/>
      <c r="D11" s="88" t="inlineStr">
        <is>
          <t>Lactose</t>
        </is>
      </c>
      <c r="E11" s="88" t="inlineStr">
        <is>
          <t>Starch paste</t>
        </is>
      </c>
      <c r="F11" s="88" t="inlineStr">
        <is>
          <t>Microcrystalline cellulose</t>
        </is>
      </c>
      <c r="G11" s="88" t="inlineStr">
        <is>
          <t>Magnesium stearate</t>
        </is>
      </c>
      <c r="H11" s="88" t="inlineStr">
        <is>
          <t>Dicalcium phosphate</t>
        </is>
      </c>
      <c r="I11" s="100" t="n">
        <v>3</v>
      </c>
      <c r="J11" s="88"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Tablet Manufacturing</t>
        </is>
      </c>
      <c r="M11" s="100" t="inlineStr">
        <is>
          <t>Product</t>
        </is>
      </c>
      <c r="N11" s="88" t="inlineStr">
        <is>
          <t>ข้อ 77 Pharma Plus เล่มม่วง (เฉลยข้อ ค)</t>
        </is>
      </c>
      <c r="O11" s="100" t="inlineStr">
        <is>
          <t>Mock</t>
        </is>
      </c>
      <c r="P11" s="100" t="inlineStr">
        <is>
          <t>Pharma Plus เล่มม่วง</t>
        </is>
      </c>
      <c r="Q11" s="100" t="n"/>
    </row>
    <row r="12" ht="13.2" customHeight="1" s="49">
      <c r="A12" s="100" t="n">
        <v>10</v>
      </c>
      <c r="B12" s="88" t="inlineStr">
        <is>
          <t>ในการควบคุมคุณภาพของยาเม็ด colchicine tablet 0.6 mg ตามข้อกำหนดใน USP สิ่งที่ไม่ต้องทำคือ</t>
        </is>
      </c>
      <c r="C12" s="100" t="n"/>
      <c r="D12" s="88" t="inlineStr">
        <is>
          <t>Friability test</t>
        </is>
      </c>
      <c r="E12" s="88" t="inlineStr">
        <is>
          <t>Content uniformity</t>
        </is>
      </c>
      <c r="F12" s="88" t="inlineStr">
        <is>
          <t>Weight variation</t>
        </is>
      </c>
      <c r="G12" s="88" t="inlineStr">
        <is>
          <t>Dissolution test</t>
        </is>
      </c>
      <c r="H12" s="88" t="inlineStr">
        <is>
          <t>Disintegration test</t>
        </is>
      </c>
      <c r="I12" s="100" t="n">
        <v>1</v>
      </c>
      <c r="J12" s="88"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Tablet Manufacturing</t>
        </is>
      </c>
      <c r="M12" s="100" t="inlineStr">
        <is>
          <t>Product</t>
        </is>
      </c>
      <c r="N12" s="88" t="inlineStr">
        <is>
          <t>ข้อ 78 Pharma Plus เล่มม่วง (เฉลยข้อ ก)</t>
        </is>
      </c>
      <c r="O12" s="100" t="inlineStr">
        <is>
          <t>Mock</t>
        </is>
      </c>
      <c r="P12" s="100" t="inlineStr">
        <is>
          <t>Pharma Plus เล่มม่วง</t>
        </is>
      </c>
      <c r="Q12" s="100" t="n"/>
    </row>
    <row r="13" ht="13.2" customHeight="1" s="49">
      <c r="A13" s="100" t="n">
        <v>11</v>
      </c>
      <c r="B13" s="88" t="inlineStr">
        <is>
          <t>ถ้าต้องการเตรียมยา Intra-arthricular corticosteroids (ampule) ต้องผ่านการควบคุมคุณภาพต่อไปนี้ ยกเว้นข้อใด</t>
        </is>
      </c>
      <c r="C13" s="100" t="n"/>
      <c r="D13" s="88" t="inlineStr">
        <is>
          <t>Sterility test</t>
        </is>
      </c>
      <c r="E13" s="88" t="inlineStr">
        <is>
          <t>Clarity test</t>
        </is>
      </c>
      <c r="F13" s="88" t="inlineStr">
        <is>
          <t>Pyrogen test</t>
        </is>
      </c>
      <c r="G13" s="88" t="inlineStr">
        <is>
          <t>Compatibility test</t>
        </is>
      </c>
      <c r="H13" s="88" t="inlineStr">
        <is>
          <t>Leaker test</t>
        </is>
      </c>
      <c r="I13" s="100" t="n">
        <v>4</v>
      </c>
      <c r="J13" s="88"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Tablet Manufacturing</t>
        </is>
      </c>
      <c r="M13" s="100" t="inlineStr">
        <is>
          <t>Product</t>
        </is>
      </c>
      <c r="N13" s="88" t="inlineStr">
        <is>
          <t>ข้อ 79 Pharma Plus เล่มม่วง (เฉลยข้อ ง)</t>
        </is>
      </c>
      <c r="O13" s="100" t="inlineStr">
        <is>
          <t>Mock</t>
        </is>
      </c>
      <c r="P13" s="100" t="inlineStr">
        <is>
          <t>Pharma Plus เล่มม่วง</t>
        </is>
      </c>
      <c r="Q13" s="100" t="n"/>
    </row>
    <row r="14" ht="13.2" customHeight="1" s="49">
      <c r="A14" s="100" t="n">
        <v>12</v>
      </c>
      <c r="B14" s="88"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00" t="n"/>
      <c r="D14" s="88" t="inlineStr">
        <is>
          <t>0.8 g</t>
        </is>
      </c>
      <c r="E14" s="88" t="inlineStr">
        <is>
          <t>1.2 g</t>
        </is>
      </c>
      <c r="F14" s="88" t="inlineStr">
        <is>
          <t>1.5 g</t>
        </is>
      </c>
      <c r="G14" s="88" t="inlineStr">
        <is>
          <t>2.2 g</t>
        </is>
      </c>
      <c r="H14" s="88" t="inlineStr">
        <is>
          <t>3.0 g</t>
        </is>
      </c>
      <c r="I14" s="100" t="n">
        <v>4</v>
      </c>
      <c r="J14" s="88"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Tablet Manufacturing</t>
        </is>
      </c>
      <c r="M14" s="100" t="inlineStr">
        <is>
          <t>Product</t>
        </is>
      </c>
      <c r="N14" s="88" t="inlineStr">
        <is>
          <t>ข้อ 80 Pharma Plus เล่มม่วง (เฉลยข้อ ง)</t>
        </is>
      </c>
      <c r="O14" s="100" t="inlineStr">
        <is>
          <t>Mock</t>
        </is>
      </c>
      <c r="P14" s="100" t="inlineStr">
        <is>
          <t>Pharma Plus เล่มม่วง</t>
        </is>
      </c>
      <c r="Q14" s="100" t="n"/>
    </row>
    <row r="15" ht="13.2" customHeight="1" s="49">
      <c r="A15" s="100" t="n">
        <v>13</v>
      </c>
      <c r="B15" s="88" t="inlineStr">
        <is>
          <t>ผู้ป่วยควรเก็บ insulin ที่ภาวะใด</t>
        </is>
      </c>
      <c r="C15" s="100" t="n"/>
      <c r="D15" s="88" t="inlineStr">
        <is>
          <t>Cold</t>
        </is>
      </c>
      <c r="E15" s="88" t="inlineStr">
        <is>
          <t>Refrigerator</t>
        </is>
      </c>
      <c r="F15" s="88" t="inlineStr">
        <is>
          <t>Cool</t>
        </is>
      </c>
      <c r="G15" s="88" t="inlineStr">
        <is>
          <t>Room temperature</t>
        </is>
      </c>
      <c r="H15" s="88" t="inlineStr">
        <is>
          <t>Warm</t>
        </is>
      </c>
      <c r="I15" s="100" t="n">
        <v>2</v>
      </c>
      <c r="J15" s="88"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Tablet Manufacturing</t>
        </is>
      </c>
      <c r="M15" s="100" t="inlineStr">
        <is>
          <t>Product</t>
        </is>
      </c>
      <c r="N15" s="88" t="inlineStr">
        <is>
          <t>ข้อ 81 Pharma Plus เล่มม่วง (เฉลยข้อ ข)</t>
        </is>
      </c>
      <c r="O15" s="100" t="inlineStr">
        <is>
          <t>Mock</t>
        </is>
      </c>
      <c r="P15" s="100" t="inlineStr">
        <is>
          <t>Pharma Plus เล่มม่วง</t>
        </is>
      </c>
      <c r="Q15" s="100" t="n"/>
    </row>
    <row r="16" ht="13.2" customHeight="1" s="49">
      <c r="A16" s="100" t="n">
        <v>14</v>
      </c>
      <c r="B16" s="88" t="inlineStr">
        <is>
          <t>ท่านคิดว่า metformin tablet ไม่จำเป็นต้องทำ finished product quality control ข้อใด</t>
        </is>
      </c>
      <c r="C16" s="100" t="n"/>
      <c r="D16" s="88" t="inlineStr">
        <is>
          <t>Friability test</t>
        </is>
      </c>
      <c r="E16" s="88" t="inlineStr">
        <is>
          <t>Disintegration test</t>
        </is>
      </c>
      <c r="F16" s="88" t="inlineStr">
        <is>
          <t>Dissolution test</t>
        </is>
      </c>
      <c r="G16" s="88" t="inlineStr">
        <is>
          <t>Freeze-thaw cycle</t>
        </is>
      </c>
      <c r="H16" s="88" t="inlineStr">
        <is>
          <t>Weight variation</t>
        </is>
      </c>
      <c r="I16" s="100" t="n">
        <v>1</v>
      </c>
      <c r="J16" s="88"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Tablet Manufacturing</t>
        </is>
      </c>
      <c r="M16" s="100" t="inlineStr">
        <is>
          <t>Product</t>
        </is>
      </c>
      <c r="N16" s="88" t="inlineStr">
        <is>
          <t>ข้อ 82 Pharma Plus เล่มม่วง (เฉลยข้อ ก)</t>
        </is>
      </c>
      <c r="O16" s="100" t="inlineStr">
        <is>
          <t>Mock</t>
        </is>
      </c>
      <c r="P16" s="100" t="inlineStr">
        <is>
          <t>Pharma Plus เล่มม่วง</t>
        </is>
      </c>
      <c r="Q16" s="100" t="n"/>
    </row>
    <row r="17" ht="13.2" customHeight="1" s="49">
      <c r="A17" s="100" t="n">
        <v>15</v>
      </c>
      <c r="B17" s="88" t="inlineStr">
        <is>
          <t>ข้อใดไม่ใช่ข้อดีของการทำ film coated tablet ที่เหนือกว่า sugar coated tablet</t>
        </is>
      </c>
      <c r="C17" s="100" t="n"/>
      <c r="D17" s="88" t="inlineStr">
        <is>
          <t>น้ำหนักของเม็ดยาเพิ่มมากขึ้น มากกว่า sugar coated tablet เนื่องจาก material ที่ใช้เป็นสารสังเคราะห์ที่มีน้ำหนักโมเลกุลสูง</t>
        </is>
      </c>
      <c r="E17" s="88" t="inlineStr">
        <is>
          <t>พื้นผิวเม็ดยามีความเรียบและ สีสม่ำเสมอกว่า sugar coated tablet</t>
        </is>
      </c>
      <c r="F17" s="88" t="inlineStr">
        <is>
          <t>กระบวนการทำ film coated tablet รวดเร็วกว่า sugar coated tablet</t>
        </is>
      </c>
      <c r="G17" s="88" t="inlineStr">
        <is>
          <t>กระบวนการทำ film coated tablet ไม่เกิดปัญหา dead spot</t>
        </is>
      </c>
      <c r="H17" s="88" t="inlineStr">
        <is>
          <t>film coated tabletไม่มีการทำ polishing ด้วย wax จึงไม่เกิดปัญหาที่เรียกว่า marbled เหมือน sugar coated tablet</t>
        </is>
      </c>
      <c r="I17" s="100" t="n">
        <v>1</v>
      </c>
      <c r="J17" s="88"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Tablet Coating</t>
        </is>
      </c>
      <c r="M17" s="100" t="inlineStr">
        <is>
          <t>Product</t>
        </is>
      </c>
      <c r="N17" s="88" t="inlineStr">
        <is>
          <t>ข้อ 83 Pharma Plus เล่มม่วง (เฉลยข้อ ก)</t>
        </is>
      </c>
      <c r="O17" s="100" t="inlineStr">
        <is>
          <t>Mock</t>
        </is>
      </c>
      <c r="P17" s="100" t="inlineStr">
        <is>
          <t>Pharma Plus เล่มม่วง</t>
        </is>
      </c>
      <c r="Q17" s="100" t="n"/>
    </row>
    <row r="18" ht="13.2" customHeight="1" s="49">
      <c r="A18" s="100" t="n">
        <v>16</v>
      </c>
      <c r="B18" s="88" t="inlineStr">
        <is>
          <t>Antacid เป็นยาเตรียมประเภทใด</t>
        </is>
      </c>
      <c r="C18" s="100" t="n"/>
      <c r="D18" s="88" t="inlineStr">
        <is>
          <t>Gel</t>
        </is>
      </c>
      <c r="E18" s="88" t="inlineStr">
        <is>
          <t>Emulsion</t>
        </is>
      </c>
      <c r="F18" s="88" t="inlineStr">
        <is>
          <t>Suspension</t>
        </is>
      </c>
      <c r="G18" s="88" t="inlineStr">
        <is>
          <t>Solution</t>
        </is>
      </c>
      <c r="H18" s="88" t="inlineStr">
        <is>
          <t>Elixir</t>
        </is>
      </c>
      <c r="I18" s="100" t="n">
        <v>3</v>
      </c>
      <c r="J18" s="88"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Tablet Manufacturing</t>
        </is>
      </c>
      <c r="M18" s="100" t="inlineStr">
        <is>
          <t>Product</t>
        </is>
      </c>
      <c r="N18" s="88" t="inlineStr">
        <is>
          <t>ข้อ 96 Pharma Plus เล่มม่วง (เฉลยข้อ ค)</t>
        </is>
      </c>
      <c r="O18" s="100" t="inlineStr">
        <is>
          <t>Mock</t>
        </is>
      </c>
      <c r="P18" s="100" t="inlineStr">
        <is>
          <t>Pharma Plus เล่มม่วง</t>
        </is>
      </c>
      <c r="Q18" s="100" t="n"/>
    </row>
    <row r="19" ht="13.2" customHeight="1" s="49">
      <c r="A19" s="100" t="n">
        <v>17</v>
      </c>
      <c r="B19" s="88"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00" t="n"/>
      <c r="D19" s="88" t="inlineStr">
        <is>
          <t>Hard Gelatin Capsule filling</t>
        </is>
      </c>
      <c r="E19" s="88" t="inlineStr">
        <is>
          <t>Soft Gelatin Capsule encapsulation</t>
        </is>
      </c>
      <c r="F19" s="88" t="inlineStr">
        <is>
          <t>1 และ 3</t>
        </is>
      </c>
      <c r="G19" s="88" t="inlineStr">
        <is>
          <t>2 และ 3</t>
        </is>
      </c>
      <c r="H19" s="88" t="inlineStr">
        <is>
          <t>ไม่มีข้อใดถูก</t>
        </is>
      </c>
      <c r="I19" s="100" t="n">
        <v>3</v>
      </c>
      <c r="J19" s="88"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Tablet Manufacturing</t>
        </is>
      </c>
      <c r="M19" s="100" t="inlineStr">
        <is>
          <t>Product</t>
        </is>
      </c>
      <c r="N19" s="88" t="inlineStr">
        <is>
          <t>ข้อ 97 Pharma Plus เล่มม่วง (เฉลยข้อ ค)</t>
        </is>
      </c>
      <c r="O19" s="100" t="inlineStr">
        <is>
          <t>Mock</t>
        </is>
      </c>
      <c r="P19" s="100" t="inlineStr">
        <is>
          <t>Pharma Plus เล่มม่วง</t>
        </is>
      </c>
      <c r="Q19" s="100" t="n"/>
    </row>
    <row r="20" ht="13.2" customHeight="1" s="49">
      <c r="A20" s="100" t="n">
        <v>18</v>
      </c>
      <c r="B20" s="88" t="inlineStr">
        <is>
          <t>ในการตอก ciprofloxacin tablet พบว่าผงยาไหลไม่ดี เภสัชกรฝ่าย R&amp;D อย่างท่านควรพัฒนาสูตรตำรับอย่างไรจึงจะเหมาะสม</t>
        </is>
      </c>
      <c r="C20" s="100" t="n"/>
      <c r="D20" s="88" t="inlineStr">
        <is>
          <t>เปลี่ยนสูตรตำรับเป็นยาน้ำ</t>
        </is>
      </c>
      <c r="E20" s="88" t="inlineStr">
        <is>
          <t>ทำ wet granulation</t>
        </is>
      </c>
      <c r="F20" s="88" t="inlineStr">
        <is>
          <t>นำไปผ่าน sieve เพื่อคัดขนาดอนุภาค</t>
        </is>
      </c>
      <c r="G20" s="88" t="inlineStr">
        <is>
          <t>เพิ่มแรงตอก</t>
        </is>
      </c>
      <c r="H20" s="88" t="inlineStr">
        <is>
          <t>เพิ่ม diluent</t>
        </is>
      </c>
      <c r="I20" s="100" t="n">
        <v>2</v>
      </c>
      <c r="J20" s="88"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Powders &amp; Granules</t>
        </is>
      </c>
      <c r="M20" s="100" t="inlineStr">
        <is>
          <t>Product</t>
        </is>
      </c>
      <c r="N20" s="88" t="inlineStr">
        <is>
          <t>ข้อ 99 Pharma Plus เล่มม่วง (เฉลยข้อ ข)</t>
        </is>
      </c>
      <c r="O20" s="100" t="inlineStr">
        <is>
          <t>Mock</t>
        </is>
      </c>
      <c r="P20" s="100" t="inlineStr">
        <is>
          <t>Pharma Plus เล่มม่วง</t>
        </is>
      </c>
      <c r="Q20" s="100" t="n"/>
    </row>
    <row r="21" ht="13.2" customHeight="1" s="49">
      <c r="A21" s="100" t="n">
        <v>19</v>
      </c>
      <c r="B21" s="88" t="inlineStr">
        <is>
          <t>เภสัชกรผู้หนึ่งทำการสุ่ม atenolol tablets ระหว่างการผลิตพบว่ายาเม็ดเกิดการแยกฝา เรียกปรากฏการณ์นี้ว่า</t>
        </is>
      </c>
      <c r="C21" s="100" t="n"/>
      <c r="D21" s="88" t="inlineStr">
        <is>
          <t>Breaking</t>
        </is>
      </c>
      <c r="E21" s="88" t="inlineStr">
        <is>
          <t>Cracking</t>
        </is>
      </c>
      <c r="F21" s="88" t="inlineStr">
        <is>
          <t>Capping</t>
        </is>
      </c>
      <c r="G21" s="88" t="inlineStr">
        <is>
          <t>Segregation</t>
        </is>
      </c>
      <c r="H21" s="88" t="inlineStr">
        <is>
          <t>Sticking</t>
        </is>
      </c>
      <c r="I21" s="100" t="n">
        <v>3</v>
      </c>
      <c r="J21" s="88"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Tablet Defects</t>
        </is>
      </c>
      <c r="M21" s="100" t="inlineStr">
        <is>
          <t>Product</t>
        </is>
      </c>
      <c r="N21" s="88" t="inlineStr">
        <is>
          <t>ข้อ 100 Pharma Plus เล่มม่วง (เฉลยข้อ ค)</t>
        </is>
      </c>
      <c r="O21" s="100" t="inlineStr">
        <is>
          <t>Mock</t>
        </is>
      </c>
      <c r="P21" s="100" t="inlineStr">
        <is>
          <t>Pharma Plus เล่มม่วง</t>
        </is>
      </c>
      <c r="Q21" s="100" t="n"/>
    </row>
    <row r="22" ht="13.2" customHeight="1" s="49">
      <c r="A22" s="100" t="n">
        <v>20</v>
      </c>
      <c r="B22" s="88" t="inlineStr">
        <is>
          <t>จะแก้ไขปรากฏการณ์ข้อ 100 ได้อย่างไร</t>
        </is>
      </c>
      <c r="C22" s="100" t="n"/>
      <c r="D22" s="88" t="inlineStr">
        <is>
          <t>เติม anti-adherent</t>
        </is>
      </c>
      <c r="E22" s="88" t="inlineStr">
        <is>
          <t>เติม binder</t>
        </is>
      </c>
      <c r="F22" s="88" t="inlineStr">
        <is>
          <t>ลดขนาดอนุภาคให้ใกล้เคียงกัน</t>
        </is>
      </c>
      <c r="G22" s="88" t="inlineStr">
        <is>
          <t>ปรับความเร็วในการตอกให้ลดลง</t>
        </is>
      </c>
      <c r="H22" s="88" t="inlineStr">
        <is>
          <t>ข. และ ง. ถูก</t>
        </is>
      </c>
      <c r="I22" s="100" t="n">
        <v>5</v>
      </c>
      <c r="J22" s="88"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Tablet Manufacturing</t>
        </is>
      </c>
      <c r="M22" s="100" t="inlineStr">
        <is>
          <t>Product</t>
        </is>
      </c>
      <c r="N22" s="88" t="inlineStr">
        <is>
          <t>ข้อ 101 Pharma Plus เล่มม่วง (เฉลยข้อ จ)</t>
        </is>
      </c>
      <c r="O22" s="100" t="inlineStr">
        <is>
          <t>Mock</t>
        </is>
      </c>
      <c r="P22" s="100" t="inlineStr">
        <is>
          <t>Pharma Plus เล่มม่วง</t>
        </is>
      </c>
      <c r="Q22" s="100" t="n"/>
    </row>
    <row r="23" ht="13.2" customHeight="1" s="49">
      <c r="A23" s="100" t="n">
        <v>21</v>
      </c>
      <c r="B23" s="88" t="inlineStr">
        <is>
          <t>ORS Formulation
Sodium chloride: 2.6 g/L
Glucose anhydrous: 13.5 g/L
Potassium chloride: 1.5 g/L
Trisodium citrate dihydrate: 2.9 g/L
จากสูตร ORS ที่กำหนดให้ จงคำนวณหา mOsmol ของ NaCl (MW NaCl = 58.5)</t>
        </is>
      </c>
      <c r="C23" s="100" t="n"/>
      <c r="D23" s="88" t="inlineStr">
        <is>
          <t>44.44</t>
        </is>
      </c>
      <c r="E23" s="88" t="inlineStr">
        <is>
          <t>75.88</t>
        </is>
      </c>
      <c r="F23" s="88" t="inlineStr">
        <is>
          <t>80.58</t>
        </is>
      </c>
      <c r="G23" s="88" t="inlineStr">
        <is>
          <t>85</t>
        </is>
      </c>
      <c r="H23" s="88" t="inlineStr">
        <is>
          <t>88.89</t>
        </is>
      </c>
      <c r="I23" s="100" t="n">
        <v>5</v>
      </c>
      <c r="J23" s="88"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Tablet Manufacturing</t>
        </is>
      </c>
      <c r="M23" s="100" t="inlineStr">
        <is>
          <t>Product</t>
        </is>
      </c>
      <c r="N23" s="88" t="inlineStr">
        <is>
          <t>ข้อ 105 Pharma Plus เล่มม่วง (เฉลยข้อ จ)</t>
        </is>
      </c>
      <c r="O23" s="100" t="inlineStr">
        <is>
          <t>Mock</t>
        </is>
      </c>
      <c r="P23" s="100" t="inlineStr">
        <is>
          <t>Pharma Plus เล่มม่วง</t>
        </is>
      </c>
      <c r="Q23" s="100" t="n"/>
    </row>
    <row r="24" ht="13.2" customHeight="1" s="49">
      <c r="A24" s="100" t="n">
        <v>22</v>
      </c>
      <c r="B24" s="88"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00" t="n"/>
      <c r="D24" s="88" t="inlineStr">
        <is>
          <t>155 g</t>
        </is>
      </c>
      <c r="E24" s="88" t="inlineStr">
        <is>
          <t>175 g</t>
        </is>
      </c>
      <c r="F24" s="88" t="inlineStr">
        <is>
          <t>180 g</t>
        </is>
      </c>
      <c r="G24" s="88" t="inlineStr">
        <is>
          <t>197 g</t>
        </is>
      </c>
      <c r="H24" s="88" t="inlineStr">
        <is>
          <t>200 g</t>
        </is>
      </c>
      <c r="I24" s="100" t="n">
        <v>3</v>
      </c>
      <c r="J24" s="88"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Tablet Manufacturing</t>
        </is>
      </c>
      <c r="M24" s="100" t="inlineStr">
        <is>
          <t>Product</t>
        </is>
      </c>
      <c r="N24" s="88" t="inlineStr">
        <is>
          <t>ข้อ 107 Pharma Plus เล่มม่วง (เฉลยข้อ ค)</t>
        </is>
      </c>
      <c r="O24" s="100" t="inlineStr">
        <is>
          <t>Mock</t>
        </is>
      </c>
      <c r="P24" s="100" t="inlineStr">
        <is>
          <t>Pharma Plus เล่มม่วง</t>
        </is>
      </c>
      <c r="Q24" s="100" t="n"/>
    </row>
    <row r="25" ht="13.2" customHeight="1" s="49">
      <c r="A25" s="100" t="n">
        <v>23</v>
      </c>
      <c r="B25" s="88" t="inlineStr">
        <is>
          <t>ในการเตรียม D-5-S จำนวน 100 ขวด (ขวดละ 1000 mL) จะต้องใช้ NaCl หนักเท่าใด</t>
        </is>
      </c>
      <c r="C25" s="100" t="n"/>
      <c r="D25" s="88" t="inlineStr">
        <is>
          <t>45 กรัม</t>
        </is>
      </c>
      <c r="E25" s="88" t="inlineStr">
        <is>
          <t>450 กรัม</t>
        </is>
      </c>
      <c r="F25" s="88" t="inlineStr">
        <is>
          <t>90 กรัม</t>
        </is>
      </c>
      <c r="G25" s="88" t="inlineStr">
        <is>
          <t>900 กรัม</t>
        </is>
      </c>
      <c r="H25" s="88" t="inlineStr">
        <is>
          <t>ไม่มีคำตอบใดถูก</t>
        </is>
      </c>
      <c r="I25" s="100" t="n">
        <v>4</v>
      </c>
      <c r="J25" s="88"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Tablet Manufacturing</t>
        </is>
      </c>
      <c r="M25" s="100" t="inlineStr">
        <is>
          <t>Product</t>
        </is>
      </c>
      <c r="N25" s="88" t="inlineStr">
        <is>
          <t>ข้อ 108 Pharma Plus เล่มม่วง (เฉลยข้อ ง)</t>
        </is>
      </c>
      <c r="O25" s="100" t="inlineStr">
        <is>
          <t>Mock</t>
        </is>
      </c>
      <c r="P25" s="100" t="inlineStr">
        <is>
          <t>Pharma Plus เล่มม่วง</t>
        </is>
      </c>
      <c r="Q25" s="100" t="n"/>
    </row>
    <row r="26" ht="13.2" customHeight="1" s="49">
      <c r="A26" s="100" t="n">
        <v>24</v>
      </c>
      <c r="B26" s="88" t="inlineStr">
        <is>
          <t>หลังจากบรรจุเสร็จ จะนำขวดน้ำเกลือดังกล่าวไปฆ่าเชื้อโดยผ่านเครื่องมือใด ที่อุณหภูมิในข้อใด จึงจะเหมาะสม</t>
        </is>
      </c>
      <c r="C26" s="100" t="n"/>
      <c r="D26" s="88" t="inlineStr">
        <is>
          <t>Hot air oven 160 องศาเซลเซียส นาน 3 ชั่วโมง</t>
        </is>
      </c>
      <c r="E26" s="88" t="inlineStr">
        <is>
          <t>Hot air oven 121 องศาเซลเซียส นาน 20-30 นาที</t>
        </is>
      </c>
      <c r="F26" s="88" t="inlineStr">
        <is>
          <t>Autoclave 121 องศาเซลเซียส นาน 20-30 นาที</t>
        </is>
      </c>
      <c r="G26" s="88" t="inlineStr">
        <is>
          <t>Autoclave 160 องศาเซลเซียส นาน 3 ชั่วโมง</t>
        </is>
      </c>
      <c r="H26" s="88" t="inlineStr">
        <is>
          <t>Autoclave 100 องศาเซลเซียส นาน 30 นาที</t>
        </is>
      </c>
      <c r="I26" s="100" t="n">
        <v>3</v>
      </c>
      <c r="J26" s="88"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Tablet Manufacturing</t>
        </is>
      </c>
      <c r="M26" s="100" t="inlineStr">
        <is>
          <t>Product</t>
        </is>
      </c>
      <c r="N26" s="88" t="inlineStr">
        <is>
          <t>ข้อ 109 Pharma Plus เล่มม่วง (เฉลยข้อ ค)</t>
        </is>
      </c>
      <c r="O26" s="100" t="inlineStr">
        <is>
          <t>Mock</t>
        </is>
      </c>
      <c r="P26" s="100" t="inlineStr">
        <is>
          <t>Pharma Plus เล่มม่วง</t>
        </is>
      </c>
      <c r="Q26" s="100" t="n"/>
    </row>
    <row r="27" ht="13.2" customHeight="1" s="49">
      <c r="A27" s="100" t="n">
        <v>25</v>
      </c>
      <c r="B27" s="88" t="inlineStr">
        <is>
          <t>ยา ISDN เหมาะกับอาการขณะกำเริบ คือ dosage form ใด</t>
        </is>
      </c>
      <c r="C27" s="100" t="n"/>
      <c r="D27" s="88" t="inlineStr">
        <is>
          <t>Extent release</t>
        </is>
      </c>
      <c r="E27" s="88" t="inlineStr">
        <is>
          <t>Ointment</t>
        </is>
      </c>
      <c r="F27" s="88" t="inlineStr">
        <is>
          <t>Solution</t>
        </is>
      </c>
      <c r="G27" s="88" t="inlineStr">
        <is>
          <t>Sublingual tablet</t>
        </is>
      </c>
      <c r="H27" s="88" t="inlineStr">
        <is>
          <t>Transdermal</t>
        </is>
      </c>
      <c r="I27" s="100" t="n">
        <v>4</v>
      </c>
      <c r="J27" s="88"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Tablet Manufacturing</t>
        </is>
      </c>
      <c r="M27" s="100" t="inlineStr">
        <is>
          <t>Product</t>
        </is>
      </c>
      <c r="N27" s="88" t="inlineStr">
        <is>
          <t>ข้อ 122 Pharma Plus เล่มม่วง (เฉลยข้อ ง)</t>
        </is>
      </c>
      <c r="O27" s="100" t="inlineStr">
        <is>
          <t>Mock</t>
        </is>
      </c>
      <c r="P27" s="100" t="inlineStr">
        <is>
          <t>Pharma Plus เล่มม่วง</t>
        </is>
      </c>
      <c r="Q27" s="100" t="n"/>
    </row>
    <row r="28" ht="13.2" customHeight="1" s="49">
      <c r="A28" s="100" t="n">
        <v>26</v>
      </c>
      <c r="B28" s="88" t="inlineStr">
        <is>
          <t>ยาที่ผู้ป่วยได้รับก่อนมารพ. คือ nifedipine SR เป็นการปลดยารูปแบบใด</t>
        </is>
      </c>
      <c r="C28" s="100" t="n"/>
      <c r="D28" s="88" t="inlineStr">
        <is>
          <t>ปลดปล่อยยาทันทีหลังรับประทานอาหาร</t>
        </is>
      </c>
      <c r="E28" s="88" t="inlineStr">
        <is>
          <t>ปลดปล่อยยาอย่างเร็ว</t>
        </is>
      </c>
      <c r="F28" s="88" t="inlineStr">
        <is>
          <t>ปลดปล่อยยาในปริมาณที่แน่นอน</t>
        </is>
      </c>
      <c r="G28" s="88" t="inlineStr">
        <is>
          <t>ค่อย ๆ ปล่อยยาออกมาอย่าง ช้า ๆ</t>
        </is>
      </c>
      <c r="H28" s="88" t="inlineStr">
        <is>
          <t>ค่อย ๆปลดปล่อยยาออกมาในปริมาณน้อย</t>
        </is>
      </c>
      <c r="I28" s="100" t="n">
        <v>4</v>
      </c>
      <c r="J28" s="88"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Tablet Manufacturing</t>
        </is>
      </c>
      <c r="M28" s="100" t="inlineStr">
        <is>
          <t>Product</t>
        </is>
      </c>
      <c r="N28" s="88" t="inlineStr">
        <is>
          <t>ข้อ 123 Pharma Plus เล่มม่วง (เฉลยข้อ ง)</t>
        </is>
      </c>
      <c r="O28" s="100" t="inlineStr">
        <is>
          <t>Mock</t>
        </is>
      </c>
      <c r="P28" s="100" t="inlineStr">
        <is>
          <t>Pharma Plus เล่มม่วง</t>
        </is>
      </c>
      <c r="Q28" s="100" t="n"/>
    </row>
    <row r="29" ht="13.2" customHeight="1" s="49">
      <c r="A29" s="100" t="n">
        <v>27</v>
      </c>
      <c r="B29" s="88" t="inlineStr">
        <is>
          <t>ข้อมูลข้อมีความจำเป็นน้อยที่สุดในการนำพริกมาบรรจุในแคปซูลเพื่อรับประทาน</t>
        </is>
      </c>
      <c r="C29" s="100" t="n"/>
      <c r="D29" s="88" t="inlineStr">
        <is>
          <t>Solubility</t>
        </is>
      </c>
      <c r="E29" s="88" t="inlineStr">
        <is>
          <t>Angle of repose</t>
        </is>
      </c>
      <c r="F29" s="88" t="inlineStr">
        <is>
          <t>Capsule's size and volume</t>
        </is>
      </c>
      <c r="G29" s="88" t="inlineStr">
        <is>
          <t>Tap density</t>
        </is>
      </c>
      <c r="H29" s="88" t="inlineStr">
        <is>
          <t>Therapeutic dose</t>
        </is>
      </c>
      <c r="I29" s="100" t="n">
        <v>1</v>
      </c>
      <c r="J29" s="88"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Hard &amp; Soft Gelatin Capsules</t>
        </is>
      </c>
      <c r="M29" s="100" t="inlineStr">
        <is>
          <t>Product</t>
        </is>
      </c>
      <c r="N29" s="88" t="inlineStr">
        <is>
          <t>ข้อ 125 Pharma Plus เล่มม่วง (เฉลยข้อ ก)</t>
        </is>
      </c>
      <c r="O29" s="100" t="inlineStr">
        <is>
          <t>Mock</t>
        </is>
      </c>
      <c r="P29" s="100" t="inlineStr">
        <is>
          <t>Pharma Plus เล่มม่วง</t>
        </is>
      </c>
      <c r="Q29" s="100" t="n"/>
    </row>
    <row r="30" ht="13.2" customHeight="1" s="49">
      <c r="A30" s="100" t="n">
        <v>28</v>
      </c>
      <c r="B30" s="88"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00" t="n"/>
      <c r="D30" s="88" t="inlineStr">
        <is>
          <t>ใช้ 25% NaHCO3 6 mL และปรับปริมาตรให้ได้ 100 mL</t>
        </is>
      </c>
      <c r="E30" s="88" t="inlineStr">
        <is>
          <t>ใช้ 25% NaHCO3 6 mL และปรับปริมาตรให้ได้ 30 mL</t>
        </is>
      </c>
      <c r="F30" s="88" t="inlineStr">
        <is>
          <t>ใช้ 25% NaHCO3 20 mL และปรับปริมาตรให้ได้ 100 mL</t>
        </is>
      </c>
      <c r="G30" s="88" t="inlineStr">
        <is>
          <t>ใช้ 25% NaHCO3 20 mL และปรับปริมาตรให้ได้ 30 mL</t>
        </is>
      </c>
      <c r="H30" s="88" t="inlineStr">
        <is>
          <t>ใช้ 25% NaHCO3 10 mL และปรับปริมาตรให้ได้ 100 mL</t>
        </is>
      </c>
      <c r="I30" s="100" t="n">
        <v>2</v>
      </c>
      <c r="J30" s="88"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Tablet Manufacturing</t>
        </is>
      </c>
      <c r="M30" s="100" t="inlineStr">
        <is>
          <t>Product</t>
        </is>
      </c>
      <c r="N30" s="88" t="inlineStr">
        <is>
          <t>ข้อ 126 Pharma Plus เล่มม่วง (เฉลยข้อ ข)</t>
        </is>
      </c>
      <c r="O30" s="100" t="inlineStr">
        <is>
          <t>Mock</t>
        </is>
      </c>
      <c r="P30" s="100" t="inlineStr">
        <is>
          <t>Pharma Plus เล่มม่วง</t>
        </is>
      </c>
      <c r="Q30" s="100" t="n"/>
    </row>
    <row r="31" ht="13.2" customHeight="1" s="49">
      <c r="A31" s="100" t="n">
        <v>29</v>
      </c>
      <c r="B31" s="88" t="inlineStr">
        <is>
          <t>เมื่อเตรียมตำรับยาข้างต้นในข้อ 126 ส่วนประกอบใดไม่จำเป็นในการเตรียมยาใช้ในช่องหู</t>
        </is>
      </c>
      <c r="C31" s="100" t="n"/>
      <c r="D31" s="88" t="inlineStr">
        <is>
          <t>Antioxidant</t>
        </is>
      </c>
      <c r="E31" s="88" t="inlineStr">
        <is>
          <t>Buffering agent</t>
        </is>
      </c>
      <c r="F31" s="88" t="inlineStr">
        <is>
          <t>Structure vehicle</t>
        </is>
      </c>
      <c r="G31" s="88" t="inlineStr">
        <is>
          <t>Preservative</t>
        </is>
      </c>
      <c r="H31" s="88" t="inlineStr">
        <is>
          <t>Viscosity agent</t>
        </is>
      </c>
      <c r="I31" s="100" t="n">
        <v>2</v>
      </c>
      <c r="J31" s="88"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Tablet Manufacturing</t>
        </is>
      </c>
      <c r="M31" s="100" t="inlineStr">
        <is>
          <t>Product</t>
        </is>
      </c>
      <c r="N31" s="88" t="inlineStr">
        <is>
          <t>ข้อ 127 Pharma Plus เล่มม่วง (เฉลยข้อ ข)</t>
        </is>
      </c>
      <c r="O31" s="100" t="inlineStr">
        <is>
          <t>Mock</t>
        </is>
      </c>
      <c r="P31" s="100" t="inlineStr">
        <is>
          <t>Pharma Plus เล่มม่วง</t>
        </is>
      </c>
      <c r="Q31" s="100" t="n"/>
    </row>
    <row r="32" ht="13.2" customHeight="1" s="49">
      <c r="A32" s="100" t="n">
        <v>30</v>
      </c>
      <c r="B32" s="88"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00" t="n"/>
      <c r="D32" s="88" t="inlineStr">
        <is>
          <t>0.27 g</t>
        </is>
      </c>
      <c r="E32" s="88" t="inlineStr">
        <is>
          <t>0.18 g</t>
        </is>
      </c>
      <c r="F32" s="88" t="inlineStr">
        <is>
          <t>0.09 g</t>
        </is>
      </c>
      <c r="G32" s="88" t="inlineStr">
        <is>
          <t>0.04 g</t>
        </is>
      </c>
      <c r="H32" s="88" t="inlineStr">
        <is>
          <t>0.12 g</t>
        </is>
      </c>
      <c r="I32" s="100" t="n">
        <v>3</v>
      </c>
      <c r="J32" s="88"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Tablet Manufacturing</t>
        </is>
      </c>
      <c r="M32" s="100" t="inlineStr">
        <is>
          <t>Product</t>
        </is>
      </c>
      <c r="N32" s="88" t="inlineStr">
        <is>
          <t>ข้อ 152 Pharma Plus เล่มม่วง (เฉลยข้อ ค)</t>
        </is>
      </c>
      <c r="O32" s="100" t="inlineStr">
        <is>
          <t>Mock</t>
        </is>
      </c>
      <c r="P32" s="100" t="inlineStr">
        <is>
          <t>Pharma Plus เล่มม่วง</t>
        </is>
      </c>
      <c r="Q32" s="100" t="n"/>
    </row>
    <row r="33" ht="13.2" customHeight="1" s="49">
      <c r="A33" s="100" t="n">
        <v>31</v>
      </c>
      <c r="B33" s="88" t="inlineStr">
        <is>
          <t>ข้อใดไม่เกี่ยวกับการควบคุมคุณภาพ ยาเม็ด norfloxacin</t>
        </is>
      </c>
      <c r="C33" s="100" t="n"/>
      <c r="D33" s="88" t="inlineStr">
        <is>
          <t>Content Uniformity</t>
        </is>
      </c>
      <c r="E33" s="88" t="inlineStr">
        <is>
          <t>Dissolution test</t>
        </is>
      </c>
      <c r="F33" s="88" t="inlineStr">
        <is>
          <t>Disintegration</t>
        </is>
      </c>
      <c r="G33" s="88" t="inlineStr">
        <is>
          <t>Weight Variation</t>
        </is>
      </c>
      <c r="H33" s="88" t="inlineStr">
        <is>
          <t>Limulus Amoebocyte Lysate test</t>
        </is>
      </c>
      <c r="I33" s="100" t="n">
        <v>5</v>
      </c>
      <c r="J33" s="88"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Tablet Manufacturing</t>
        </is>
      </c>
      <c r="M33" s="100" t="inlineStr">
        <is>
          <t>Product</t>
        </is>
      </c>
      <c r="N33" s="88" t="inlineStr">
        <is>
          <t>ข้อ 153 Pharma Plus เล่มม่วง (เฉลยข้อ จ)</t>
        </is>
      </c>
      <c r="O33" s="100" t="inlineStr">
        <is>
          <t>Mock</t>
        </is>
      </c>
      <c r="P33" s="100" t="inlineStr">
        <is>
          <t>Pharma Plus เล่มม่วง</t>
        </is>
      </c>
      <c r="Q33" s="100" t="n"/>
    </row>
    <row r="34" ht="13.2" customHeight="1" s="49">
      <c r="A34" s="100" t="n">
        <v>32</v>
      </c>
      <c r="B34" s="88"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00" t="n"/>
      <c r="D34" s="88" t="inlineStr">
        <is>
          <t>Sodium alginate, bentonite, methylcellulose</t>
        </is>
      </c>
      <c r="E34" s="88" t="inlineStr">
        <is>
          <t>Tragacanth, carbomer, methylcellulose</t>
        </is>
      </c>
      <c r="F34" s="88" t="inlineStr">
        <is>
          <t>Carbomer, methylcellulose, hydroxypropyl cellulose</t>
        </is>
      </c>
      <c r="G34" s="88" t="inlineStr">
        <is>
          <t>Pectin, guar gum, carbomer</t>
        </is>
      </c>
      <c r="H34" s="88" t="inlineStr">
        <is>
          <t>Tragacanth, carboxymethylcellulose, carbomer</t>
        </is>
      </c>
      <c r="I34" s="100" t="n">
        <v>5</v>
      </c>
      <c r="J34" s="88"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Tablet Manufacturing</t>
        </is>
      </c>
      <c r="M34" s="100" t="inlineStr">
        <is>
          <t>Product</t>
        </is>
      </c>
      <c r="N34" s="88" t="inlineStr">
        <is>
          <t>ข้อ 155 Pharma Plus เล่มม่วง (เฉลยข้อ จ)</t>
        </is>
      </c>
      <c r="O34" s="100" t="inlineStr">
        <is>
          <t>Mock</t>
        </is>
      </c>
      <c r="P34" s="100" t="inlineStr">
        <is>
          <t>Pharma Plus เล่มม่วง</t>
        </is>
      </c>
      <c r="Q34" s="100" t="n"/>
    </row>
    <row r="35" ht="13.2" customHeight="1" s="49">
      <c r="A35" s="100" t="n">
        <v>33</v>
      </c>
      <c r="B35" s="88" t="inlineStr">
        <is>
          <t>สาร polymer ตัวใดนิยมใช้ในการทำ film coat tablet</t>
        </is>
      </c>
      <c r="C35" s="100" t="n"/>
      <c r="D35" s="88" t="inlineStr">
        <is>
          <t>HPMC</t>
        </is>
      </c>
      <c r="E35" s="88" t="inlineStr">
        <is>
          <t>CMC</t>
        </is>
      </c>
      <c r="F35" s="88" t="inlineStr">
        <is>
          <t>Polymeric methacrylates</t>
        </is>
      </c>
      <c r="G35" s="88" t="inlineStr">
        <is>
          <t>Carbopol</t>
        </is>
      </c>
      <c r="H35" s="88" t="inlineStr">
        <is>
          <t>Veegum</t>
        </is>
      </c>
      <c r="I35" s="100" t="n">
        <v>1</v>
      </c>
      <c r="J35" s="88"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Tablet Coating</t>
        </is>
      </c>
      <c r="M35" s="100" t="inlineStr">
        <is>
          <t>Product</t>
        </is>
      </c>
      <c r="N35" s="88" t="inlineStr">
        <is>
          <t>ข้อ 163 Pharma Plus เล่มม่วง (เฉลยข้อ ก)</t>
        </is>
      </c>
      <c r="O35" s="100" t="inlineStr">
        <is>
          <t>Mock</t>
        </is>
      </c>
      <c r="P35" s="100" t="inlineStr">
        <is>
          <t>Pharma Plus เล่มม่วง</t>
        </is>
      </c>
      <c r="Q35" s="100" t="n"/>
    </row>
    <row r="36" ht="13.2" customHeight="1" s="49">
      <c r="A36" s="100" t="n">
        <v>34</v>
      </c>
      <c r="B36" s="88" t="inlineStr">
        <is>
          <t>ข้อใดกล่าวผิดเกี่ยวกับยารูปแบบเม็ด</t>
        </is>
      </c>
      <c r="C36" s="100" t="n"/>
      <c r="D36" s="88" t="inlineStr">
        <is>
          <t>การเตรียมยา solution ทำได้โดยการใช้ตัวทำละลายร่วมที่เป็น organic solvent เพื่อช่วยละลาย</t>
        </is>
      </c>
      <c r="E36" s="88" t="inlineStr">
        <is>
          <t>ยารูปแบบ solution มักมีค่าความต้านทานการไหลและแรงตึงผิวภายในสารละลายใกล้เคียงกับน้ำ</t>
        </is>
      </c>
      <c r="F36" s="88" t="inlineStr">
        <is>
          <t>Suspension ใช้เป็นยาฉีดเข้าหลอดเลือดได้ ถ้าขนาดอนุภาคเล็กมากๆ</t>
        </is>
      </c>
      <c r="G36" s="88" t="inlineStr">
        <is>
          <t>Emulsion ใช้เป็นอาหารทางหลอดเลือดดำได้แต่ควรเป็นการเตรียมใหม่ๆ</t>
        </is>
      </c>
      <c r="H36" s="88" t="inlineStr">
        <is>
          <t>การลดความเจ็บปวดเมื่อฉีดทำได้โดยเติมสารบางชนิดเช่น buffer</t>
        </is>
      </c>
      <c r="I36" s="100" t="n">
        <v>1</v>
      </c>
      <c r="J36" s="88"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Tablet Manufacturing</t>
        </is>
      </c>
      <c r="M36" s="100" t="inlineStr">
        <is>
          <t>Product</t>
        </is>
      </c>
      <c r="N36" s="88" t="inlineStr">
        <is>
          <t>ข้อ 164 Pharma Plus เล่มม่วง (เฉลยข้อ ไมมีคำตอบ)</t>
        </is>
      </c>
      <c r="O36" s="100" t="inlineStr">
        <is>
          <t>Mock</t>
        </is>
      </c>
      <c r="P36" s="100" t="inlineStr">
        <is>
          <t>Pharma Plus เล่มม่วง</t>
        </is>
      </c>
      <c r="Q36" s="100" t="n"/>
    </row>
    <row r="37" ht="13.2" customHeight="1" s="49">
      <c r="A37" s="100" t="n">
        <v>35</v>
      </c>
      <c r="B37" s="88" t="inlineStr">
        <is>
          <t>ข้อใดถูกต้องที่สุดเกี่ยวกับ tonicity ของยาฉีด</t>
        </is>
      </c>
      <c r="C37" s="100" t="n"/>
      <c r="D37" s="88" t="inlineStr">
        <is>
          <t>จัดเป็น colligative property</t>
        </is>
      </c>
      <c r="E37" s="88" t="inlineStr">
        <is>
          <t>สามารถปรับได้โดยเติมสารบางชนิด เช่น phosphate acetate ซึ่งนิยมมาก</t>
        </is>
      </c>
      <c r="F37" s="88" t="inlineStr">
        <is>
          <t>การฉีด hypertonic solution ก่อให้เกิด cell lysis ได้</t>
        </is>
      </c>
      <c r="G37" s="88" t="inlineStr">
        <is>
          <t>การฉีดยา isotonic ต่อระบบเลือด มักเป็น isotonic ต่อเนื้อเยื่ออื่นด้วย</t>
        </is>
      </c>
      <c r="H37" s="88" t="inlineStr">
        <is>
          <t>Normal saline เป็นทั้ง isotonic และ iso-osmotic</t>
        </is>
      </c>
      <c r="I37" s="100" t="n">
        <v>5</v>
      </c>
      <c r="J37" s="88"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Tablet Manufacturing</t>
        </is>
      </c>
      <c r="M37" s="100" t="inlineStr">
        <is>
          <t>Product</t>
        </is>
      </c>
      <c r="N37" s="88" t="inlineStr">
        <is>
          <t>ข้อ 165 Pharma Plus เล่มม่วง (เฉลยข้อ จ)</t>
        </is>
      </c>
      <c r="O37" s="100" t="inlineStr">
        <is>
          <t>Mock</t>
        </is>
      </c>
      <c r="P37" s="100" t="inlineStr">
        <is>
          <t>Pharma Plus เล่มม่วง</t>
        </is>
      </c>
      <c r="Q37" s="100" t="n"/>
    </row>
    <row r="38" ht="13.2" customHeight="1" s="49">
      <c r="A38" s="100" t="n">
        <v>36</v>
      </c>
      <c r="B38" s="88"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00" t="n"/>
      <c r="D38" s="88" t="inlineStr">
        <is>
          <t>Spray dried lactose</t>
        </is>
      </c>
      <c r="E38" s="88" t="inlineStr">
        <is>
          <t>Microcrystalline cellulose</t>
        </is>
      </c>
      <c r="F38" s="88" t="inlineStr">
        <is>
          <t>Tapioca starch</t>
        </is>
      </c>
      <c r="G38" s="88" t="inlineStr">
        <is>
          <t>Dibasic calcium phosphate</t>
        </is>
      </c>
      <c r="H38" s="88" t="inlineStr">
        <is>
          <t>Mannitol</t>
        </is>
      </c>
      <c r="I38" s="100" t="n">
        <v>1</v>
      </c>
      <c r="J38" s="88"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Hard &amp; Soft Gelatin Capsules</t>
        </is>
      </c>
      <c r="M38" s="100" t="inlineStr">
        <is>
          <t>Product</t>
        </is>
      </c>
      <c r="N38" s="88" t="inlineStr">
        <is>
          <t>ข้อ 166 Pharma Plus เล่มม่วง (เฉลยข้อ ก)</t>
        </is>
      </c>
      <c r="O38" s="100" t="inlineStr">
        <is>
          <t>Mock</t>
        </is>
      </c>
      <c r="P38" s="100" t="inlineStr">
        <is>
          <t>Pharma Plus เล่มม่วง</t>
        </is>
      </c>
      <c r="Q38" s="100" t="n"/>
    </row>
    <row r="39" ht="13.2" customHeight="1" s="49">
      <c r="A39" s="100" t="n">
        <v>37</v>
      </c>
      <c r="B39" s="88"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00" t="n"/>
      <c r="D39" s="88" t="inlineStr">
        <is>
          <t>ผงยามีการกระจายขนาดอนุภาคในช่วงแคบ</t>
        </is>
      </c>
      <c r="E39" s="88" t="inlineStr">
        <is>
          <t>ผงยามีค่า angle of repose ต่ำ</t>
        </is>
      </c>
      <c r="F39" s="88" t="inlineStr">
        <is>
          <t>สารเจือจางมีความหนาแน่นใกล้เคียงตัวยาสำคัญ</t>
        </is>
      </c>
      <c r="G39" s="88" t="inlineStr">
        <is>
          <t>ปริมาณของตัวยาและสารช่วยรวมกัน ควรบรรจุขอบ body ของเปลือก capsule ได้เต็มหรือเกือบเต็ม</t>
        </is>
      </c>
      <c r="H39" s="88" t="inlineStr">
        <is>
          <t>สารช่วยการไหลที่ใช้มีคุณสมบัติเป็น true lubricant มากกว่า glidant</t>
        </is>
      </c>
      <c r="I39" s="100" t="n">
        <v>5</v>
      </c>
      <c r="J39" s="88"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Hard &amp; Soft Gelatin Capsules</t>
        </is>
      </c>
      <c r="M39" s="100" t="inlineStr">
        <is>
          <t>Product</t>
        </is>
      </c>
      <c r="N39" s="88" t="inlineStr">
        <is>
          <t>ข้อ 167 Pharma Plus เล่มม่วง (เฉลยข้อ จ)</t>
        </is>
      </c>
      <c r="O39" s="100" t="inlineStr">
        <is>
          <t>Mock</t>
        </is>
      </c>
      <c r="P39" s="100" t="inlineStr">
        <is>
          <t>Pharma Plus เล่มม่วง</t>
        </is>
      </c>
      <c r="Q39" s="100" t="n"/>
    </row>
    <row r="40" ht="13.2" customHeight="1" s="49">
      <c r="A40" s="100" t="n">
        <v>38</v>
      </c>
      <c r="B40" s="88"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00" t="n"/>
      <c r="D40" s="88" t="inlineStr">
        <is>
          <t>ผ่านการทดสอบใน S1 ทั้งหกเม็ด</t>
        </is>
      </c>
      <c r="E40" s="88" t="inlineStr">
        <is>
          <t>มี 3 เม็ดไม่ผ่านการทดสอบใน S1</t>
        </is>
      </c>
      <c r="F40" s="88" t="inlineStr">
        <is>
          <t>มี 1 เม็ดไม่ผ่านการทดสอบใน S1</t>
        </is>
      </c>
      <c r="G40" s="88" t="inlineStr">
        <is>
          <t>ต้องทำการทดสอบเพิ่มอีก 12 เม็ด</t>
        </is>
      </c>
      <c r="H40" s="88" t="inlineStr">
        <is>
          <t>มี 4 เม็ดไม่ผ่านการทดสอบ</t>
        </is>
      </c>
      <c r="I40" s="100" t="n">
        <v>1</v>
      </c>
      <c r="J40" s="88"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Tablet Manufacturing</t>
        </is>
      </c>
      <c r="M40" s="100" t="inlineStr">
        <is>
          <t>Product</t>
        </is>
      </c>
      <c r="N40" s="88" t="inlineStr">
        <is>
          <t>ข้อ 180 Pharma Plus เล่มม่วง (เฉลยข้อ )</t>
        </is>
      </c>
      <c r="O40" s="100" t="inlineStr">
        <is>
          <t>Mock</t>
        </is>
      </c>
      <c r="P40" s="100" t="inlineStr">
        <is>
          <t>Pharma Plus เล่มม่วง</t>
        </is>
      </c>
      <c r="Q40" s="100" t="n"/>
    </row>
    <row r="41" ht="13.2" customHeight="1" s="49">
      <c r="A41" s="100" t="n">
        <v>39</v>
      </c>
      <c r="B41" s="88" t="inlineStr">
        <is>
          <t>ยาของบริษัทใดมีความสามารถในการละลายน้ำที่ดีกว่ากัน</t>
        </is>
      </c>
      <c r="C41" s="100" t="n"/>
      <c r="D41" s="88" t="inlineStr">
        <is>
          <t>ยาของบริษัท A ละลายน้ำได้ดีกว่า บริษัท B เนื่องจากมี lactose ทำให้ละลายน้ำได้ดีกว่า</t>
        </is>
      </c>
      <c r="E41" s="88" t="inlineStr">
        <is>
          <t>ยาของบริษัท A ละลายน้ำได้ดีกว่า บริษัท B เนื่องจากมีปริมาณ magnesium stearate มากกว่า</t>
        </is>
      </c>
      <c r="F41" s="88" t="inlineStr">
        <is>
          <t>ยาของบริษัท B ละลายน้ำได้ดีกว่า บริษัท A เนื่องจากมี microcrystalline cellulose ช่วยในการละลาย</t>
        </is>
      </c>
      <c r="G41" s="88" t="inlineStr">
        <is>
          <t>ยาของบริษัท B ละลายน้ำได้ดีกว่า บริษัท A เนื่องจากมี sodium lauryl sulfate เป็น wetting agent</t>
        </is>
      </c>
      <c r="H41" s="88" t="inlineStr">
        <is>
          <t>ยาของบริษัท A และ B ละลายน้ำได้เท่ากันเนื่องจากยา allopurinol มีคุณสมบัติละลายน้ำได้น้อยอยู่แล้ว</t>
        </is>
      </c>
      <c r="I41" s="100" t="n">
        <v>1</v>
      </c>
      <c r="J41" s="88"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Tablet Manufacturing</t>
        </is>
      </c>
      <c r="M41" s="100" t="inlineStr">
        <is>
          <t>Product</t>
        </is>
      </c>
      <c r="N41" s="88" t="inlineStr">
        <is>
          <t>ข้อ 181 Pharma Plus เล่มม่วง (เฉลยข้อ )</t>
        </is>
      </c>
      <c r="O41" s="100" t="inlineStr">
        <is>
          <t>Mock</t>
        </is>
      </c>
      <c r="P41" s="100" t="inlineStr">
        <is>
          <t>Pharma Plus เล่มม่วง</t>
        </is>
      </c>
      <c r="Q41" s="100" t="n"/>
    </row>
    <row r="42" ht="13.2" customHeight="1" s="49">
      <c r="A42" s="100" t="n">
        <v>40</v>
      </c>
      <c r="B42" s="88" t="inlineStr">
        <is>
          <t>ยาเม็ดคุมกำเนิด ไม่ต้องทำการทดสอบตัวข้อใด (ตามมาตรฐานของ USP)</t>
        </is>
      </c>
      <c r="C42" s="100" t="n"/>
      <c r="D42" s="88" t="inlineStr">
        <is>
          <t>Dissolution</t>
        </is>
      </c>
      <c r="E42" s="88" t="inlineStr">
        <is>
          <t>Hardness</t>
        </is>
      </c>
      <c r="F42" s="88" t="inlineStr">
        <is>
          <t>Disintegration</t>
        </is>
      </c>
      <c r="G42" s="88" t="inlineStr">
        <is>
          <t>Content of Uniformity</t>
        </is>
      </c>
      <c r="H42" s="88" t="inlineStr">
        <is>
          <t>Percent labeled amount</t>
        </is>
      </c>
      <c r="I42" s="100" t="n">
        <v>2</v>
      </c>
      <c r="J42" s="88"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Tablet Manufacturing</t>
        </is>
      </c>
      <c r="M42" s="100" t="inlineStr">
        <is>
          <t>Product</t>
        </is>
      </c>
      <c r="N42" s="88" t="inlineStr">
        <is>
          <t>ข้อ 182 Pharma Plus เล่มม่วง (เฉลยข้อ ข)</t>
        </is>
      </c>
      <c r="O42" s="100" t="inlineStr">
        <is>
          <t>Mock</t>
        </is>
      </c>
      <c r="P42" s="100" t="inlineStr">
        <is>
          <t>Pharma Plus เล่มม่วง</t>
        </is>
      </c>
      <c r="Q42" s="100" t="n"/>
    </row>
    <row r="43" ht="13.2" customHeight="1" s="49">
      <c r="A43" s="100" t="n">
        <v>41</v>
      </c>
      <c r="B43" s="88" t="inlineStr">
        <is>
          <t>ข้อใดผิดเกี่ยวกับการเตรียมยาเม็ดด้วยวิธีตอกอัดโดยตรง</t>
        </is>
      </c>
      <c r="C43" s="100" t="n"/>
      <c r="D43" s="88" t="inlineStr">
        <is>
          <t>เป็นวิธีที่สะดวกรวดเร็ว</t>
        </is>
      </c>
      <c r="E43" s="88" t="inlineStr">
        <is>
          <t>ไม่ใช้น้ำและความร้อนในการตอก</t>
        </is>
      </c>
      <c r="F43" s="88" t="inlineStr">
        <is>
          <t>ยาเม็ดที่ได้มีการกระจายของสีที่สม่ำเสมอกว่าการทำแกรนูลเปียก</t>
        </is>
      </c>
      <c r="G43" s="88" t="inlineStr">
        <is>
          <t>ยาที่ตอกควรมีคุณสมบัติในการไหลและยึดเกาะกันได้ดี</t>
        </is>
      </c>
      <c r="H43" s="88" t="inlineStr">
        <is>
          <t>สารช่วยควรไหลได้ดีและตอกอัดได้</t>
        </is>
      </c>
      <c r="I43" s="100" t="n">
        <v>3</v>
      </c>
      <c r="J43" s="88"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Tablet Manufacturing</t>
        </is>
      </c>
      <c r="M43" s="100" t="inlineStr">
        <is>
          <t>Product</t>
        </is>
      </c>
      <c r="N43" s="88" t="inlineStr">
        <is>
          <t>ข้อ 183 Pharma Plus เล่มม่วง (เฉลยข้อ ค)</t>
        </is>
      </c>
      <c r="O43" s="100" t="inlineStr">
        <is>
          <t>Mock</t>
        </is>
      </c>
      <c r="P43" s="100" t="inlineStr">
        <is>
          <t>Pharma Plus เล่มม่วง</t>
        </is>
      </c>
      <c r="Q43" s="100" t="n"/>
    </row>
    <row r="44" ht="13.2" customHeight="1" s="49">
      <c r="A44" s="100" t="n">
        <v>42</v>
      </c>
      <c r="B44" s="88"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00" t="n"/>
      <c r="D44" s="88" t="inlineStr">
        <is>
          <t>Cosolvency</t>
        </is>
      </c>
      <c r="E44" s="88" t="inlineStr">
        <is>
          <t>Complexation</t>
        </is>
      </c>
      <c r="F44" s="88" t="inlineStr">
        <is>
          <t>Micelle</t>
        </is>
      </c>
      <c r="G44" s="88" t="inlineStr">
        <is>
          <t>Liposome</t>
        </is>
      </c>
      <c r="H44" s="88" t="inlineStr">
        <is>
          <t>Crystallization</t>
        </is>
      </c>
      <c r="I44" s="100" t="n">
        <v>1</v>
      </c>
      <c r="J44" s="88"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Tablet Manufacturing</t>
        </is>
      </c>
      <c r="M44" s="100" t="inlineStr">
        <is>
          <t>Product</t>
        </is>
      </c>
      <c r="N44" s="88" t="inlineStr">
        <is>
          <t>ข้อ 184 Pharma Plus เล่มม่วง (เฉลยข้อ ก)</t>
        </is>
      </c>
      <c r="O44" s="100" t="inlineStr">
        <is>
          <t>Mock</t>
        </is>
      </c>
      <c r="P44" s="100" t="inlineStr">
        <is>
          <t>Pharma Plus เล่มม่วง</t>
        </is>
      </c>
      <c r="Q44" s="100" t="n"/>
    </row>
    <row r="45" ht="13.2" customHeight="1" s="49">
      <c r="A45" s="100" t="n">
        <v>43</v>
      </c>
      <c r="B45" s="88"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00" t="n"/>
      <c r="D45" s="88" t="inlineStr">
        <is>
          <t>Cosolvency</t>
        </is>
      </c>
      <c r="E45" s="88" t="inlineStr">
        <is>
          <t>pH adjustment</t>
        </is>
      </c>
      <c r="F45" s="88" t="inlineStr">
        <is>
          <t>Complexation</t>
        </is>
      </c>
      <c r="G45" s="88" t="inlineStr">
        <is>
          <t>Prodrug formation</t>
        </is>
      </c>
      <c r="H45" s="88" t="inlineStr">
        <is>
          <t>Micelle solubilization</t>
        </is>
      </c>
      <c r="I45" s="100" t="n">
        <v>1</v>
      </c>
      <c r="J45" s="88"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Tablet Manufacturing</t>
        </is>
      </c>
      <c r="M45" s="100" t="inlineStr">
        <is>
          <t>Product</t>
        </is>
      </c>
      <c r="N45" s="88" t="inlineStr">
        <is>
          <t>ข้อ 185 Pharma Plus เล่มม่วง (เฉลยข้อ ก)</t>
        </is>
      </c>
      <c r="O45" s="100" t="inlineStr">
        <is>
          <t>Mock</t>
        </is>
      </c>
      <c r="P45" s="100" t="inlineStr">
        <is>
          <t>Pharma Plus เล่มม่วง</t>
        </is>
      </c>
      <c r="Q45" s="100" t="n"/>
    </row>
    <row r="46" ht="13.2" customHeight="1" s="49">
      <c r="A46" s="100" t="n">
        <v>44</v>
      </c>
      <c r="B46" s="88"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00" t="n"/>
      <c r="D46" s="88" t="inlineStr">
        <is>
          <t>Caking</t>
        </is>
      </c>
      <c r="E46" s="88" t="inlineStr">
        <is>
          <t>Cracking</t>
        </is>
      </c>
      <c r="F46" s="88" t="inlineStr">
        <is>
          <t>Bleeding</t>
        </is>
      </c>
      <c r="G46" s="88" t="inlineStr">
        <is>
          <t>Creaming</t>
        </is>
      </c>
      <c r="H46" s="88" t="inlineStr">
        <is>
          <t>Phase inversion</t>
        </is>
      </c>
      <c r="I46" s="100" t="n">
        <v>2</v>
      </c>
      <c r="J46" s="88"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Tablet Manufacturing</t>
        </is>
      </c>
      <c r="M46" s="100" t="inlineStr">
        <is>
          <t>Product</t>
        </is>
      </c>
      <c r="N46" s="88" t="inlineStr">
        <is>
          <t>ข้อ 186 Pharma Plus เล่มม่วง (เฉลยข้อ ข)</t>
        </is>
      </c>
      <c r="O46" s="100" t="inlineStr">
        <is>
          <t>Mock</t>
        </is>
      </c>
      <c r="P46" s="100" t="inlineStr">
        <is>
          <t>Pharma Plus เล่มม่วง</t>
        </is>
      </c>
      <c r="Q46" s="100" t="n"/>
    </row>
    <row r="47" ht="13.2" customHeight="1" s="49">
      <c r="A47" s="100" t="n">
        <v>45</v>
      </c>
      <c r="B47" s="88" t="inlineStr">
        <is>
          <t>มีสูตรตำรับโลชั่นพริก เกิดแยกตัว เขย่าไม่กลับคืนเกิดจากสาเหตุใดได้</t>
        </is>
      </c>
      <c r="C47" s="100" t="n"/>
      <c r="D47" s="88" t="inlineStr">
        <is>
          <t>เฟสน้ำมันมีมากไป</t>
        </is>
      </c>
      <c r="E47" s="88" t="inlineStr">
        <is>
          <t>สัดส่วนระหว่างวัดภาคน้ำและน้ำมันต่างกันมาก</t>
        </is>
      </c>
      <c r="F47" s="88" t="inlineStr">
        <is>
          <t>ไม่มี emulsifier</t>
        </is>
      </c>
      <c r="G47" s="88" t="inlineStr">
        <is>
          <t>Emulsifier ไม่เพียงพอ</t>
        </is>
      </c>
      <c r="H47" s="88" t="inlineStr">
        <is>
          <t>ความหนาแน่นเฟสน้ำกับน้ำมันมีความแตกต่างกันมาก</t>
        </is>
      </c>
      <c r="I47" s="100" t="n">
        <v>4</v>
      </c>
      <c r="J47" s="88"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Tablet Manufacturing</t>
        </is>
      </c>
      <c r="M47" s="100" t="inlineStr">
        <is>
          <t>Product</t>
        </is>
      </c>
      <c r="N47" s="88" t="inlineStr">
        <is>
          <t>ข้อ 187 Pharma Plus เล่มม่วง (เฉลยข้อ ง)</t>
        </is>
      </c>
      <c r="O47" s="100" t="inlineStr">
        <is>
          <t>Mock</t>
        </is>
      </c>
      <c r="P47" s="100" t="inlineStr">
        <is>
          <t>Pharma Plus เล่มม่วง</t>
        </is>
      </c>
      <c r="Q47" s="100" t="n"/>
    </row>
    <row r="48" ht="13.2" customHeight="1" s="49">
      <c r="A48" s="100" t="n">
        <v>46</v>
      </c>
      <c r="B48" s="88" t="inlineStr">
        <is>
          <t>ถ้าจะเตรียมยาเพื่อให้ไม่ผ่านกระบวนการ metabolite ที่ตับ เราควรจะเตรียมในรูปแบบใด</t>
        </is>
      </c>
      <c r="C48" s="100" t="n"/>
      <c r="D48" s="88" t="inlineStr">
        <is>
          <t>Film coated tablets</t>
        </is>
      </c>
      <c r="E48" s="88" t="inlineStr">
        <is>
          <t>Enteric coated tablets</t>
        </is>
      </c>
      <c r="F48" s="88" t="inlineStr">
        <is>
          <t>Osmotic pump tablets</t>
        </is>
      </c>
      <c r="G48" s="88" t="inlineStr">
        <is>
          <t>Matrix tablets</t>
        </is>
      </c>
      <c r="H48" s="88" t="inlineStr">
        <is>
          <t>Rectal suppositories</t>
        </is>
      </c>
      <c r="I48" s="100" t="n">
        <v>4</v>
      </c>
      <c r="J48" s="88"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Tablet Manufacturing</t>
        </is>
      </c>
      <c r="M48" s="100" t="inlineStr">
        <is>
          <t>Product</t>
        </is>
      </c>
      <c r="N48" s="88" t="inlineStr">
        <is>
          <t>ข้อ 188 Pharma Plus เล่มม่วง (เฉลยข้อ ง)</t>
        </is>
      </c>
      <c r="O48" s="100" t="inlineStr">
        <is>
          <t>Mock</t>
        </is>
      </c>
      <c r="P48" s="100" t="inlineStr">
        <is>
          <t>Pharma Plus เล่มม่วง</t>
        </is>
      </c>
      <c r="Q48" s="100" t="n"/>
    </row>
    <row r="49" ht="13.2" customHeight="1" s="49">
      <c r="A49" s="100" t="n">
        <v>47</v>
      </c>
      <c r="B49" s="88" t="inlineStr">
        <is>
          <t>ระบบควบคุมการปลดปล่อยยาแบบใดสามารถหักแบ่งครึ่งเม็ดได้</t>
        </is>
      </c>
      <c r="C49" s="100" t="n"/>
      <c r="D49" s="88" t="inlineStr">
        <is>
          <t>Enteric coated</t>
        </is>
      </c>
      <c r="E49" s="88" t="inlineStr">
        <is>
          <t>Reservoir</t>
        </is>
      </c>
      <c r="F49" s="88" t="inlineStr">
        <is>
          <t>Osmotic control</t>
        </is>
      </c>
      <c r="G49" s="88" t="inlineStr">
        <is>
          <t>Matrix control</t>
        </is>
      </c>
      <c r="H49" s="88" t="inlineStr">
        <is>
          <t>Film diffuse control</t>
        </is>
      </c>
      <c r="I49" s="100" t="n">
        <v>5</v>
      </c>
      <c r="J49" s="88"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Tablet Manufacturing</t>
        </is>
      </c>
      <c r="M49" s="100" t="inlineStr">
        <is>
          <t>Product</t>
        </is>
      </c>
      <c r="N49" s="88" t="inlineStr">
        <is>
          <t>ข้อ 189 Pharma Plus เล่มม่วง (เฉลยข้อ จ)</t>
        </is>
      </c>
      <c r="O49" s="100" t="inlineStr">
        <is>
          <t>Mock</t>
        </is>
      </c>
      <c r="P49" s="100" t="inlineStr">
        <is>
          <t>Pharma Plus เล่มม่วง</t>
        </is>
      </c>
      <c r="Q49" s="100" t="n"/>
    </row>
    <row r="50" ht="13.2" customHeight="1" s="49">
      <c r="A50" s="100" t="n">
        <v>48</v>
      </c>
      <c r="B50" s="88"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00" t="n"/>
      <c r="D50" s="88" t="inlineStr">
        <is>
          <t>Titanium dioxide เป็น binder</t>
        </is>
      </c>
      <c r="E50" s="88" t="inlineStr">
        <is>
          <t>Microcrystalline cellulose เป็น filler</t>
        </is>
      </c>
      <c r="F50" s="88" t="inlineStr">
        <is>
          <t>Sodium starch glycolate เป็น superdisintegrant</t>
        </is>
      </c>
      <c r="G50" s="88" t="inlineStr">
        <is>
          <t>Magnesium stearate เป็น glidant</t>
        </is>
      </c>
      <c r="H50" s="88" t="inlineStr">
        <is>
          <t>Corn starch เป็น disintegrant</t>
        </is>
      </c>
      <c r="I50" s="100" t="n">
        <v>5</v>
      </c>
      <c r="J50" s="88"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Powders &amp; Granules</t>
        </is>
      </c>
      <c r="M50" s="100" t="inlineStr">
        <is>
          <t>Product</t>
        </is>
      </c>
      <c r="N50" s="88" t="inlineStr">
        <is>
          <t>ข้อ 190 Pharma Plus เล่มม่วง (เฉลยข้อ จ)</t>
        </is>
      </c>
      <c r="O50" s="100" t="inlineStr">
        <is>
          <t>Mock</t>
        </is>
      </c>
      <c r="P50" s="100" t="inlineStr">
        <is>
          <t>Pharma Plus เล่มม่วง</t>
        </is>
      </c>
      <c r="Q50" s="100" t="n"/>
    </row>
    <row r="51" ht="13.2" customHeight="1" s="49">
      <c r="A51" s="100" t="n">
        <v>49</v>
      </c>
      <c r="B51" s="88" t="inlineStr">
        <is>
          <t>ยาทาสิว Benzoyl peroxide gel 5% มีส่วนประกอบดังนี้ Carbomer 940, Hydroxypropylmethylcellulose, Tween 20, Ethanol, Glycerin, Triethanolamine, Triclosan, Purified water
ข้อใดต่อไปนี้ถูกต้อง</t>
        </is>
      </c>
      <c r="C51" s="100" t="n"/>
      <c r="D51" s="88" t="inlineStr">
        <is>
          <t>มีสารก่อเจล 2 ชนิด</t>
        </is>
      </c>
      <c r="E51" s="88" t="inlineStr">
        <is>
          <t>Carbopol ละลายในน้ำเดือด แล้วเติมน้ำเย็นละลายทันที</t>
        </is>
      </c>
      <c r="F51" s="88" t="inlineStr">
        <is>
          <t>Triclosan ช่วยให้เจลแข็งตัวจากการปรับ pH</t>
        </is>
      </c>
      <c r="G51" s="88" t="inlineStr">
        <is>
          <t>Triethanolamine เป็น preservative ของตำรับ</t>
        </is>
      </c>
      <c r="H51" s="88" t="inlineStr">
        <is>
          <t>Carbopol ละลายได้ดีใน alcohol</t>
        </is>
      </c>
      <c r="I51" s="100" t="n">
        <v>4</v>
      </c>
      <c r="J51" s="88"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Tablet Manufacturing</t>
        </is>
      </c>
      <c r="M51" s="100" t="inlineStr">
        <is>
          <t>Product</t>
        </is>
      </c>
      <c r="N51" s="88" t="inlineStr">
        <is>
          <t>ข้อ 191 Pharma Plus เล่มม่วง (เฉลยข้อ ง)</t>
        </is>
      </c>
      <c r="O51" s="100" t="inlineStr">
        <is>
          <t>Mock</t>
        </is>
      </c>
      <c r="P51" s="100" t="inlineStr">
        <is>
          <t>Pharma Plus เล่มม่วง</t>
        </is>
      </c>
      <c r="Q51" s="100" t="n"/>
    </row>
    <row r="52" ht="13.2" customHeight="1" s="49">
      <c r="A52" s="100" t="n">
        <v>50</v>
      </c>
      <c r="B52" s="88" t="inlineStr">
        <is>
          <t>โจทย์ให้สูตรตำรับของ tetracycline capsule มา ได้แก่ lactose, magnesium stearate ... (โจทย์ไม่ครบ) ตำรับ tetracycline capsule
ข้อใดถูกต้อง</t>
        </is>
      </c>
      <c r="C52" s="100" t="n"/>
      <c r="D52" s="88" t="inlineStr">
        <is>
          <t>เหมาะจะเตรียมเป็น soft gelatin capsule</t>
        </is>
      </c>
      <c r="E52" s="88" t="inlineStr">
        <is>
          <t>Capsule เบอร์ 000 เล็กสุด เบอร์ 5 ใหญ่สุด</t>
        </is>
      </c>
      <c r="F52" s="88" t="inlineStr">
        <is>
          <t>Lactose เพิ่มความหวาน</t>
        </is>
      </c>
      <c r="G52" s="88" t="inlineStr">
        <is>
          <t>Magnesium stearate เพิ่มการแตกตัว</t>
        </is>
      </c>
      <c r="H52" s="88" t="inlineStr">
        <is>
          <t>Silicon dioxide เพิ่มการไหล</t>
        </is>
      </c>
      <c r="I52" s="100" t="n">
        <v>1</v>
      </c>
      <c r="J52" s="88"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Hard &amp; Soft Gelatin Capsules</t>
        </is>
      </c>
      <c r="M52" s="100" t="inlineStr">
        <is>
          <t>Product</t>
        </is>
      </c>
      <c r="N52" s="88" t="inlineStr">
        <is>
          <t>ข้อ 192 Pharma Plus เล่มม่วง (เฉลยข้อ ก)</t>
        </is>
      </c>
      <c r="O52" s="100" t="inlineStr">
        <is>
          <t>Mock</t>
        </is>
      </c>
      <c r="P52" s="100" t="inlineStr">
        <is>
          <t>Pharma Plus เล่มม่วง</t>
        </is>
      </c>
      <c r="Q52" s="100" t="n"/>
    </row>
    <row r="53" ht="13.2" customHeight="1" s="49">
      <c r="A53" s="100" t="n">
        <v>51</v>
      </c>
      <c r="B53" s="88"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00" t="n"/>
      <c r="D53" s="88" t="inlineStr">
        <is>
          <t>Hydroxypropyl methyl cellulose</t>
        </is>
      </c>
      <c r="E53" s="88" t="inlineStr">
        <is>
          <t>Magnesium stearate</t>
        </is>
      </c>
      <c r="F53" s="88" t="inlineStr">
        <is>
          <t>Microcrystalline cellulose</t>
        </is>
      </c>
      <c r="G53" s="88" t="inlineStr">
        <is>
          <t>Colloidal silica</t>
        </is>
      </c>
      <c r="H53" s="88" t="inlineStr">
        <is>
          <t>Pre-gelatinized starch</t>
        </is>
      </c>
      <c r="I53" s="100" t="n">
        <v>5</v>
      </c>
      <c r="J53" s="88"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Tablet Manufacturing</t>
        </is>
      </c>
      <c r="M53" s="100" t="inlineStr">
        <is>
          <t>Product</t>
        </is>
      </c>
      <c r="N53" s="88" t="inlineStr">
        <is>
          <t>ข้อ 193 Pharma Plus เล่มม่วง (เฉลยข้อ จ)</t>
        </is>
      </c>
      <c r="O53" s="100" t="inlineStr">
        <is>
          <t>Mock</t>
        </is>
      </c>
      <c r="P53" s="100" t="inlineStr">
        <is>
          <t>Pharma Plus เล่มม่วง</t>
        </is>
      </c>
      <c r="Q53" s="100" t="n"/>
    </row>
    <row r="54" ht="13.2" customHeight="1" s="49">
      <c r="A54" s="100" t="n">
        <v>52</v>
      </c>
      <c r="B54" s="88" t="inlineStr">
        <is>
          <t>ในการพิสูจน์ Bioequivalence ระหว่างยา 2 ตัว จะต้องคำนึงถึง parameter ใดบ้าง
ข้อใดต่อไปนี้ถูกต้อง</t>
        </is>
      </c>
      <c r="C54" s="100" t="n"/>
      <c r="D54" s="88" t="inlineStr">
        <is>
          <t>AUC0-inf และ Tmax</t>
        </is>
      </c>
      <c r="E54" s="88" t="inlineStr">
        <is>
          <t>AUC0-inf และ Cmax</t>
        </is>
      </c>
      <c r="F54" s="88" t="inlineStr">
        <is>
          <t>AUC0-inf และ Elimination half life</t>
        </is>
      </c>
      <c r="G54" s="88" t="inlineStr">
        <is>
          <t>Cmax และ Elimination half life</t>
        </is>
      </c>
      <c r="H54" s="88" t="inlineStr">
        <is>
          <t>Tmax และ Elimination half life</t>
        </is>
      </c>
      <c r="I54" s="100" t="n">
        <v>5</v>
      </c>
      <c r="J54" s="88"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Tablet Manufacturing</t>
        </is>
      </c>
      <c r="M54" s="100" t="inlineStr">
        <is>
          <t>Product</t>
        </is>
      </c>
      <c r="N54" s="88" t="inlineStr">
        <is>
          <t>ข้อ 194 Pharma Plus เล่มม่วง (เฉลยข้อ จ)</t>
        </is>
      </c>
      <c r="O54" s="100" t="inlineStr">
        <is>
          <t>Mock</t>
        </is>
      </c>
      <c r="P54" s="100" t="inlineStr">
        <is>
          <t>Pharma Plus เล่มม่วง</t>
        </is>
      </c>
      <c r="Q54" s="100" t="n"/>
    </row>
    <row r="55" ht="13.2" customHeight="1" s="49">
      <c r="A55" s="100" t="n">
        <v>53</v>
      </c>
      <c r="B55" s="88"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00" t="n"/>
      <c r="D55" s="88" t="inlineStr">
        <is>
          <t>Direct compression</t>
        </is>
      </c>
      <c r="E55" s="88" t="inlineStr">
        <is>
          <t>Extrusion and spheronization</t>
        </is>
      </c>
      <c r="F55" s="88" t="inlineStr">
        <is>
          <t>Rolling compaction</t>
        </is>
      </c>
      <c r="G55" s="88" t="inlineStr">
        <is>
          <t>Slugging</t>
        </is>
      </c>
      <c r="H55" s="88" t="inlineStr">
        <is>
          <t>Wet granulation</t>
        </is>
      </c>
      <c r="I55" s="100" t="inlineStr">
        <is>
          <t>5</t>
        </is>
      </c>
      <c r="J55" s="88"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00" t="n"/>
      <c r="L55" s="88" t="inlineStr">
        <is>
          <t>Tablet Manufacturing</t>
        </is>
      </c>
      <c r="M55" s="100" t="inlineStr">
        <is>
          <t>Product</t>
        </is>
      </c>
      <c r="N55" s="88" t="inlineStr">
        <is>
          <t>แบบฝึกหัด PLE-CC 1 ข้อ 6</t>
        </is>
      </c>
      <c r="O55" s="100" t="inlineStr">
        <is>
          <t>แบบฝึกหัด</t>
        </is>
      </c>
      <c r="P55" s="100" t="inlineStr">
        <is>
          <t>แบบฝึกหัด</t>
        </is>
      </c>
      <c r="Q55" s="100" t="n"/>
    </row>
    <row r="56" ht="13.2" customHeight="1" s="49">
      <c r="A56" s="100" t="n">
        <v>54</v>
      </c>
      <c r="B56" s="88" t="inlineStr">
        <is>
          <t>ข้อใดคือเหตุผลสำคัญที่สุดในการเลือกผลิตยา Ramipril ในรูปแบบแคปซูลเจลาตินแข็งแทนรูปแบบยาเม็ดทั่วไป</t>
        </is>
      </c>
      <c r="C56" s="100" t="n"/>
      <c r="D56" s="88" t="inlineStr">
        <is>
          <t>ป้องกันแสง</t>
        </is>
      </c>
      <c r="E56" s="88" t="inlineStr">
        <is>
          <t>ป้องกันความชื้น</t>
        </is>
      </c>
      <c r="F56" s="88" t="inlineStr">
        <is>
          <t>ลดความแปรปรวนของอัตราการละลาย</t>
        </is>
      </c>
      <c r="G56" s="88" t="inlineStr">
        <is>
          <t>แก้ปัญหาผงยาตอกอัดไม่ดี</t>
        </is>
      </c>
      <c r="H56" s="88" t="inlineStr">
        <is>
          <t>เพิ่มการออกฤทธิ์เนิ่นโดยไม่ต้องเคลือบ</t>
        </is>
      </c>
      <c r="I56" s="100" t="inlineStr">
        <is>
          <t>2</t>
        </is>
      </c>
      <c r="J56" s="88"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00" t="n"/>
      <c r="L56" s="88" t="inlineStr">
        <is>
          <t>Capsule Formulation</t>
        </is>
      </c>
      <c r="M56" s="100" t="inlineStr">
        <is>
          <t>Product</t>
        </is>
      </c>
      <c r="N56" s="88" t="inlineStr">
        <is>
          <t>แบบฝึกหัด PLE-CC 1 ข้อ 19</t>
        </is>
      </c>
      <c r="O56" s="100" t="inlineStr">
        <is>
          <t>แบบฝึกหัด</t>
        </is>
      </c>
      <c r="P56" s="100" t="inlineStr">
        <is>
          <t>แบบฝึกหัด</t>
        </is>
      </c>
      <c r="Q56" s="100" t="n"/>
    </row>
    <row r="57" ht="13.2" customHeight="1" s="49">
      <c r="A57" s="100" t="n">
        <v>55</v>
      </c>
      <c r="B57" s="88"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00" t="n"/>
      <c r="D57" s="88" t="inlineStr">
        <is>
          <t>ทุก lot ผ่านเกณฑ์ทั้งหมด</t>
        </is>
      </c>
      <c r="E57" s="88" t="inlineStr">
        <is>
          <t>ผ่านเฉพาะ lot 1</t>
        </is>
      </c>
      <c r="F57" s="88" t="inlineStr">
        <is>
          <t>ผ่านเฉพาะ lot 3</t>
        </is>
      </c>
      <c r="G57" s="88" t="inlineStr">
        <is>
          <t>ผ่านเฉพาะ lot 1 และ lot 3</t>
        </is>
      </c>
      <c r="H57" s="88" t="inlineStr">
        <is>
          <t>ไม่มี lot ใดผ่านเกณฑ์</t>
        </is>
      </c>
      <c r="I57" s="100" t="inlineStr">
        <is>
          <t>3</t>
        </is>
      </c>
      <c r="J57" s="88"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00" t="n"/>
      <c r="L57" s="88" t="inlineStr">
        <is>
          <t>Dissolution Testing</t>
        </is>
      </c>
      <c r="M57" s="100" t="inlineStr">
        <is>
          <t>Product</t>
        </is>
      </c>
      <c r="N57" s="88" t="inlineStr">
        <is>
          <t>แบบฝึกหัด PLE-CC 1 ข้อ 22</t>
        </is>
      </c>
      <c r="O57" s="100" t="inlineStr">
        <is>
          <t>แบบฝึกหัด</t>
        </is>
      </c>
      <c r="P57" s="100" t="inlineStr">
        <is>
          <t>แบบฝึกหัด</t>
        </is>
      </c>
      <c r="Q57" s="100" t="n"/>
    </row>
    <row r="58" ht="13.2" customHeight="1" s="49">
      <c r="A58" s="100" t="n">
        <v>56</v>
      </c>
      <c r="B58" s="88" t="inlineStr">
        <is>
          <t>สารในข้อใดไม่ใช่สารช่วยที่ใช้ในกระบวนการเคลือบน้ำตาลของยาเม็ด (Sugar-coated tablet)</t>
        </is>
      </c>
      <c r="C58" s="100" t="n"/>
      <c r="D58" s="88" t="inlineStr">
        <is>
          <t>Calcium carbonate</t>
        </is>
      </c>
      <c r="E58" s="88" t="inlineStr">
        <is>
          <t>Beeswax / Carnauba wax</t>
        </is>
      </c>
      <c r="F58" s="88" t="inlineStr">
        <is>
          <t>Gelatin</t>
        </is>
      </c>
      <c r="G58" s="88" t="inlineStr">
        <is>
          <t>Colloidal silicon dioxide (CSD)</t>
        </is>
      </c>
      <c r="H58" s="88" t="inlineStr">
        <is>
          <t>Acrylate polymer (Eudragit)</t>
        </is>
      </c>
      <c r="I58" s="100" t="inlineStr">
        <is>
          <t>5</t>
        </is>
      </c>
      <c r="J58" s="88"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00" t="n"/>
      <c r="L58" s="88" t="inlineStr">
        <is>
          <t>Sugar Coating</t>
        </is>
      </c>
      <c r="M58" s="100" t="inlineStr">
        <is>
          <t>Product</t>
        </is>
      </c>
      <c r="N58" s="88" t="inlineStr">
        <is>
          <t>แบบฝึกหัด PLE-CC 1 ข้อ 89</t>
        </is>
      </c>
      <c r="O58" s="100" t="inlineStr">
        <is>
          <t>แบบฝึกหัด</t>
        </is>
      </c>
      <c r="P58" s="100" t="inlineStr">
        <is>
          <t>แบบฝึกหัด</t>
        </is>
      </c>
      <c r="Q58" s="100" t="n"/>
    </row>
    <row r="59" ht="13.2" customHeight="1" s="49">
      <c r="A59" s="100" t="n">
        <v>57</v>
      </c>
      <c r="B59" s="88"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00" t="n"/>
      <c r="D59" s="88" t="inlineStr">
        <is>
          <t>Uniformity of dosage units</t>
        </is>
      </c>
      <c r="E59" s="88" t="inlineStr">
        <is>
          <t>Weight gain</t>
        </is>
      </c>
      <c r="F59" s="88" t="inlineStr">
        <is>
          <t>Hardness</t>
        </is>
      </c>
      <c r="G59" s="88" t="inlineStr">
        <is>
          <t>Dissolution test</t>
        </is>
      </c>
      <c r="H59" s="88" t="inlineStr">
        <is>
          <t>Disintegration test</t>
        </is>
      </c>
      <c r="I59" s="100" t="inlineStr">
        <is>
          <t>2</t>
        </is>
      </c>
      <c r="J59" s="88"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00" t="n"/>
      <c r="L59" s="88" t="inlineStr">
        <is>
          <t>Sugar Coating IPC</t>
        </is>
      </c>
      <c r="M59" s="100" t="inlineStr">
        <is>
          <t>Product</t>
        </is>
      </c>
      <c r="N59" s="88" t="inlineStr">
        <is>
          <t>แบบฝึกหัด PLE-CC 1 ข้อ 90</t>
        </is>
      </c>
      <c r="O59" s="100" t="inlineStr">
        <is>
          <t>แบบฝึกหัด</t>
        </is>
      </c>
      <c r="P59" s="100" t="inlineStr">
        <is>
          <t>แบบฝึกหัด</t>
        </is>
      </c>
      <c r="Q59" s="100" t="n"/>
    </row>
    <row r="60" ht="13.2" customHeight="1" s="49">
      <c r="A60" s="100" t="n">
        <v>58</v>
      </c>
      <c r="B60" s="88" t="inlineStr">
        <is>
          <t>ข้อใดกล่าวไม่ถูกต้องเกี่ยวกับยาเม็ดเคลือบน้ำตาล (Sugar-coated tablets)</t>
        </is>
      </c>
      <c r="C60" s="100" t="n"/>
      <c r="D60" s="88" t="inlineStr">
        <is>
          <t>จัดเป็นยาเม็ดในรูปแบบปลดปล่อยทันที (Immediate release)</t>
        </is>
      </c>
      <c r="E60" s="88" t="inlineStr">
        <is>
          <t>หากผู้ป่วยมือเปียกสัมผัสเม็ดยา จะทำให้ชั้นนอกของเม็ดเคลือบละลายเหนียวทันที</t>
        </is>
      </c>
      <c r="F60" s="88" t="inlineStr">
        <is>
          <t>ผู้ป่วยที่เป็นโรคเบาหวานสามารถรับประทานยาเม็ดเคลือบน้ำตาลได้ตามปกติ</t>
        </is>
      </c>
      <c r="G60" s="88" t="inlineStr">
        <is>
          <t>มีส่วนประกอบของ sucrose และ polyols ในน้ำเชื่อมเคลือบ</t>
        </is>
      </c>
      <c r="H60" s="88" t="inlineStr">
        <is>
          <t>เหมาะสำหรับสูตรตำรับตัวยาสำคัญที่ไวต่อความชื้นและน้ำอย่างยิ่ง</t>
        </is>
      </c>
      <c r="I60" s="100" t="inlineStr">
        <is>
          <t>5</t>
        </is>
      </c>
      <c r="J60" s="88"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00" t="n"/>
      <c r="L60" s="88" t="inlineStr">
        <is>
          <t>Sugar Coating Evaluation</t>
        </is>
      </c>
      <c r="M60" s="100" t="inlineStr">
        <is>
          <t>Product</t>
        </is>
      </c>
      <c r="N60" s="88" t="inlineStr">
        <is>
          <t>แบบฝึกหัด PLE-CC 1 ข้อ 91</t>
        </is>
      </c>
      <c r="O60" s="100" t="inlineStr">
        <is>
          <t>แบบฝึกหัด</t>
        </is>
      </c>
      <c r="P60" s="100" t="inlineStr">
        <is>
          <t>แบบฝึกหัด</t>
        </is>
      </c>
      <c r="Q60" s="100" t="n"/>
    </row>
    <row r="61" ht="13.2" customHeight="1" s="49">
      <c r="A61" s="100" t="n">
        <v>59</v>
      </c>
      <c r="B61" s="88"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00" t="n"/>
      <c r="D61" s="88" t="inlineStr">
        <is>
          <t>Sterile vehicle / Solvent</t>
        </is>
      </c>
      <c r="E61" s="88" t="inlineStr">
        <is>
          <t>Propellant (สารขับดัน)</t>
        </is>
      </c>
      <c r="F61" s="88" t="inlineStr">
        <is>
          <t>Tonicity adjusting agent</t>
        </is>
      </c>
      <c r="G61" s="88" t="inlineStr">
        <is>
          <t>Antimicrobial preservative</t>
        </is>
      </c>
      <c r="H61" s="88" t="inlineStr">
        <is>
          <t>Solubilizer</t>
        </is>
      </c>
      <c r="I61" s="100" t="inlineStr">
        <is>
          <t>2</t>
        </is>
      </c>
      <c r="J61" s="88"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00" t="n"/>
      <c r="L61" s="88" t="inlineStr">
        <is>
          <t>Inhalation Formulation</t>
        </is>
      </c>
      <c r="M61" s="100" t="inlineStr">
        <is>
          <t>Product</t>
        </is>
      </c>
      <c r="N61" s="88" t="inlineStr">
        <is>
          <t>แบบฝึกหัด PLE-CC 1 ข้อ 101</t>
        </is>
      </c>
      <c r="O61" s="100" t="inlineStr">
        <is>
          <t>แบบฝึกหัด</t>
        </is>
      </c>
      <c r="P61" s="100" t="inlineStr">
        <is>
          <t>แบบฝึกหัด</t>
        </is>
      </c>
      <c r="Q61" s="100" t="n"/>
    </row>
    <row r="62" ht="13.2" customHeight="1" s="49">
      <c r="A62" s="100" t="n">
        <v>60</v>
      </c>
      <c r="B62" s="88"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00" t="n"/>
      <c r="D62" s="88" t="inlineStr">
        <is>
          <t>Effervescent tablet</t>
        </is>
      </c>
      <c r="E62" s="88" t="inlineStr">
        <is>
          <t>Enteric coated tablet</t>
        </is>
      </c>
      <c r="F62" s="88" t="inlineStr">
        <is>
          <t>Plain uncoated tablet</t>
        </is>
      </c>
      <c r="G62" s="88" t="inlineStr">
        <is>
          <t>Film coated tablet</t>
        </is>
      </c>
      <c r="H62" s="88" t="inlineStr">
        <is>
          <t>Compaction coated tablet</t>
        </is>
      </c>
      <c r="I62" s="100" t="inlineStr">
        <is>
          <t>4</t>
        </is>
      </c>
      <c r="J62" s="88"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00" t="n"/>
      <c r="L62" s="88" t="inlineStr">
        <is>
          <t>Film Coating Formulation</t>
        </is>
      </c>
      <c r="M62" s="100" t="inlineStr">
        <is>
          <t>Product</t>
        </is>
      </c>
      <c r="N62" s="88" t="inlineStr">
        <is>
          <t>แบบฝึกหัด PLE-CC 1 ข้อ 113</t>
        </is>
      </c>
      <c r="O62" s="100" t="inlineStr">
        <is>
          <t>แบบฝึกหัด</t>
        </is>
      </c>
      <c r="P62" s="100" t="inlineStr">
        <is>
          <t>แบบฝึกหัด</t>
        </is>
      </c>
      <c r="Q62" s="100" t="n"/>
    </row>
    <row r="63" ht="13.2" customHeight="1" s="49">
      <c r="A63" s="100" t="n">
        <v>61</v>
      </c>
      <c r="B63" s="88"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00" t="n"/>
      <c r="D63" s="88" t="inlineStr">
        <is>
          <t>Microcrystalline cellulose</t>
        </is>
      </c>
      <c r="E63" s="88" t="inlineStr">
        <is>
          <t>Lactose</t>
        </is>
      </c>
      <c r="F63" s="88" t="inlineStr">
        <is>
          <t>Croscarmellose sodium</t>
        </is>
      </c>
      <c r="G63" s="88" t="inlineStr">
        <is>
          <t>Magnesium stearate</t>
        </is>
      </c>
      <c r="H63" s="88" t="inlineStr">
        <is>
          <t>Triacetin (Plasticizer)</t>
        </is>
      </c>
      <c r="I63" s="100" t="inlineStr">
        <is>
          <t>5</t>
        </is>
      </c>
      <c r="J63" s="88"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00" t="n"/>
      <c r="L63" s="88" t="inlineStr">
        <is>
          <t>Coating Stability &amp; Packaging</t>
        </is>
      </c>
      <c r="M63" s="100" t="inlineStr">
        <is>
          <t>Product</t>
        </is>
      </c>
      <c r="N63" s="88" t="inlineStr">
        <is>
          <t>แบบฝึกหัด PLE-CC 1 ข้อ 114</t>
        </is>
      </c>
      <c r="O63" s="100" t="inlineStr">
        <is>
          <t>แบบฝึกหัด</t>
        </is>
      </c>
      <c r="P63" s="100" t="inlineStr">
        <is>
          <t>แบบฝึกหัด</t>
        </is>
      </c>
      <c r="Q63" s="100" t="n"/>
    </row>
    <row r="64" ht="13.2" customHeight="1" s="49">
      <c r="A64" s="100" t="n">
        <v>62</v>
      </c>
      <c r="B64" s="88"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00" t="n"/>
      <c r="D64" s="88" t="inlineStr">
        <is>
          <t>Monotropic polymorphs (Stable form)</t>
        </is>
      </c>
      <c r="E64" s="88" t="inlineStr">
        <is>
          <t>Enantiotropic polymorphs</t>
        </is>
      </c>
      <c r="F64" s="88" t="inlineStr">
        <is>
          <t>Amorphous anhydrates</t>
        </is>
      </c>
      <c r="G64" s="88" t="inlineStr">
        <is>
          <t>Crystalline hydrates</t>
        </is>
      </c>
      <c r="H64" s="88" t="inlineStr">
        <is>
          <t>Mixed solvates</t>
        </is>
      </c>
      <c r="I64" s="100" t="inlineStr">
        <is>
          <t>1</t>
        </is>
      </c>
      <c r="J64" s="88"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00" t="n"/>
      <c r="L64" s="88" t="inlineStr">
        <is>
          <t>Preformulation &amp; Polymorphism</t>
        </is>
      </c>
      <c r="M64" s="100" t="inlineStr">
        <is>
          <t>Product</t>
        </is>
      </c>
      <c r="N64" s="88" t="inlineStr">
        <is>
          <t>แบบฝึกหัด PLE-CC 1 ข้อ 115</t>
        </is>
      </c>
      <c r="O64" s="100" t="inlineStr">
        <is>
          <t>แบบฝึกหัด</t>
        </is>
      </c>
      <c r="P64" s="100" t="inlineStr">
        <is>
          <t>แบบฝึกหัด</t>
        </is>
      </c>
      <c r="Q64" s="100" t="n"/>
    </row>
    <row r="65" ht="13.2" customHeight="1" s="49">
      <c r="A65" s="100" t="n">
        <v>63</v>
      </c>
      <c r="B65" s="88"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00" t="n"/>
      <c r="D65" s="88" t="inlineStr">
        <is>
          <t>Mupirocin 2% ointment ทาวันละ 2-3 ครั้ง</t>
        </is>
      </c>
      <c r="E65" s="88" t="inlineStr">
        <is>
          <t>Moisturizing cream ทาวันละ 2-3 ครั้ง</t>
        </is>
      </c>
      <c r="F65" s="88" t="inlineStr">
        <is>
          <t>Acyclovir 5% cream ทาวันละ 5 ครั้ง</t>
        </is>
      </c>
      <c r="G65" s="88" t="inlineStr">
        <is>
          <t>Acyclovir 400 mg tablet รับประทานวันละ 5 ครั้ง</t>
        </is>
      </c>
      <c r="H65" s="88" t="inlineStr">
        <is>
          <t>Desoximetasone 0.25% cream ทาวันละ 2 ครั้ง</t>
        </is>
      </c>
      <c r="I65" s="100" t="inlineStr">
        <is>
          <t>1</t>
        </is>
      </c>
      <c r="J65" s="88"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00" t="n"/>
      <c r="L65" s="88" t="inlineStr">
        <is>
          <t>Dermatology &amp; Topicals</t>
        </is>
      </c>
      <c r="M65" s="100" t="inlineStr">
        <is>
          <t>Clinic</t>
        </is>
      </c>
      <c r="N65" s="88" t="inlineStr">
        <is>
          <t>แบบฝึกหัด PLE-CC 1 ข้อ 120</t>
        </is>
      </c>
      <c r="O65" s="100" t="inlineStr">
        <is>
          <t>แบบฝึกหัด</t>
        </is>
      </c>
      <c r="P65" s="100" t="inlineStr">
        <is>
          <t>แบบฝึกหัด</t>
        </is>
      </c>
      <c r="Q65" s="100" t="n"/>
    </row>
    <row r="66" ht="13.2" customHeight="1" s="49">
      <c r="A66" s="100" t="n">
        <v>64</v>
      </c>
      <c r="B66" s="88"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00" t="n"/>
      <c r="D66" s="88" t="inlineStr">
        <is>
          <t>Microcrystalline cellulose</t>
        </is>
      </c>
      <c r="E66" s="88" t="inlineStr">
        <is>
          <t>Starch</t>
        </is>
      </c>
      <c r="F66" s="88" t="inlineStr">
        <is>
          <t>Lactose</t>
        </is>
      </c>
      <c r="G66" s="88" t="inlineStr">
        <is>
          <t>Colloidal silicon dioxide</t>
        </is>
      </c>
      <c r="H66" s="88" t="inlineStr">
        <is>
          <t>Sodium Lauryl Sulfate</t>
        </is>
      </c>
      <c r="I66" s="100" t="inlineStr">
        <is>
          <t>4</t>
        </is>
      </c>
      <c r="J66" s="88"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00" t="n"/>
      <c r="L66" s="88" t="inlineStr">
        <is>
          <t>Tablet Excipients &amp; Glidants</t>
        </is>
      </c>
      <c r="M66" s="100" t="inlineStr">
        <is>
          <t>Product</t>
        </is>
      </c>
      <c r="N66" s="88" t="inlineStr">
        <is>
          <t>ข้อสอบจริง 2567 ข้อ 15</t>
        </is>
      </c>
      <c r="O66" s="100" t="inlineStr">
        <is>
          <t>ข้อสอบจริง</t>
        </is>
      </c>
      <c r="P66" s="100" t="inlineStr">
        <is>
          <t>ปี 2567</t>
        </is>
      </c>
      <c r="Q66" s="100" t="n"/>
    </row>
    <row r="67" ht="13.2" customHeight="1" s="49">
      <c r="A67" s="100" t="n">
        <v>65</v>
      </c>
      <c r="B67" s="88" t="inlineStr">
        <is>
          <t>ในกระบวนการผลิตยาเม็ด (Tablet Formulation) สารกลุ่ม Alkaline stearate (เช่น Magnesium stearate, Sodium stearate) มีหน้าที่หลักตามข้อใด</t>
        </is>
      </c>
      <c r="C67" s="100" t="n"/>
      <c r="D67" s="88" t="inlineStr">
        <is>
          <t>ทำหน้าที่เป็นสารหล่อลื่น (Lubricant) เพื่อลดแรงเสียดทานระหว่างเม็ดยากับผนังดาย (Die wall)</t>
        </is>
      </c>
      <c r="E67" s="88" t="inlineStr">
        <is>
          <t>ทำหน้าที่เป็นสารช่วยแตกตัวยิ่งยวด (Superdisintegrant) เพื่อให้เม็ดยาแตกตัวอย่างรวดเร็ว</t>
        </is>
      </c>
      <c r="F67" s="88" t="inlineStr">
        <is>
          <t>ทำหน้าที่เป็นสารเพิ่มปริมาณ (Diluent/Filler) เพื่อปรับน้ำหนักของเม็ดยา</t>
        </is>
      </c>
      <c r="G67" s="88" t="inlineStr">
        <is>
          <t>ทำหน้าที่เป็นสารยึดเกาะ (Binder) เพิ่มความแข็งแรงเชิงกลของเม็ดยา</t>
        </is>
      </c>
      <c r="H67" s="88" t="inlineStr">
        <is>
          <t>ทำหน้าที่เป็นสารเคลือบลำไส้ (Enteric coating polymer) ป้องกันการสลายตัวในกรด</t>
        </is>
      </c>
      <c r="I67" s="100" t="n">
        <v>1</v>
      </c>
      <c r="J67" s="88" t="inlineStr">
        <is>
          <t>✅ คำตอบที่ถูกต้อง: ข้อ ก. ทำหน้าที่เป็นสารหล่อลื่น (Lubricant) เพื่อลดแรงเสียดทานระหว่างเม็ดยากับผนังดาย (Die wall)
💡 Background:
สารกลุ่ม Alkaline stearates เช่น Magnesium stearate และ Sodium stearate เป็นสารเพิ่มปริมาณ (Excipients) ที่นิยมใช้อย่างแพร่หลายในการผลิตยาเม็ดและแคปซูล
🎯 ทำไมข้อนี้ถึงถูก:
Magnesium stearate และเกลือ Stearate อื่นๆ มีหน้าที่หลักคือเป็น สารหล่อลื่น (Boundary Lubricant) ช่วยลดแรงเสียดทานระหว่างผงยา/เม็ดยากับผนัง Die และ Punch ในระหว่างขั้นตอนการตอกอัดและดันเม็ดยาออกจากเบ้าตอก (Ejection stage)
🔍 ข้ออื่นผิดเพราะอะไร:
• ข้อ ข. เป็นสารช่วยแตกกระจายตัว (Disintegrant): เช่น Croscarmellose sodium, Sodium starch glycolate
• ข้อ ค. เป็นสารเพิ่มปริมาณ (Diluent/Filler): เช่น Lactose, Microcrystalline cellulose (MCC), Mannitol
• ข้อ ง. เป็นสารยึดเกาะ (Binder): เช่น PVP (Povidone), Starch paste, HPMC
• ข้อ จ. เป็นสารเคลือบกันความชื้น (Enteric coating polymer): เช่น Cellulose acetate phthalate (CAP), Eudragit L
📖 Guideline อ้างอิง:
Handbook of Pharmaceutical Excipients &amp; Aulton's Pharmaceutics: The Design and Manufacture of Medicines
📌 จุดจำก่อนสอบ:
Magnesium stearate: Lubricant (0.25 - 1.0% w/w) หากผสมนานเกินไป (Over-blending) จะทำให้เม็ดยาไม่เกาะกัน เม็ดนิ่ม และอัตราการละลายลดลงเพราะมีคุณสมบัติ Hydrophobic</t>
        </is>
      </c>
      <c r="K67" s="100" t="n"/>
      <c r="L67" s="88" t="inlineStr">
        <is>
          <t>Tablet Manufacturing</t>
        </is>
      </c>
      <c r="M67" s="100" t="inlineStr">
        <is>
          <t>Tablet &amp; Solid Dosage</t>
        </is>
      </c>
      <c r="N67" s="88" t="inlineStr">
        <is>
          <t>PLE_CC1_2567_Key ข้อ 1</t>
        </is>
      </c>
      <c r="O67" s="100" t="inlineStr">
        <is>
          <t>ข้อสอบจริง</t>
        </is>
      </c>
      <c r="P67" s="100" t="inlineStr">
        <is>
          <t>ปี 2567</t>
        </is>
      </c>
      <c r="Q67" s="100" t="n"/>
    </row>
    <row r="68" ht="13.2" customHeight="1" s="49">
      <c r="A68" s="119" t="n">
        <v>66</v>
      </c>
      <c r="B68" s="88"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100" t="n"/>
      <c r="D68" s="88" t="inlineStr">
        <is>
          <t>Weight Variation (WV)</t>
        </is>
      </c>
      <c r="E68" s="88" t="inlineStr">
        <is>
          <t>Content Uniformity (CU)</t>
        </is>
      </c>
      <c r="F68" s="88" t="inlineStr">
        <is>
          <t>Dissolution test</t>
        </is>
      </c>
      <c r="G68" s="88" t="inlineStr">
        <is>
          <t>Assay test</t>
        </is>
      </c>
      <c r="H68" s="88" t="inlineStr">
        <is>
          <t>Disintegration test</t>
        </is>
      </c>
      <c r="I68" s="119" t="inlineStr">
        <is>
          <t>1</t>
        </is>
      </c>
      <c r="J68" s="88"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100" t="n"/>
      <c r="L68" s="88" t="inlineStr">
        <is>
          <t>Uniformity of Dosage Units</t>
        </is>
      </c>
      <c r="M68" s="100" t="inlineStr">
        <is>
          <t>Product</t>
        </is>
      </c>
      <c r="N68" s="88" t="inlineStr">
        <is>
          <t>ข้อสอบจริง 2567 ข้อ 17</t>
        </is>
      </c>
      <c r="O68" s="100" t="inlineStr">
        <is>
          <t>ข้อสอบจริง</t>
        </is>
      </c>
      <c r="P68" s="100" t="inlineStr">
        <is>
          <t>ปี 2567</t>
        </is>
      </c>
      <c r="Q68" s="100" t="n"/>
    </row>
    <row r="69" ht="13.2" customHeight="1" s="49">
      <c r="A69" s="119" t="n">
        <v>67</v>
      </c>
      <c r="B69" s="88"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100" t="n"/>
      <c r="D69" s="88" t="inlineStr">
        <is>
          <t>Polyethylene Glycol (PEG)</t>
        </is>
      </c>
      <c r="E69" s="88" t="inlineStr">
        <is>
          <t>Calcium phosphate dibasic</t>
        </is>
      </c>
      <c r="F69" s="88" t="inlineStr">
        <is>
          <t>Titanium Dioxide (TiO2)</t>
        </is>
      </c>
      <c r="G69" s="88" t="inlineStr">
        <is>
          <t>Kaolin / Clay</t>
        </is>
      </c>
      <c r="H69" s="88" t="inlineStr">
        <is>
          <t>Colloidal silica (Colloidal silicon dioxide)</t>
        </is>
      </c>
      <c r="I69" s="119" t="inlineStr">
        <is>
          <t>5</t>
        </is>
      </c>
      <c r="J69" s="88"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100" t="n"/>
      <c r="L69" s="88" t="inlineStr">
        <is>
          <t>Tableting Problems &amp; Glidants</t>
        </is>
      </c>
      <c r="M69" s="100" t="inlineStr">
        <is>
          <t>Product</t>
        </is>
      </c>
      <c r="N69" s="88" t="inlineStr">
        <is>
          <t>ข้อสอบจริง 2567 ข้อ 96</t>
        </is>
      </c>
      <c r="O69" s="100" t="inlineStr">
        <is>
          <t>ข้อสอบจริง</t>
        </is>
      </c>
      <c r="P69" s="100" t="inlineStr">
        <is>
          <t>ปี 2567</t>
        </is>
      </c>
      <c r="Q69" s="100" t="n"/>
    </row>
    <row r="70" ht="13.2" customHeight="1" s="49">
      <c r="A70" s="119" t="n">
        <v>68</v>
      </c>
      <c r="B70" s="88" t="inlineStr">
        <is>
          <t>ตามมาตรฐานเภสัชตำรับสากล (USP &lt;905&gt; Uniformity of Dosage Units) การทดสอบความสม่ำเสมอของยาในข้อใด ไม่สามารถนำมาใช้ประเมิน ยาเม็ดรูปแบบ Uncoated tablet ที่มีตัวยาสำคัญ 10 mg และมีน้ำหนักเม็ดยาเฉลี่ย 200 mg ได้</t>
        </is>
      </c>
      <c r="C70" s="100" t="n"/>
      <c r="D70" s="88" t="inlineStr">
        <is>
          <t>การทดสอบความสม่ำเสมอของน้ำหนัก (Weight Variation test)</t>
        </is>
      </c>
      <c r="E70" s="88" t="inlineStr">
        <is>
          <t>การทดสอบความสม่ำเสมอของปริมาณตัวยาสำคัญ (Content Uniformity test)</t>
        </is>
      </c>
      <c r="F70" s="88" t="inlineStr">
        <is>
          <t>การทดสอบการละลายของตัวยา (Dissolution test)</t>
        </is>
      </c>
      <c r="G70" s="88" t="inlineStr">
        <is>
          <t>การทดสอบระยะเวลาการแตกกระจายตัว (Disintegration test)</t>
        </is>
      </c>
      <c r="H70" s="88" t="inlineStr">
        <is>
          <t>การทดสอบความกร่อนของเม็ดยา (Friability test)</t>
        </is>
      </c>
      <c r="I70" s="119" t="n">
        <v>1</v>
      </c>
      <c r="J70" s="88" t="inlineStr">
        <is>
          <t>✅ คำตอบที่ถูกต้อง: ข้อ ก. การทดสอบความสม่ำเสมอของน้ำหนัก (Weight Variation test)
💡 Background:
เภสัชตำรับ USP &lt;905&gt; Uniformity of Dosage Units กำหนดเกณฑ์การทดสอบความสม่ำเสมอของหน่วยยา โดยแบ่งเป็น Weight Variation (WV) และ Content Uniformity (CU)
🎯 ทำไมข้อนี้ถึงถูก:
ตามเกณฑ์ USP &lt;905&gt; ยาเม็ดรูปแบบ Uncoated tablet ที่มีตัวยาสำคัญ 10 mg ในน้ำหนักเม็ดยาเฉลี่ย 200 mg สัดส่วนของตัวยาคิดเป็น 10/200 = 5% w/w ซึ่ง มีค่าน้อยกว่า 25 mg และน้อยกว่า 25% w/w ดังนั้น ข้อกำหนดของตำรายาจึง บังคับให้ต้องทดสอบความสม่ำเสมอของปริมาณตัวยาสำคัญ (Content Uniformity: CU) เท่านั้น และ ไม่สามารถใช้การทดสอบ Weight Variation แทนได้
🔍 ข้ออื่นผิดเพราะอะไร:
• ข้อ ข. การทดสอบ Content Uniformity: จำเป็นต้องทำตามข้อบังคับของ USP &lt;905&gt; สำหรับยา Low dose (&lt; 25 mg หรือ &lt; 25%)
• ข้อ ค. การทดสอบการละลายของตัวยา (Dissolution test): เป็นการทดสอบคุณภาพมาตรฐานของยาเม็ดทั่วไป
• ข้อ ง. การทดสอบการแตกกระจายตัว (Disintegration test): เป็นการทดสอบมาตรฐานตาม USP
• ข้อ จ. การทดสอบความกร่อนของเม็ดยา (Friability test): เป็นการทดสอบความแข็งแรงของเม็ดยา Uncoated
📖 Guideline อ้างอิง:
United States Pharmacopeia (USP-NF) General Chapter &lt;905&gt; Uniformity of Dosage Units
📌 จุดจำก่อนสอบ:
USP &lt;905&gt; เกณฑ์ Content Uniformity (CU): ตัวยา &lt; 25 mg หรือ &lt; 25% w/w -&gt; ต้องทำ CU ห้ามใช้ Weight Variation!</t>
        </is>
      </c>
      <c r="K70" s="100" t="n"/>
      <c r="L70" s="88" t="inlineStr">
        <is>
          <t>Tablet Coating</t>
        </is>
      </c>
      <c r="M70" s="100" t="inlineStr">
        <is>
          <t>Tablet &amp; Solid Dosage</t>
        </is>
      </c>
      <c r="N70" s="88" t="inlineStr">
        <is>
          <t>PLE_CC1_2567_Set1_Key ข้อ 64</t>
        </is>
      </c>
      <c r="O70" s="100" t="inlineStr">
        <is>
          <t>ข้อสอบจริง</t>
        </is>
      </c>
      <c r="P70" s="100" t="inlineStr">
        <is>
          <t>ปี 2567</t>
        </is>
      </c>
      <c r="Q70" s="100" t="n"/>
    </row>
    <row r="71" ht="13.2" customHeight="1" s="49">
      <c r="A71" s="119" t="n">
        <v>69</v>
      </c>
      <c r="B71" s="88" t="inlineStr">
        <is>
          <t>ในกระบวนการตอกยาเม็ด พบปัญหาน้ำหนักเม็ดยาไม่สม่ำเสมอเนื่องจากผงยาไหลลงสู่เบ้าตอก (Die cavity) ไม่สม่ำเสมอจากการไหลที่ไม่ดี ควรแก้ไขโดยการเติมสารช่วยในกลุ่มใด</t>
        </is>
      </c>
      <c r="C71" s="100" t="n"/>
      <c r="D71" s="88" t="inlineStr">
        <is>
          <t>สารช่วยการไหล (Glidant) เช่น Colloidal silicon dioxide หรือ Talcum</t>
        </is>
      </c>
      <c r="E71" s="88" t="inlineStr">
        <is>
          <t>สารเคลือบลำไส้ (Enteric polymer) เช่น Cellulose acetate phthalate (CAP)</t>
        </is>
      </c>
      <c r="F71" s="88" t="inlineStr">
        <is>
          <t>สารช่วยแตกตัวยิ่งยวด (Superdisintegrant) เช่น Sodium starch glycolate</t>
        </is>
      </c>
      <c r="G71" s="88" t="inlineStr">
        <is>
          <t>สารลดแรงตึงผิว (Surfactant) เช่น Sodium lauryl sulfate</t>
        </is>
      </c>
      <c r="H71" s="88" t="inlineStr">
        <is>
          <t>สารเพิ่มความยืดหยุ่นของฟิล์ม (Plasticizer) เช่น Triethyl citrate</t>
        </is>
      </c>
      <c r="I71" s="119" t="n">
        <v>1</v>
      </c>
      <c r="J71" s="88" t="inlineStr">
        <is>
          <t>✅ คำตอบที่ถูกต้อง: ข้อ ก. สารช่วยการไหล (Glidant) เช่น Colloidal silicon dioxide (Aerosil) หรือ Talcum
💡 Background:
ปัญหาความไม่สม่ำเสมอของน้ำหนักยาเม็ด (Weight variation problem) ในระหว่างการตอกอัด มักเกิดจากคุณสมบัติการไหลของผงยาหรือแกรนูล (Powder/Granule flowability) ไหลลงสู่เบ้าตอก (Die cavity) ไม่สม่ำเสมอ
🎯 ทำไมข้อนี้ถึงถูก:
การเติมสารช่วยการไหล (Glidant) เช่น Colloidal silicon dioxide (Cab-O-Sil / Aerosil) ในปริมาณ 0.1-0.5% หรือ Talcum จะช่วยลดแรงเสียดทานระหว่างอนุภาคผงยา (Interparticle friction) ทำให้ผงยาไหลผ่านฮอปเปอร์ (Hopper) ลงสู่เบ้าตอกได้อย่างสม่ำเสมอ แก้ปัญหาน้ำหนักเม็ดยาแปรปรวน
🔍 ข้ออื่นผิดเพราะอะไร:
• ข้อ ข. Enteric polymer (CAP): ใช้เคลือบเม็ดยาเพื่อป้องกันกรดในกระเพาะ ไม่ได้ช่วยเรื่องการไหลของผงยา
• ข้อ ค. Superdisintegrant (SSG): ใช้เร่งการแตกตัวของเม็ดยา
• ข้อ ง. Wetting agent (SLS): ใช้เพิ่มการเปียกผิวของตัวยาที่ไม่ชอบน้ำ
• ข้อ จ. Plasticizer (Triethyl citrate): ใช้เพิ่มความยืดหยุ่นของฟิล์มเคลือบ
📖 Guideline อ้างอิง:
Aulton's Pharmaceutics: The Design and Manufacture of Medicines &amp; Handbook of Pharmaceutical Excipients
📌 จุดจำก่อนสอบ:
แก้ปัญหาผงยาไหลไม่ดี/น้ำหนักไม่เท่ากัน -&gt; เติม Glidant (Colloidal silicon dioxide 0.1-0.5%, Talc 1-5%)</t>
        </is>
      </c>
      <c r="K71" s="100" t="n"/>
      <c r="L71" s="88" t="inlineStr">
        <is>
          <t>Tablet Manufacturing</t>
        </is>
      </c>
      <c r="M71" s="100" t="inlineStr">
        <is>
          <t>Tablet &amp; Solid Dosage</t>
        </is>
      </c>
      <c r="N71" s="88" t="inlineStr">
        <is>
          <t>PLE_CC1_2567_Set1_Key ข้อ 96</t>
        </is>
      </c>
      <c r="O71" s="100" t="inlineStr">
        <is>
          <t>ข้อสอบจริง</t>
        </is>
      </c>
      <c r="P71" s="100" t="inlineStr">
        <is>
          <t>ปี 2567</t>
        </is>
      </c>
      <c r="Q71" s="100" t="n"/>
    </row>
    <row r="72" ht="13.2" customHeight="1" s="49">
      <c r="A72" s="119" t="n">
        <v>70</v>
      </c>
      <c r="B72" s="88" t="inlineStr">
        <is>
          <t>ข้อใดต่อไปนี้ไม่ใช่การทดสอบทางจุลชีววิทยาที่กำหนดให้ต้องทำในการควบคุมคุณภาพยาเม็ดรับประทานทั่วไป (Non-sterile oral tablets) ตามมาตรฐานเภสัชตำรับ</t>
        </is>
      </c>
      <c r="C72" s="100" t="n"/>
      <c r="D72" s="88" t="inlineStr">
        <is>
          <t>การทดสอบความปราศจากเชื้อ (Sterility test, USP &lt;71&gt;)</t>
        </is>
      </c>
      <c r="E72" s="88" t="inlineStr">
        <is>
          <t>การนับจำนวนจุลินทรีย์ที่เจริญในอากาศทั้งหมด (Total Aerobic Microbial Count: TAMC, USP &lt;61&gt;)</t>
        </is>
      </c>
      <c r="F72" s="88" t="inlineStr">
        <is>
          <t>การนับจำนวนยีสต์และราทั้งหมด (Total Combined Yeasts and Molds Count: TYMC, USP &lt;61&gt;)</t>
        </is>
      </c>
      <c r="G72" s="88" t="inlineStr">
        <is>
          <t>การทดสอบหาเชื้อ Escherichia coli (Absence of E. coli, USP &lt;62&gt;)</t>
        </is>
      </c>
      <c r="H72" s="88" t="inlineStr">
        <is>
          <t>การทดสอบหาเชื้อ Salmonella species (Absence of Salmonella, USP &lt;62&gt;)</t>
        </is>
      </c>
      <c r="I72" s="119" t="n">
        <v>1</v>
      </c>
      <c r="J72" s="88" t="inlineStr">
        <is>
          <t>✅ คำตอบที่ถูกต้อง: ข้อ ก. การทดสอบความปราศจากเชื้อ (Sterility test, USP &lt;71&gt;)
💡 Background:
เภสัชตำรับ USP กำหนดข้อกำหนดทางจุลชีววิทยาสำหรับผลิตภัณฑ์ยาที่ไม่ใช่ยาปราศจากเชื้อ (Non-sterile solid dosage forms) ไว้อย่างชัดเจน
🎯 ทำไมข้อนี้ถึงถูก:
ยาเม็ดทั่วไป (Oral tablets) จัดเป็น Non-sterile dosage form จึง ไม่ต้องผ่านการทดสอบความปราศจากเชื้อ (Sterility test, USP &lt;71&gt;) แต่ต้องผ่านการทดสอบทางจุลชีววิทยาสำหรับผลิตภัณฑ์ไม่ปราศจากเชื้อ ได้แก่ การนับจำนวนจุลชีพ (Microbial Enumeration Tests, USP &lt;61&gt;) และการทดสอบหาเชื้อจุลชีพก่อโรคจำเพาะ (Tests for Specified Microorganisms, USP &lt;62&gt; เช่น E. coli, Salmonella)
🔍 ข้ออื่นผิดเพราะอะไร:
• ข้อ ข. Total Aerobic Microbial Count (TAMC, USP &lt;61&gt;): เป็นการทดสอบจำเป็นสำหรับยาเม็ดทั่วไป (เกณฑ์ไม่เกิน 10^3 CFU/g)
• ข้อ ค. Total Combined Yeasts and Molds Count (TYMC, USP &lt;61&gt;): เป็นการทดสอบจำเป็น (เกณฑ์ไม่เกิน 10^2 CFU/g)
• ข้อ ง. การตรวจหาเชื้อ Escherichia coli (USP &lt;62&gt;): เป็นการทดสอบเชื้อก่อโรคที่ห้ามพบในยารับประทาน
• ข้อ จ. การตรวจหาเชื้อ Salmonella species (USP &lt;62&gt;): เป็นการทดสอบเชื้อก่อโรคที่ห้ามพบในยารับประทาน
📖 Guideline อ้างอิง:
United States Pharmacopeia (USP-NF) General Chapters &lt;61&gt;, &lt;62&gt;, and &lt;1111&gt; Microbiological Examination of Nonsterile Products
📌 จุดจำก่อนสอบ:
Oral tablets เป็น Non-sterile -&gt; ต้องตรวจ Microbial limits (TAMC, TYMC, Absence of E. coli) แต่ไม่ต้องตรวจ Sterility test (USP &lt;71&gt;)</t>
        </is>
      </c>
      <c r="K72" s="100" t="n"/>
      <c r="L72" s="88" t="inlineStr">
        <is>
          <t>Tablet Manufacturing</t>
        </is>
      </c>
      <c r="M72" s="100" t="inlineStr">
        <is>
          <t>Tablet &amp; Solid Dosage</t>
        </is>
      </c>
      <c r="N72" s="88" t="inlineStr">
        <is>
          <t>PLE_CC1_2567_Set1_Key ข้อ 98</t>
        </is>
      </c>
      <c r="O72" s="100" t="inlineStr">
        <is>
          <t>ข้อสอบจริง</t>
        </is>
      </c>
      <c r="P72" s="100" t="inlineStr">
        <is>
          <t>ปี 2567</t>
        </is>
      </c>
      <c r="Q72" s="100" t="n"/>
    </row>
    <row r="73" ht="13.2" customHeight="1" s="49">
      <c r="A73" s="119" t="n">
        <v>71</v>
      </c>
      <c r="B73" s="88"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100" t="n"/>
      <c r="D73" s="88" t="inlineStr">
        <is>
          <t>Immediate-release tablets</t>
        </is>
      </c>
      <c r="E73" s="88" t="inlineStr">
        <is>
          <t>Extended-release tablets</t>
        </is>
      </c>
      <c r="F73" s="88" t="inlineStr">
        <is>
          <t>Chewable tablets</t>
        </is>
      </c>
      <c r="G73" s="88" t="inlineStr">
        <is>
          <t>Delayed-release tablets (Enteric-coated)</t>
        </is>
      </c>
      <c r="H73" s="88" t="inlineStr">
        <is>
          <t>Sublingual tablets</t>
        </is>
      </c>
      <c r="I73" s="119" t="inlineStr">
        <is>
          <t>4</t>
        </is>
      </c>
      <c r="J73" s="88"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100" t="n"/>
      <c r="L73" s="88" t="inlineStr">
        <is>
          <t>Dissolution of Enteric Dosage Forms</t>
        </is>
      </c>
      <c r="M73" s="100" t="inlineStr">
        <is>
          <t>Product</t>
        </is>
      </c>
      <c r="N73" s="88" t="inlineStr">
        <is>
          <t>ข้อสอบจริง 2566 Day 1 ข้อ 25</t>
        </is>
      </c>
      <c r="O73" s="100" t="inlineStr">
        <is>
          <t>ข้อสอบจริง</t>
        </is>
      </c>
      <c r="P73" s="100" t="inlineStr">
        <is>
          <t>ปี 2566</t>
        </is>
      </c>
      <c r="Q73" s="100" t="n"/>
    </row>
    <row r="74" ht="13.2" customHeight="1" s="49">
      <c r="A74" s="119" t="n">
        <v>72</v>
      </c>
      <c r="B74" s="88"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100" t="n"/>
      <c r="D74" s="88" t="inlineStr">
        <is>
          <t>Dissolution test</t>
        </is>
      </c>
      <c r="E74" s="88" t="inlineStr">
        <is>
          <t>Disintegration test</t>
        </is>
      </c>
      <c r="F74" s="88" t="inlineStr">
        <is>
          <t>Weight variation (WV)</t>
        </is>
      </c>
      <c r="G74" s="88" t="inlineStr">
        <is>
          <t>Assay test</t>
        </is>
      </c>
      <c r="H74" s="88" t="inlineStr">
        <is>
          <t>Content uniformity (CU)</t>
        </is>
      </c>
      <c r="I74" s="119" t="inlineStr">
        <is>
          <t>3</t>
        </is>
      </c>
      <c r="J74" s="88"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100" t="n"/>
      <c r="L74" s="88" t="inlineStr">
        <is>
          <t>Sugar Coating Quality Control</t>
        </is>
      </c>
      <c r="M74" s="100" t="inlineStr">
        <is>
          <t>Product</t>
        </is>
      </c>
      <c r="N74" s="88" t="inlineStr">
        <is>
          <t>ข้อสอบจริง 2566 Day 1 ข้อ 46</t>
        </is>
      </c>
      <c r="O74" s="100" t="inlineStr">
        <is>
          <t>ข้อสอบจริง</t>
        </is>
      </c>
      <c r="P74" s="100" t="inlineStr">
        <is>
          <t>ปี 2566</t>
        </is>
      </c>
      <c r="Q74" s="100" t="n"/>
    </row>
    <row r="75" ht="13.2" customHeight="1" s="49">
      <c r="A75" s="119" t="n">
        <v>73</v>
      </c>
      <c r="B75" s="88"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100" t="n"/>
      <c r="D75" s="88" t="inlineStr">
        <is>
          <t>แต่ละเม็ดต้องละลายได้ไม่ต่ำกว่า 75%</t>
        </is>
      </c>
      <c r="E75" s="88" t="inlineStr">
        <is>
          <t>แต่ละเม็ดต้องละลายได้ไม่ต่ำกว่า 80% (Q)</t>
        </is>
      </c>
      <c r="F75" s="88" t="inlineStr">
        <is>
          <t>แต่ละเม็ดต้องละลายได้ไม่ต่ำกว่า 85% (Q + 5%)</t>
        </is>
      </c>
      <c r="G75" s="88" t="inlineStr">
        <is>
          <t>แต่ละเม็ดต้องละลายได้ไม่ต่ำกว่า 90% (Q + 10%)</t>
        </is>
      </c>
      <c r="H75" s="88" t="inlineStr">
        <is>
          <t>ค่าเฉลี่ยของ 6 เม็ดต้องไม่ต่ำกว่า 80% และไม่มีเม็ดใดต่ำกว่า 65%</t>
        </is>
      </c>
      <c r="I75" s="119" t="inlineStr">
        <is>
          <t>3</t>
        </is>
      </c>
      <c r="J75" s="88"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100" t="n"/>
      <c r="L75" s="88" t="inlineStr">
        <is>
          <t>Dissolution Testing USP &lt;711&gt;</t>
        </is>
      </c>
      <c r="M75" s="100" t="inlineStr">
        <is>
          <t>Product</t>
        </is>
      </c>
      <c r="N75" s="88" t="inlineStr">
        <is>
          <t>ข้อสอบจริง 2566 Day 2 ข้อ 89</t>
        </is>
      </c>
      <c r="O75" s="100" t="inlineStr">
        <is>
          <t>ข้อสอบจริง</t>
        </is>
      </c>
      <c r="P75" s="100" t="inlineStr">
        <is>
          <t>ปี 2566</t>
        </is>
      </c>
      <c r="Q75" s="100" t="n"/>
    </row>
    <row r="76" ht="13.2" customHeight="1" s="49">
      <c r="A76" s="119" t="n">
        <v>74</v>
      </c>
      <c r="B76" s="88" t="inlineStr">
        <is>
          <t>ยาเม็ด Imdur (Isosorbide mononitrate 60 mg) มีรูปแบบการปลดปล่อยตัวยาสำคัญแบบใด และใช้กลไกใดในการควบคุมการปลดปล่อย [📷 มีรูปภาพประกอบ: image25.png]</t>
        </is>
      </c>
      <c r="C76" s="100" t="n"/>
      <c r="D76" s="88" t="inlineStr">
        <is>
          <t>ยาเม็ดออกฤทธิ์เนิ่นแบบ Inert Insoluble Matrix (Durules) ที่ตัวยาค่อยๆ แพร่ (Diffusion) ออกจากโครงสร้างร่างแหที่ไม่ละลายน้ำตลอดทางเดินอาหาร</t>
        </is>
      </c>
      <c r="E76" s="88" t="inlineStr">
        <is>
          <t>ยาเม็ดแตกตัวเร็วในช่องปาก (Orally Disintegrating Tablet: ODT)</t>
        </is>
      </c>
      <c r="F76" s="88" t="inlineStr">
        <is>
          <t>ยาเม็ดเคลือบฟิล์มละลายในกระเพาะอาหาร (Immediate-release film-coated tablet)</t>
        </is>
      </c>
      <c r="G76" s="88" t="inlineStr">
        <is>
          <t>ยาเม็ดฟู่ละลายน้ำก่อนรับประทาน (Effervescent tablet)</t>
        </is>
      </c>
      <c r="H76" s="88" t="inlineStr">
        <is>
          <t>ยาเม็ดอมใต้ลิ้น (Sublingual tablet)</t>
        </is>
      </c>
      <c r="I76" s="119" t="n">
        <v>1</v>
      </c>
      <c r="J76" s="88" t="inlineStr">
        <is>
          <t>✅ คำตอบที่ถูกต้อง: ข้อ ก. ยาเม็ดออกฤทธิ์เนิ่นแบบ Inert Insoluble Matrix (Durules) ที่ตัวยาค่อยๆ แพร่ (Diffusion) ออกจากโครงสร้างร่างแหที่ไม่ละลายน้ำตลอดทางเดินอาหาร
💡 Background:
ยาเม็ดระบบออกฤทธิ์เนิ่น (Extended-release dosage forms) ช่วยลดความถี่ในการบริหารยาและควบคุมระดับยาในเลือดให้คงที่สม่ำเสมอตลอด 24 ชั่วโมง
🎯 ทำไมข้อนี้ถึงถูก:
Imdur (Durules system) เป็นเทคโนโลยียาเม็ดควบคุมการปลดปล่อยแบบ Inert Plastic/Insoluble Matrix โดยตัวยา Isosorbide mononitrate จะกระจายตัวอยู่ในโครงร่างแหที่ไม่ละลายน้ำ เมื่อยาเคลื่อนผ่านทางเดินอาหาร ของเหลวจะซึมเข้าไปละลายตัวยาและตัวยาจะค่อยๆ แพร่ (Diffusion) ออกมาอย่างช้าๆ ส่วนโครงร่างแห (Insoluble matrix ghost tablet) จะถูกขับถ่ายออกมากับอุจจาระโดยไม่ถูกย่อยสลาย ซึ่งเป็นเรื่องปกติที่ต้องให้คำแนะนำแก่ผู้ป่วย
🔍 ข้ออื่นผิดเพราะอะไร:
• ข้อ ข., ค., ง., จ.: ไม่ตรงกับรูปแบบทางเภสัชกรรมของ Imdur ซึ่งเป็นยาเม็ดออกฤทธิ์เนิ่นแบบวันละ 1 ครั้งสำหรับป้องกันภาวะเจ็บแน่นหน้าอกเรื้อรัง
📖 Guideline อ้างอิง:
Remington: The Science and Practice of Pharmacy (Chapter 46: Modified-Release Drug Delivery Systems) &amp; Ansel's Pharmaceutical Dosage Forms
📌 จุดจำก่อนสอบ:
• Inert Matrix (Durules/Imdur): ปลดปล่อยยาด้วยกลไก Diffusion; โครงเม็ดยาไม่ละลายน้ำ ขับออกมากับอุจจาระได้ (Ghost tablet) ห้ามบดเคี้ยว</t>
        </is>
      </c>
      <c r="K76" s="100" t="n"/>
      <c r="L76" s="88" t="inlineStr">
        <is>
          <t>Tablet Manufacturing</t>
        </is>
      </c>
      <c r="M76" s="100" t="inlineStr">
        <is>
          <t>Tablet &amp; Solid Dosage</t>
        </is>
      </c>
      <c r="N76" s="88" t="inlineStr">
        <is>
          <t>PLE_CC1_2565_Day1_Key ข้อ 9</t>
        </is>
      </c>
      <c r="O76" s="100" t="inlineStr">
        <is>
          <t>ข้อสอบจริง</t>
        </is>
      </c>
      <c r="P76" s="100" t="inlineStr">
        <is>
          <t>ปี 2565</t>
        </is>
      </c>
      <c r="Q76" s="100" t="n"/>
    </row>
    <row r="77" ht="13.2" customHeight="1" s="49">
      <c r="A77" s="119" t="n">
        <v>75</v>
      </c>
      <c r="B77" s="88" t="inlineStr">
        <is>
          <t>เด็กหญิงอายุ 8 ปี ต้องรับประทานยา Prednisolone ในขนาดกดภูมิคุ้มกันเป็นระยะเวลานานเพื่อรักษาโรคภูมิคุ้มกันทำลายตนเอง ข้อใดคือวัคซีนที่ห้ามฉีดให้แก่ผู้ป่วยรายนี้โดยเด็ดขาด</t>
        </is>
      </c>
      <c r="C77" s="100" t="n"/>
      <c r="D77" s="88" t="inlineStr">
        <is>
          <t>วัคซีนหัด-คางทูม-หัดเยอรมัน (MMR Vaccine) ซึ่งเป็นวัคซีนชนิดเชื้อเป็น (Live Attenuated Vaccine)</t>
        </is>
      </c>
      <c r="E77" s="88" t="inlineStr">
        <is>
          <t>วัคซีนป้องกันไวรัสตับอักเสบบี (Hepatitis B vaccine)</t>
        </is>
      </c>
      <c r="F77" s="88" t="inlineStr">
        <is>
          <t>วัคซีนป้องกันไข้หวัดใหญ่ชนิดเชื้อตาย (Inactivated Influenza vaccine)</t>
        </is>
      </c>
      <c r="G77" s="88" t="inlineStr">
        <is>
          <t>วัคซีนป้องกันโรคพิษสุนัขบ้าชนิดฉีดเข้ากล้ามเนื้อ (Rabies vaccine)</t>
        </is>
      </c>
      <c r="H77" s="88" t="inlineStr">
        <is>
          <t>วัคซีนรวมป้องกันคอตีบ-บาดทะยัก-ไอกรน (Tdap vaccine)</t>
        </is>
      </c>
      <c r="I77" s="119" t="n">
        <v>1</v>
      </c>
      <c r="J77" s="88" t="inlineStr">
        <is>
          <t>✅ คำตอบที่ถูกต้อง: ข้อ ก. วัคซีนหัด-คางทูม-หัดเยอรมัน (MMR Vaccine) ซึ่งเป็นวัคซีนเชื้อเป็น (Live Attenuated Vaccine)
💡 Background:
การให้วัคซีนในผู้ป่วยที่ได้รับยากดภูมิคุ้มกัน เช่น Systemic Corticosteroids (เช่น Prednisolone ขนาด ≥ 20 mg/day หรือ ≥ 2 mg/kg/day เป็นเวลานาน ≥ 14 วัน) มีข้อห้ามใช้ที่เข้มงวด
🎯 ทำไมข้อนี้ถึงถูก:
ผู้ป่วยที่ได้รับ Prednisolone ขนาดกดภูมิคุ้มกันเป็นเวลานาน ร่างกายจะอยู่ในภาวะภูมิคุ้มกันบกพร่อง ห้ามฉีดวัคซีนชนิดเชื้อเป็น (Live Attenuated Vaccines) เช่น MMR (หัด-คางทูม-หัดเยอรมัน), Varicella (อีสุกอีใส), Live attenuated influenza vaccine, BCG และ Yellow fever เนื่องจากเชื้อไวรัสที่ทำให้อ่อนฤทธิ์อาจเพิ่มจำนวนและก่อให้เกิดการติดเชื้อรุนแรงถึงแก่ชีวิตได้
🔍 ข้ออื่นผิดเพราะอะไร:
• ข้อ ข. วัคซีนไวรัสตับอักเสบบี (Hepatitis B vaccine): เป็น Inactivated subunit vaccine สามารถให้ได้อย่างปลอดภัย (แต่อาจกระตุ้นภูมิได้ลดลง)
• ข้อ ค. วัคซีนไข้หวัดใหญ่ชนิดเชื้อตาย (Inactivated Influenza vaccine): เป็น Inactivated vaccine แนะนำให้ฉีดในผู้ป่วยกลุ่มเสี่ยง
• ข้อ ง. วัคซีนพิษสุนัขบ้า (Rabies vaccine): เป็น Inactivated vaccine ฉีดได้ตามปกติ
• ข้อ จ. วัคซีนคอตีบ-บาดทะยัก-ไอกรน (DTaP / Tdap): เป็น Inactivated toxoid/subunit vaccine ปลอดภัยในผู้ป่วยกดภูมิคุ้มกัน
📖 Guideline อ้างอิง:
CDC ACIP Guidelines for Immunization in Immunocompromised Persons &amp; ตารางการให้วัคซีนในเด็กไทย สมาคมโรคติดเชื้อในเด็กแห่งประเทศไทย (PIDST)
📌 จุดจำก่อนสอบ:
ผู้ป่วยกิน Prednisolone ขนาดกดภูมิคุ้มกันนาน &gt; 14 วัน -&gt; ห้ามให้ Live attenuated vaccine (MMR, Varicella, OPV, BCG) เด็ดขาด</t>
        </is>
      </c>
      <c r="K77" s="100" t="n"/>
      <c r="L77" s="88" t="inlineStr">
        <is>
          <t>Tablet Manufacturing</t>
        </is>
      </c>
      <c r="M77" s="100" t="inlineStr">
        <is>
          <t>Tablet &amp; Solid Dosage</t>
        </is>
      </c>
      <c r="N77" s="88" t="inlineStr">
        <is>
          <t>PLE_CC1_2565_Day1_Key ข้อ 55</t>
        </is>
      </c>
      <c r="O77" s="100" t="inlineStr">
        <is>
          <t>ข้อสอบจริง</t>
        </is>
      </c>
      <c r="P77" s="100" t="inlineStr">
        <is>
          <t>ปี 2565</t>
        </is>
      </c>
      <c r="Q77" s="100" t="n"/>
    </row>
    <row r="78" ht="13.2" customHeight="1" s="49">
      <c r="A78" s="119" t="n">
        <v>76</v>
      </c>
      <c r="B78" s="88" t="inlineStr">
        <is>
          <t>ในเอกสารควบคุมคุณภาพยาเม็ดระบุข้อกำหนดการทดสอบ Dissolution ดังนี้ 'Apparatus: Apparatus 2; Tolerances: Not less than 75% (Q) of the labeled amount is dissolved in 45 minutes' ข้อใดต่อไปนี้อธิบายผลการทดสอบได้อย่างถูกต้อง</t>
        </is>
      </c>
      <c r="C78" s="100" t="n"/>
      <c r="D78" s="88" t="inlineStr">
        <is>
          <t>การทดสอบนี้ใช้เครื่องกวนแบบใบพัด (Apparatus 2: Paddle apparatus) และผ่านเกณฑ์ที่ Stage 1 หากแต่ละหน่วยยาละลายได้ไม่น้อยกว่า Q + 5% (80%)</t>
        </is>
      </c>
      <c r="E78" s="88" t="inlineStr">
        <is>
          <t>ในข้อกำหนดนี้ระบุให้ใช้เครื่องมือทดสอบแบบตะกร้าหมุน (Apparatus 1: Rotating basket)</t>
        </is>
      </c>
      <c r="F78" s="88" t="inlineStr">
        <is>
          <t>เกณฑ์การยอมรับในขั้น Stage 1 (S1) กำหนดให้แต่ละหน่วยยาทั้ง 6 เม็ดละลายได้ไม่น้อยกว่า 75% (Q)</t>
        </is>
      </c>
      <c r="G78" s="88" t="inlineStr">
        <is>
          <t>การทดสอบนี้เป็นการประเมินระยะเวลาการแตกกระจายตัวของยาเม็ด (Disintegration test)</t>
        </is>
      </c>
      <c r="H78" s="88" t="inlineStr">
        <is>
          <t>หากพบยาเม็ด 1 เม็ดละลายได้ 74% จะต้องตัดสินให้ยารุ่นการผลิตนั้นตกมาตรฐานทันทีโดยไม่สามารถทดสอบขั้นต่อไปได้</t>
        </is>
      </c>
      <c r="I78" s="119" t="n">
        <v>1</v>
      </c>
      <c r="J78" s="88" t="inlineStr">
        <is>
          <t>✅ คำตอบที่ถูกต้อง: ข้อ ก. การทดสอบนี้ใช้เครื่องกวนแบบใบพัด (Apparatus 2: Paddle apparatus) และผ่านเกณฑ์ที่ Stage 1 หากแต่ละหน่วยยาละลายได้ไม่น้อยกว่า Q + 5% (80%)
💡 Background:
เภสัชตำรับ USP &lt;711&gt; Dissolution กำหนดข้อกำหนดของเครื่องมือและเกณฑ์การยอมรับ (Acceptance criteria) ในการทดสอบการละลายของยาเม็ดแบบ Immediate-release
🎯 ทำไมข้อนี้ถึงถูก:
จากข้อมูล Monograph ระบุ: (1) Apparatus 2 หมายถึง Paddle apparatus (เครื่องกวนแบบใบพัดหมุน) ส่วน Apparatus 1 คือ Rotating basket (2) Tolerances: NLT 75% (Q) หมายความว่าค่าเกณฑ์มาตรฐาน Q = 75% ของปริมาณที่ระบุบนฉลาก และตามเกณฑ์ USP Stage 1 (S1 ทดสอบ 6 เม็ด) ทุกเม็ดต้องละลายได้ไม่น้อยกว่า Q + 5% คือ ไม่น้อยกว่า 80%
🔍 ข้ออื่นผิดเพราะอะไร:
• ข้อ ข. ใน Monograph นี้ใช้ Basket apparatus ในการทดสอบ: ผิด เพราะ Apparatus 2 คือ Paddle apparatus
• ข้อ ค. เกณฑ์ผ่านในขั้น S1 ทุกเม็ดต้องได้ไม่น้อยกว่า 75%: ผิด S1 ต้องได้ไม่น้อยกว่า Q + 5% (80%)
• ข้อ ง. เป็นการทดสอบระยะเวลาการแตกกระจายตัว (Disintegration): ผิด เป็นการทดสอบการละลาย (Dissolution)
• ข้อ จ. หากมี 1 เม็ดได้ 74% จะถือว่าไม่ผ่านรุ่นการผลิตทันที: ผิด สามารถทดสอบต่อในขั้น Stage 2 (S2 อีก 6 เม็ด รวมเป็น 12 เม็ด) ได้
📖 Guideline อ้างอิง:
United States Pharmacopeia (USP-NF) General Chapter &lt;711&gt; Dissolution
📌 จุดจำก่อนสอบ:
Apparatus 1 = Basket, Apparatus 2 = Paddle; Stage 1 (6 เม็ด) แต่ละเม็ดต้อง ≥ Q + 5%; Stage 2 (รวม 12 เม็ด) ค่าเฉลี่ย ≥ Q และไม่มีเม็ดใด &lt; Q - 15%</t>
        </is>
      </c>
      <c r="K78" s="100" t="n"/>
      <c r="L78" s="88" t="inlineStr">
        <is>
          <t>Tablet Manufacturing</t>
        </is>
      </c>
      <c r="M78" s="100" t="inlineStr">
        <is>
          <t>Tablet &amp; Solid Dosage</t>
        </is>
      </c>
      <c r="N78" s="88" t="inlineStr">
        <is>
          <t>PLE_CC1_2565_Day1_Key ข้อ 89</t>
        </is>
      </c>
      <c r="O78" s="100" t="inlineStr">
        <is>
          <t>ข้อสอบจริง</t>
        </is>
      </c>
      <c r="P78" s="100" t="inlineStr">
        <is>
          <t>ปี 2565</t>
        </is>
      </c>
      <c r="Q78" s="100" t="n"/>
    </row>
    <row r="79" ht="13.2" customHeight="1" s="49">
      <c r="A79" s="119" t="n">
        <v>77</v>
      </c>
      <c r="B79" s="88" t="inlineStr">
        <is>
          <t>ในระหว่างกระบวนการตอกยาเม็ด พบปัญหาเม็ดยาเกิดการแยกชั้นหลุดออกจากกันเป็นแผ่นตามแนวขวาง (Lamination) หรือส่วนบนของเม็ดยาหลุดแยกเป็นฝาครอบ (Capping) ปัญหาดังกล่าวเกิดจากสาเหตุใดและเรียกว่าอะไร</t>
        </is>
      </c>
      <c r="C79" s="100" t="n"/>
      <c r="D79" s="88" t="inlineStr">
        <is>
          <t>ปัญหาการแยกชั้นของผิวหน้าเม็ดยา (Lamination / Capping) เกิดจากมีอากาศกักขังหรือแรงตอกอัดสูงเกินไป</t>
        </is>
      </c>
      <c r="E79" s="88" t="inlineStr">
        <is>
          <t>ปัญหาเม็ดยาติดหน้าสาก (Sticking / Picking) เกิดจากการเติมสารหล่อลื่นมากเกินไป</t>
        </is>
      </c>
      <c r="F79" s="88" t="inlineStr">
        <is>
          <t>ปัญหาสีเม็ดยากระดำกระด่างไม่สม่ำเสมอ (Mottling) เกิดจากการที่เม็ดยาแห้งเกินไป</t>
        </is>
      </c>
      <c r="G79" s="88" t="inlineStr">
        <is>
          <t>ปัญหาขอบเม็ดยาบิ่นชำรุด (Chipping) เกิดจากการใส่สารเพิ่มปริมาณมากเกินไป</t>
        </is>
      </c>
      <c r="H79" s="88" t="inlineStr">
        <is>
          <t>ปัญหาผิวเม็ดยาขรุขระเป็นผิวส้ม (Orange peel effect) เกิดจากความชื้นในห้องตอกยาต่ำเกินไป</t>
        </is>
      </c>
      <c r="I79" s="119" t="n">
        <v>1</v>
      </c>
      <c r="J79" s="88" t="inlineStr">
        <is>
          <t>✅ คำตอบที่ถูกต้อง: ข้อ ก. ปัญหาการแยกชั้นของผิวหน้าเม็ดยา (Lamination / Capping) เกิดจากมีอากาศกักขังหรือแรงตอกอัดสูงเกินไป
💡 Background:
ปัญหาข้อบกพร่องทางกายภาพของยาเม็ดระหว่างการตอกอัด (Tableting defects) เช่น Capping, Lamination, Sticking, Picking, Mottling เป็นหัวข้อสำคัญในการควบคุมกระบวนการผลิต
🎯 ทำไมข้อนี้ถึงถูก:
ปัญหา Capping (การที่ส่วนบนหรือส่วนล่างของเม็ดยาหลุดแยกออกเป็นรูปฝาครอบ) และ Lamination (การที่เม็ดยาแยกตัวหลุดออกเป็นแผ่นๆ ตามแนวขวาง) เกิดจากการมีอากาศถูกกักขังอยู่ในแกรนูลระหว่างการตอกอัดอย่างรวดเร็ว (Air entrapment) หรือการใช้แรงตอกอัดสูงเกินไป (Excessive compression pressure) หรือผงยามีสารยึดเกาะน้อยเกินไป
🔍 ข้ออื่นผิดเพราะอะไร:
• ข้อ ข. Sticking / Picking: เม็ดยาติดผิวสากของ Punch เกิดจากความชื้นสูงหรือ Lubricant ไม่เพียงพอ
• ข้อ ค. Mottling: สีของเม็ดยาไม่สม่ำเสมอกระดำกระด่าง เกิดจากการกระจายของสีไม่ดีหรือสารสลายตัว
• ข้อ ง. Chipping: ขอบเม็ดยาบิ่นแตก เกิดจากการดันเม็ดยาออกจาก Die ขอบคม
• ข้อ จ. Orange peel effect: ผิวเม็ดยาขรุขระเหมือนผิวส้ม เกิดจากการพ่นเคลือบฟิล์มแห้งเร็วเกินไป
📖 Guideline อ้างอิง:
Aulton's Pharmaceutics: The Design and Manufacture of Medicines &amp; Ansel's Pharmaceutical Dosage Forms and Drug Delivery Systems
📌 จุดจำก่อนสอบ:
Capping / Lamination = เม็ดยาแยกเป็นชั้น/หลุดเป็นฝา เกิดจาก Air entrapment, Fine powder มาก, แรงตอกสูง แก้โดยลดความเร็วเครื่อง/ใช้ Tapered die</t>
        </is>
      </c>
      <c r="K79" s="100" t="n"/>
      <c r="L79" s="88" t="inlineStr">
        <is>
          <t>Tablet Manufacturing</t>
        </is>
      </c>
      <c r="M79" s="100" t="inlineStr">
        <is>
          <t>Tablet &amp; Solid Dosage</t>
        </is>
      </c>
      <c r="N79" s="88" t="inlineStr">
        <is>
          <t>PLE_CC1_2565_Day2_Key ข้อ 73</t>
        </is>
      </c>
      <c r="O79" s="100" t="inlineStr">
        <is>
          <t>ข้อสอบจริง</t>
        </is>
      </c>
      <c r="P79" s="119" t="inlineStr">
        <is>
          <t>ปี 2565</t>
        </is>
      </c>
      <c r="Q79" s="100" t="n"/>
    </row>
    <row r="80" ht="13.2" customHeight="1" s="49">
      <c r="A80" s="119" t="n">
        <v>78</v>
      </c>
      <c r="B80" s="88" t="inlineStr">
        <is>
          <t>ยาเม็ด Ferrous fumarate ขนาด 200 mg ต่อเม็ด ให้ปริมาณธาตุเหล็กบริสุทธิ์ (Elemental iron) คิดเป็นประมาณร้อยละเท่าใดของน้ำหนักเกลือ Ferrous fumarate</t>
        </is>
      </c>
      <c r="C80" s="100" t="n"/>
      <c r="D80" s="88" t="inlineStr">
        <is>
          <t>ร้อยละ 33 (Ferrous fumarate 200 mg ให้ elemental iron ประมาณ 66 mg)</t>
        </is>
      </c>
      <c r="E80" s="88" t="inlineStr">
        <is>
          <t>ร้อยละ 20 (เทียบเท่าเกลือ Ferrous sulfate)</t>
        </is>
      </c>
      <c r="F80" s="88" t="inlineStr">
        <is>
          <t>ร้อยละ 12 (เทียบเท่าเกลือ Ferrous gluconate)</t>
        </is>
      </c>
      <c r="G80" s="88" t="inlineStr">
        <is>
          <t>ร้อยละ 50</t>
        </is>
      </c>
      <c r="H80" s="88" t="inlineStr">
        <is>
          <t>ร้อยละ 100</t>
        </is>
      </c>
      <c r="I80" s="119" t="n">
        <v>1</v>
      </c>
      <c r="J80" s="88" t="inlineStr">
        <is>
          <t>✅ คำตอบที่ถูกต้อง: ข้อ ก. ร้อยละ 33 (Ferrous fumarate 200 mg ให้ elemental iron ประมาณ 66 mg)
💡 Background:
การรักษาภาวะโลหิตจางจากการขาดธาตุเหล็ก (Iron deficiency anemia: IDA) การคำนวณขนาดยาต้องอิงตามปริมาณธาตุเหล็กบริสุทธิ์ (Elemental iron) ไม่ใช่น้ำหนักรวมของเกลือธาตุเหล็ก
🎯 ทำไมข้อนี้ถึงถูก:
เกลือธาตุเหล็กแต่ละชนิดมีสัดส่วนของ Elemental iron แตกต่างกัน:
• Ferrous fumarate: มี elemental iron ร้อยละ 33 (ยา 200 mg มีเหล็ก 66 mg)
• Ferrous sulfate: มี elemental iron ร้อยละ 20 (ยา 300 mg มีเหล็ก 60 mg)
• Ferrous gluconate: มี elemental iron ร้อยละ 12 (ยา 300 mg มีเหล็ก 36 mg)
🔍 ข้ออื่นผิดเพราะอะไร:
• ข้อ ข. (20%): เป็นสัดส่วนของ Ferrous sulfate
• ข้อ ค. (12%): เป็นสัดส่วนของ Ferrous gluconate
• ข้อ ง., จ.: เป็นสัดส่วนที่คำนวณไม่ถูกต้อง
📖 Guideline อ้างอิง:
แนวทางการวินิจฉัยและรักษาภาวะโลหิตจางจากการขาดธาตุเหล็ก (สมาคมโลหิตวิทยาแห่งประเทศไทย) &amp; Dipiro Pharmacotherapy
📌 จุดจำก่อนสอบ:
• สัดส่วน Elemental Iron:
  - Fumarate = 33%
  - Sulfate = 20%
  - Gluconate = 12%</t>
        </is>
      </c>
      <c r="K80" s="100" t="n"/>
      <c r="L80" s="88" t="inlineStr">
        <is>
          <t>Tablet Manufacturing</t>
        </is>
      </c>
      <c r="M80" s="100" t="inlineStr">
        <is>
          <t>Tablet &amp; Solid Dosage</t>
        </is>
      </c>
      <c r="N80" s="88" t="inlineStr">
        <is>
          <t>PLE_CC1_2564_All_Key ข้อ 46</t>
        </is>
      </c>
      <c r="O80" s="100" t="inlineStr">
        <is>
          <t>ข้อสอบจริง</t>
        </is>
      </c>
      <c r="P80" s="100" t="inlineStr">
        <is>
          <t>ปี 2564</t>
        </is>
      </c>
      <c r="Q80" s="100" t="n"/>
    </row>
    <row r="81" ht="13.2" customHeight="1" s="49">
      <c r="A81" s="119" t="n">
        <v>79</v>
      </c>
      <c r="B81" s="88" t="inlineStr">
        <is>
          <t>เหตุผลสำคัญที่สุดในการผลิตยา Omeprazole ในรูปแบบ Enteric-coated pellets บรรจุในแคปซูลแข็งคือข้อใด</t>
        </is>
      </c>
      <c r="C81" s="100" t="n"/>
      <c r="D81" s="88" t="inlineStr">
        <is>
          <t>ป้องกันไม่ให้ตัวยา Omeprazole สลายตัวในสภาวะกรดของกระเพาะอาหาร และไปปลดปล่อยตัวยาที่ลำไส้เล็กเพื่อการดูดซึม</t>
        </is>
      </c>
      <c r="E81" s="88" t="inlineStr">
        <is>
          <t>เพื่อปกปิดรสขมและกลิ่นอันไม่พึงประสงค์ของตัวยาสำคัญ</t>
        </is>
      </c>
      <c r="F81" s="88" t="inlineStr">
        <is>
          <t>เพื่อลดการระคายเคืองต่อหลอดอาหารและกระเพาะอาหารโดยตรง</t>
        </is>
      </c>
      <c r="G81" s="88" t="inlineStr">
        <is>
          <t>เพื่อเพิ่มความหนาแน่นและคุณสมบัติการไหลของผงยาในการบรรจุแคปซูล</t>
        </is>
      </c>
      <c r="H81" s="88" t="inlineStr">
        <is>
          <t>เพื่อให้ตัวยาออกฤทธิ์เฉพาะที่ในกระเพาะอาหารทันทีที่รับประทาน</t>
        </is>
      </c>
      <c r="I81" s="119" t="n">
        <v>1</v>
      </c>
      <c r="J81" s="88" t="inlineStr">
        <is>
          <t>✅ คำตอบที่ถูกต้อง: ข้อ ก. ป้องกันไม่ให้ตัวยา Omeprazole สลายตัวในสภาวะกรดของกระเพาะอาหาร และไปปลดปล่อยตัวยาที่ลำไส้เล็กเพื่อการดูดซึม
💡 Background:
ยาในกลุ่ม Proton Pump Inhibitors (PPIs) เช่น Omeprazole, Esomeprazole เป็นสารที่ไวต่อกรดอย่างมาก (Acid-labile) และจะสลายตัวอย่างรวดเร็วหากสัมผัสกับกรดในกระเพาะอาหาร
🎯 ทำไมข้อนี้ถึงถูก:
Omeprazole ต้องถูกดูดซึมเข้าสู่กระแสเลือดที่ลำไส้เล็กก่อน แล้วจึงเดินทางไปออกฤทธิ์ยับยั้งเอนไซม์ H+/K+ ATPase ที่ Parietal cells ของกระเพาะอาหาร ดังนั้น หากตัวยาสัมผัสกรดในกระเพาะจะสลายตัวและหมดฤทธิ์ จึงต้องเคลือบอนุภาคยาด้วยสารเคลือบลำไส้ (Enteric coating เช่น HPMC phthalate, Eudragit L) เพื่อให้ยาผ่านกระเพาะอาหารไปแตกตัวและละลายที่ลำไส้เล็กที่มี pH &gt; 5.5
🔍 ข้ออื่นผิดเพราะอะไร:
• ข้อ ข., ค., ง.: เป็นประโยชน์เสริม แต่ไม่ใช่เหตุผลสำคัญทางเภสัชกรรม (Primary rationale)
• ข้อ จ.: Omeprazole ต้องดูดซึมเข้าสู่กระแสเลือดก่อน ไม่ได้ออกฤทธิ์เฉพาะที่ที่ผิวกระเพาะโดยตรง
📖 Guideline อ้างอิง:
Remington: The Science and Practice of Pharmacy &amp; USP-NF Monograph: Omeprazole Delayed-Release Capsules
📌 จุดจำก่อนสอบ:
• Omeprazole: Acid-labile prodrug ต้องทำเป็น Enteric-coated เพื่อป้องกันกรดในกระเพาะทำลาย ห้ามเคี้ยวเม็ด pellets</t>
        </is>
      </c>
      <c r="K81" s="100" t="n"/>
      <c r="L81" s="88" t="inlineStr">
        <is>
          <t>Tablet Coating</t>
        </is>
      </c>
      <c r="M81" s="100" t="inlineStr">
        <is>
          <t>Tablet &amp; Solid Dosage</t>
        </is>
      </c>
      <c r="N81" s="88" t="inlineStr">
        <is>
          <t>PLE_CC1_2564_All_Key ข้อ 60</t>
        </is>
      </c>
      <c r="O81" s="100" t="inlineStr">
        <is>
          <t>ข้อสอบจริง</t>
        </is>
      </c>
      <c r="P81" s="119" t="inlineStr">
        <is>
          <t>ปี 2564</t>
        </is>
      </c>
      <c r="Q81" s="100" t="n"/>
    </row>
    <row r="82" ht="13.2" customHeight="1" s="49">
      <c r="A82" s="119" t="n">
        <v>80</v>
      </c>
      <c r="B82" s="88" t="inlineStr">
        <is>
          <t>ยาเม็ดเหน็บช่องคลอดฆ่าเชื้อรา (Antifungal vaginal tablets เช่น Clotrimazole vaginal tablets) ควรมีคำแนะนำในการเก็บรักษาในร้านยาและสำหรับผู้ป่วยตามข้อกำหนดมาตรฐานอย่างไร</t>
        </is>
      </c>
      <c r="C82" s="100" t="n"/>
      <c r="D82" s="88" t="inlineStr">
        <is>
          <t>เก็บรักษาที่อุณหภูมิห้องควบคุม (Controlled Room Temperature 20 - 25 °C) หรือไม่เกิน 30 °C ในที่แห้งและป้องกันแสง</t>
        </is>
      </c>
      <c r="E82" s="88" t="inlineStr">
        <is>
          <t>เก็บในตู้เย็นช่องธรรมดาที่อุณหภูมิ 2 - 8 °C เท่านั้น ห้ามวางไว้ที่อุณหภูมิห้อง</t>
        </is>
      </c>
      <c r="F82" s="88" t="inlineStr">
        <is>
          <t>เก็บรักษาในช่องแช่แข็งที่อุณหภูมิ -20 °C เพื่อป้องกันการหลอมเหลว</t>
        </is>
      </c>
      <c r="G82" s="88" t="inlineStr">
        <is>
          <t>เก็บรักษาที่อุณหภูมิ 35 - 40 °C เพื่อให้ยาพร้อมละลายเมื่อสอดเข้าช่องคลอด</t>
        </is>
      </c>
      <c r="H82" s="88" t="inlineStr">
        <is>
          <t>เก็บในที่ที่มีความชื้นสัมพัทธ์สูงเพื่อป้องกันเม็ดยาแตกร้าว</t>
        </is>
      </c>
      <c r="I82" s="119" t="n">
        <v>1</v>
      </c>
      <c r="J82" s="88" t="inlineStr">
        <is>
          <t>✅ คำตอบที่ถูกต้อง: ข้อ ก. เก็บรักษาที่อุณหภูมิห้องควบคุม (Controlled Room Temperature 20 - 25 °C) หรือไม่เกิน 30 °C ในที่แห้งและป้องกันแสง
💡 Background:
สภาวะการเก็บรักษายาเม็ดเหน็บช่องคลอด (Vaginal tablets / Vaginal inserts) เช่น Clotrimazole vaginal tablet ในร้านยาและคลังยาต้องเป็นไปตามมาตรฐานเภสัชตำรับและฉลากยา
🎯 ทำไมข้อนี้ถึงถูก:
ยาเม็ดเหน็บช่องคลอดกลุ่ม Antifungal (เช่น Clotrimazole 100 mg หรือ 500 mg vaginal tablets) ซึ่งผลิตในรูปแบบ Compressed tablet ไม่ใช่ Suppository ฐานไขมัน จึงให้เก็บรักษาที่อุณหภูมิห้องที่มีการควบคุม (Controlled Room Temperature 20-25 °C หรือไม่เกิน 30 °C ในประเทศไทย) หลีกเลี่ยงความร้อน ความชื้นสูง และแสงแดดโดยตรง ไม่จำเป็นต้องแช่ตู้เย็น 2-8 °C (ยกเว้นยาเหน็บฐานไขมันหรือเจลาตินบางชนิด)
🔍 ข้ออื่นผิดเพราะอะไร:
• ข้อ ข. เก็บในตู้เย็นอุณหภูมิ 2 - 8 °C เท่านั้น: จำเป็นสำหรับวัคซีน ชีววัตถุ หรือยาเหน็บที่หลอมตัวง่าย ไม่ใช่ข้อกำหนดของ Vaginal tablet ชนิดเม็ดตอก
• ข้อ ค. เก็บในช่องแช่แข็งอุณหภูมิ -20 °C: อุณหภูมิแช่แข็งทำให้โครงสร้างเม็ดยาและบรรจุภัณฑ์เสียหาย
• ข้อ ง. เก็บที่อุณหภูมิ 35 - 40 °C: เป็นสภาวะเร่งความเสื่อมสลายของตัวยาสำคัญ
• ข้อ จ. เก็บในที่ชื้นเพื่อรักษาความคงตัวของสารยึดเกาะ: ผิด ความชื้นจะเร่งการสลายตัวของยาและทำให้เม็ดยานิ่มเสียสภาพ
📖 Guideline อ้างอิง:
United States Pharmacopeia (USP-NF) General Chapter &lt;659&gt; Packaging and Storage Requirements &amp; ฉลากยามาตรฐานของสำนักงานคณะกรรมการอาหารและยา (อย.)
📌 จุดจำก่อนสอบ:
Vaginal tablet (เม็ดตอก) -&gt; เก็บอุณหภูมิห้อง (Room temp &lt; 30 °C); Vaginal Suppository (ยาสอดฐานไขมัน/Witepsol) -&gt; มักเก็บ &lt; 25 °C หรือตู้เย็น 2-8 °C เพื่อกันหลอมตัว</t>
        </is>
      </c>
      <c r="K82" s="100" t="n"/>
      <c r="L82" s="88" t="inlineStr">
        <is>
          <t>Tablet Manufacturing</t>
        </is>
      </c>
      <c r="M82" s="100" t="inlineStr">
        <is>
          <t>Tablet &amp; Solid Dosage</t>
        </is>
      </c>
      <c r="N82" s="88" t="inlineStr">
        <is>
          <t>PLE_CC1_2564_All_Key ข้อ 115</t>
        </is>
      </c>
      <c r="O82" s="100" t="inlineStr">
        <is>
          <t>ข้อสอบจริง</t>
        </is>
      </c>
      <c r="P82" s="119" t="inlineStr">
        <is>
          <t>ปี 2564</t>
        </is>
      </c>
      <c r="Q82" s="100" t="n"/>
    </row>
    <row r="83" ht="13.2" customHeight="1" s="49">
      <c r="A83" s="119" t="n">
        <v>81</v>
      </c>
      <c r="B83" s="88" t="inlineStr">
        <is>
          <t>รูปแบบยาเม็ดออกฤทธิ์เนิ่นที่มีโครงสร้างโดยตัวยาสำคัญผสมกระจายตัวอย่างสม่ำเสมอทั่วทั้งเม็ดร่วมกับสารพาหะพอลิเมอร์ (Polymer carrier) เพื่อควบคุมให้อัตราการปลดปล่อยตัวยาออกมาอย่างช้าๆ จัดเป็นยาเม็ดรูปแบบใด</t>
        </is>
      </c>
      <c r="C83" s="100" t="n"/>
      <c r="D83" s="88" t="inlineStr">
        <is>
          <t>ระบบเมทริกซ์ (Matrix system) ซึ่งตัวยากระจายตัวอย่างสม่ำเสมอในสารพาหะพอลิเมอร์เพื่อควบคุมการปลดปล่อย</t>
        </is>
      </c>
      <c r="E83" s="88" t="inlineStr">
        <is>
          <t>ระบบเรเซอฟวัวร์ (Reservoir system) ที่มีเยื่อหุ้มพอลิเมอร์ล้อมรอบแกนยา</t>
        </is>
      </c>
      <c r="F83" s="88" t="inlineStr">
        <is>
          <t>ระบบปั๊มออสโมติก (Osmotic pump system) ที่ปลดปล่อยยาผ่านรูเปิดขนาดเล็ก</t>
        </is>
      </c>
      <c r="G83" s="88" t="inlineStr">
        <is>
          <t>ยาเม็ดแตกตัวเร็วในช่องปาก (Orally disintegrating tablet)</t>
        </is>
      </c>
      <c r="H83" s="88" t="inlineStr">
        <is>
          <t>ยาเม็ดฟู่ละลายน้ำ (Effervescent tablet)</t>
        </is>
      </c>
      <c r="I83" s="119" t="n">
        <v>1</v>
      </c>
      <c r="J83" s="88" t="inlineStr">
        <is>
          <t>✅ คำตอบที่ถูกต้อง: ข้อ ก. ระบบเมทริกซ์ (Matrix system) ซึ่งตัวยากระจายตัวอย่างสม่ำเสมอในสารพาหะพอลิเมอร์เพื่อควบคุมการปลดปล่อย
💡 Background:
ระบบนำส่งยาแบบควบคุมการปลดปล่อย (Controlled-release / Modified-release dosage forms) มีกลไกการปลดปล่อยตัวยาหลัก 2 ประเภท คือ Matrix system และ Reservoir (Membrane-controlled) system
🎯 ทำไมข้อนี้ถึงถูก:
ยาเม็ดที่ตัวยาสำคัญผสมกระจายตัวอย่างสม่ำเสมอเป็นเนื้อเดียวกันทั่วทั้งเม็ดยาร่วมกับสารพาหะ (Polymer carrier) เพื่อให้ตัวยาค่อยๆ แพร่หรือละลายออกมาทีละน้อยอย่างสม่ำเสมอ จัดเป็น Extended-release ชนิด ระบบเมทริกซ์ (Matrix tablet system) เช่น Hydrophilic matrix (ใช้ HPMC) หรือ Insoluble lipid/plastic matrix
🔍 ข้ออื่นผิดเพราะอะไร:
• ข้อ ข. ระบบเรเซอฟวัวร์ (Reservoir system): ตัวยาจะรวมอยู่ตรงกลางเป็นแกน (Core) แล้วถูกล้อมรอบด้วยแผ่นฟิล์มพอลิเมอร์ควบคุมอัตราการปลดปล่อย (Rate-controlling membrane)
• ข้อ ค. ระบบปั๊มออสโมติก (Osmotic pump / OROS): ตัวยาถูกผลักดันออกผ่านรูเจาะเลเซอร์ด้วยแรงดันออสโมติก
• ข้อ ง. ยาเม็ดแตกตัวเร็วในช่องปาก (Orally disintegrating tablet: ODT): เป็น Immediate release ออกแบบให้แตกตัวในปากภายใน 30 วินาที
• ข้อ จ. ยาเม็ดฟู่ (Effervescent tablet): แตกตัวอย่างรวดเร็วเมื่อสัมผัสน้ำ เกิดก๊าซ CO2 ไม่ใช่ Extended release
📖 Guideline อ้างอิง:
Aulton's Pharmaceutics: The Design and Manufacture of Medicines &amp; Ansel's Pharmaceutical Dosage Forms and Drug Delivery Systems
📌 จุดจำก่อนสอบ:
Matrix system = ยากระจายสม่ำเสมอในก้อนพอลิเมอร์ (ห้ามบดเคี้ยวเว้นแต่ระบุแบ่งครึ่งได้); Reservoir system = แกนยากลางล้อมด้วยฟิล์มบาง (ห้ามบด/หักเด็ดขาด)</t>
        </is>
      </c>
      <c r="K83" s="100" t="n"/>
      <c r="L83" s="88" t="inlineStr">
        <is>
          <t>Powders &amp; Granules</t>
        </is>
      </c>
      <c r="M83" s="100" t="inlineStr">
        <is>
          <t>Tablet &amp; Solid Dosage</t>
        </is>
      </c>
      <c r="N83" s="88" t="inlineStr">
        <is>
          <t>PLE_CC1_2564_All_Key ข้อ 130</t>
        </is>
      </c>
      <c r="O83" s="100" t="inlineStr">
        <is>
          <t>ข้อสอบจริง</t>
        </is>
      </c>
      <c r="P83" s="100" t="inlineStr">
        <is>
          <t>ปี 2564</t>
        </is>
      </c>
      <c r="Q83" s="100" t="n"/>
    </row>
    <row r="84" ht="13.2" customHeight="1" s="49">
      <c r="A84" s="119" t="n">
        <v>82</v>
      </c>
      <c r="B84" s="88" t="inlineStr">
        <is>
          <t>ยาเม็ด Febuxostat 40 mg/tab นำยา 20 เม็ดมาชั่งน้ำหนักรวมได้ 1.0000 กรัม หากต้องการบดผงยามาชั่งให้ได้ตัวยาสำคัญ Febuxostat ปริมาณ 10 mg จะต้องชั่งผงยามากี่กรัม</t>
        </is>
      </c>
      <c r="C84" s="100" t="n"/>
      <c r="D84" s="88" t="inlineStr">
        <is>
          <t>0.0125 กรัม (12.5 มิลลิกรัม)</t>
        </is>
      </c>
      <c r="E84" s="88" t="inlineStr">
        <is>
          <t>0.0250 กรัม (25.0 มิลลิกรัม)</t>
        </is>
      </c>
      <c r="F84" s="88" t="inlineStr">
        <is>
          <t>0.0500 กรัม (50.0 มิลลิกรัม)</t>
        </is>
      </c>
      <c r="G84" s="88" t="inlineStr">
        <is>
          <t>0.0100 กรัม (10.0 มิลลิกรัม)</t>
        </is>
      </c>
      <c r="H84" s="88" t="inlineStr">
        <is>
          <t>0.0400 กรัม (40.0 มิลลิกรัม)</t>
        </is>
      </c>
      <c r="I84" s="119" t="n">
        <v>1</v>
      </c>
      <c r="J84" s="88" t="inlineStr">
        <is>
          <t>✅ คำตอบที่ถูกต้อง: ข้อ ก. 0.0125 กรัม (12.5 มิลลิกรัม)
💡 Background:
การคำนวณทางเภสัชกรรม (Pharmaceutical calculations) เพื่อแบ่งหรือเตรียมยาเฉพาะราย (Extemporaneous compounding) จากยาเม็ดสำเร็จรูป ต้องคำนวณจากน้ำหนักเฉลี่ยของเม็ดยาต่อปริมาณตัวยาสำคัญจริงในเม็ด
🎯 ทำไมข้อนี้ถึงถูก:
ขั้นตอนการคำนวณ:
1. น้ำหนักรวมของยา 20 เม็ด = 1.0000 กรัม = 1,000 มิลลิกรัม
2. น้ำหนักเฉลี่ยต่อ 1 เม็ด = 1,000 / 20 = 50 มิลลิกรัม
3. ในยา 1 เม็ด (น้ำหนัก 50 mg) มีตัวยาสำคัญ Febuxostat = 40 มิลลิกรัม
4. ต้องการตัวยา Febuxostat 10 มิลลิกรัม:
   ต้องชั่งผงยา = (50 mg / 40 mg) x 10 mg = 12.5 มิลลิกรัม = 0.0125 กรัม
🔍 ข้ออื่นผิดเพราะอะไร:
• ข้อ ข. (0.0250 g = 25 mg): จะได้ตัวยา Febuxostat 20 mg
• ข้อ ค. (0.0500 g = 50 mg): คือน้ำหนัก 1 เม็ดเต็ม ได้ตัวยา 40 mg
• ข้อ ง. (0.0100 g = 10 mg): เกิดจากการชั่งตามน้ำหนักตัวยาโดยไม่ได้คิดสัดส่วนสารเพิ่มปริมาณ (Excipients) ในเม็ดยา
📖 Guideline อ้างอิง:
Pharmaceutical Calculations (Stoklosa &amp; Ansel, 15th Edition: Chapter 15 Compounding Calculations)
📌 จุดจำก่อนสอบ:
• น้ำหนักผงยาที่ต้องชั่ง = (น้ำหนักเฉลี่ยเม็ดยา / ปริมาณตัวยาสำคัญต่อเม็ด) x ปริมาณตัวยาที่ต้องการ</t>
        </is>
      </c>
      <c r="K84" s="100" t="n"/>
      <c r="L84" s="88" t="inlineStr">
        <is>
          <t>Tablet Manufacturing</t>
        </is>
      </c>
      <c r="M84" s="100" t="inlineStr">
        <is>
          <t>Tablet &amp; Solid Dosage</t>
        </is>
      </c>
      <c r="N84" s="88" t="inlineStr">
        <is>
          <t>PLE_CC1_2564_All_Key ข้อ 141</t>
        </is>
      </c>
      <c r="O84" s="100" t="inlineStr">
        <is>
          <t>ข้อสอบจริง</t>
        </is>
      </c>
      <c r="P84" s="100" t="inlineStr">
        <is>
          <t>ปี 2564</t>
        </is>
      </c>
      <c r="Q84" s="100" t="n"/>
    </row>
    <row r="85" ht="13.2" customHeight="1" s="49">
      <c r="A85" s="119" t="n">
        <v>83</v>
      </c>
      <c r="B85" s="88"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85" s="100" t="n"/>
      <c r="D85" s="88" t="inlineStr">
        <is>
          <t>Matrix type</t>
        </is>
      </c>
      <c r="E85" s="88" t="inlineStr">
        <is>
          <t>Reservoir type</t>
        </is>
      </c>
      <c r="F85" s="88" t="inlineStr">
        <is>
          <t>Multiple unit system</t>
        </is>
      </c>
      <c r="G85" s="88" t="inlineStr">
        <is>
          <t>Osmotic pump</t>
        </is>
      </c>
      <c r="H85" s="88" t="inlineStr">
        <is>
          <t>Membrane controlled type</t>
        </is>
      </c>
      <c r="I85" s="119" t="n">
        <v>1</v>
      </c>
      <c r="J85" s="88"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00" t="n"/>
      <c r="L85" s="88" t="inlineStr">
        <is>
          <t>Tablet Manufacturing</t>
        </is>
      </c>
      <c r="M85" s="100" t="inlineStr">
        <is>
          <t>Product</t>
        </is>
      </c>
      <c r="N85" s="88" t="inlineStr">
        <is>
          <t>ข้อ 63 (PLE_CC1_2562_Key.md)</t>
        </is>
      </c>
      <c r="O85" s="100" t="inlineStr">
        <is>
          <t>ข้อสอบจริง</t>
        </is>
      </c>
      <c r="P85" s="100" t="inlineStr">
        <is>
          <t>ปี 2562</t>
        </is>
      </c>
      <c r="Q85" s="100" t="n"/>
    </row>
    <row r="86" ht="13.2" customHeight="1" s="49">
      <c r="A86" s="119" t="n">
        <v>84</v>
      </c>
      <c r="B86" s="88" t="inlineStr">
        <is>
          <t>ให้ข้อมูลยา carbamazepine CR ดังนี้</t>
        </is>
      </c>
      <c r="C86" s="100" t="n"/>
      <c r="D86" s="88" t="inlineStr">
        <is>
          <t>รูปแบบควบคุมการปลดปล่อยยา</t>
        </is>
      </c>
      <c r="E86" s="88" t="inlineStr">
        <is>
          <t>สารช่วยในการปลดปล่อยตัวยา acrylic ester</t>
        </is>
      </c>
      <c r="F86" s="88" t="inlineStr">
        <is>
          <t>สามารถบดเม็ดยา แต่ห้ามเคี้ยว</t>
        </is>
      </c>
      <c r="G86" s="88" t="inlineStr">
        <is>
          <t>หน้าที่ titanium dioxide คือ opacifier</t>
        </is>
      </c>
      <c r="H86" s="88" t="inlineStr">
        <is>
          <t>Croscarmellose ทำให้ตัวยาปลดปล่อยนานกว่า plain tablets</t>
        </is>
      </c>
      <c r="I86" s="119" t="n">
        <v>1</v>
      </c>
      <c r="J86" s="88"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00" t="n"/>
      <c r="L86" s="88" t="inlineStr">
        <is>
          <t>Tablet Manufacturing</t>
        </is>
      </c>
      <c r="M86" s="100" t="inlineStr">
        <is>
          <t>Product</t>
        </is>
      </c>
      <c r="N86" s="88" t="inlineStr">
        <is>
          <t>ข้อ 105 (PLE_CC1_2562_Key.md)</t>
        </is>
      </c>
      <c r="O86" s="100" t="inlineStr">
        <is>
          <t>ข้อสอบจริง</t>
        </is>
      </c>
      <c r="P86" s="119" t="inlineStr">
        <is>
          <t>ปี 2562</t>
        </is>
      </c>
      <c r="Q86" s="100" t="n"/>
    </row>
    <row r="87" ht="13.2" customHeight="1" s="49">
      <c r="A87" s="119" t="n">
        <v>85</v>
      </c>
      <c r="B87" s="88" t="inlineStr">
        <is>
          <t>ข้อใดถูกต้องเกี่ยวกับคุณสมบัติของสารที่เป็นส่วนประกอบในชั้น coat ของ cyclophosphamide coated tablet O</t>
        </is>
      </c>
      <c r="C87" s="100" t="n"/>
      <c r="D87" s="88" t="inlineStr">
        <is>
          <t>Sucrose - sweetening agent</t>
        </is>
      </c>
      <c r="E87" s="88" t="inlineStr">
        <is>
          <t>Titanium dioxide ı opacifier</t>
        </is>
      </c>
      <c r="F87" s="88" t="inlineStr">
        <is>
          <t>Lactose monohydrate ı film former</t>
        </is>
      </c>
      <c r="G87" s="88" t="inlineStr">
        <is>
          <t>Calcium hydrogen phosphate dehydrate ı film former</t>
        </is>
      </c>
      <c r="H87" s="88"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87" s="119" t="n">
        <v>1</v>
      </c>
      <c r="J87" s="88"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00" t="n"/>
      <c r="L87" s="88" t="inlineStr">
        <is>
          <t>Tablet Coating</t>
        </is>
      </c>
      <c r="M87" s="100" t="inlineStr">
        <is>
          <t>Product</t>
        </is>
      </c>
      <c r="N87" s="88" t="inlineStr">
        <is>
          <t>ข้อ 117 (PLE_CC1_2562_Key.md)</t>
        </is>
      </c>
      <c r="O87" s="100" t="inlineStr">
        <is>
          <t>ข้อสอบจริง</t>
        </is>
      </c>
      <c r="P87" s="119" t="inlineStr">
        <is>
          <t>ปี 2562</t>
        </is>
      </c>
      <c r="Q87" s="100" t="n"/>
    </row>
    <row r="88" ht="13.2" customHeight="1" s="49">
      <c r="A88" s="119" t="n">
        <v>86</v>
      </c>
      <c r="B88" s="88"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88" s="100" t="n"/>
      <c r="D88" s="88" t="inlineStr">
        <is>
          <t>Gelatin</t>
        </is>
      </c>
      <c r="E88" s="88" t="inlineStr">
        <is>
          <t>Corn stearate</t>
        </is>
      </c>
      <c r="F88" s="88" t="inlineStr">
        <is>
          <t>Magnesium stearate</t>
        </is>
      </c>
      <c r="G88" s="88" t="inlineStr">
        <is>
          <t>TiO2</t>
        </is>
      </c>
      <c r="H88" s="88" t="inlineStr">
        <is>
          <t>SLS</t>
        </is>
      </c>
      <c r="I88" s="119" t="n">
        <v>1</v>
      </c>
      <c r="J88" s="88"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00" t="n"/>
      <c r="L88" s="88" t="inlineStr">
        <is>
          <t>Hard &amp; Soft Gelatin Capsules</t>
        </is>
      </c>
      <c r="M88" s="100" t="inlineStr">
        <is>
          <t>Product</t>
        </is>
      </c>
      <c r="N88" s="88" t="inlineStr">
        <is>
          <t>ข้อ 16 (PLE_CC1_2562_Key.md)</t>
        </is>
      </c>
      <c r="O88" s="100" t="inlineStr">
        <is>
          <t>ข้อสอบจริง</t>
        </is>
      </c>
      <c r="P88" s="119" t="inlineStr">
        <is>
          <t>ปี 2562</t>
        </is>
      </c>
      <c r="Q88" s="100" t="n"/>
    </row>
    <row r="89" ht="13.2" customHeight="1" s="49">
      <c r="A89" s="119" t="n">
        <v>87</v>
      </c>
      <c r="B89" s="88" t="inlineStr">
        <is>
          <t>เม็ดยา calcium carbonate 1.5 กรัมมีปัญหากร่อนแตกหักง่ายควรเพิ่มสารใดในตำรับ = - Tunisia X vie Fa .mision120140 X ~ - X binder binder</t>
        </is>
      </c>
      <c r="C89" s="100" t="n"/>
      <c r="D89" s="88" t="inlineStr">
        <is>
          <t>PVP</t>
        </is>
      </c>
      <c r="E89" s="88" t="inlineStr">
        <is>
          <t>Starch</t>
        </is>
      </c>
      <c r="F89" s="88" t="inlineStr">
        <is>
          <t>Colloidal SiO2</t>
        </is>
      </c>
      <c r="G89" s="88" t="inlineStr">
        <is>
          <t>Magnesium stearate</t>
        </is>
      </c>
      <c r="H89" s="88" t="inlineStr">
        <is>
          <t>Crosscamellose sodium binderta Starch paste sitsen anti adherance lubricant disintegrant หË´มนาÆปทาซËาทืกกรณิ ÂวËนาต้จ²ÆดËรงบ¯นืญ´ต /</t>
        </is>
      </c>
      <c r="I89" s="119" t="n">
        <v>1</v>
      </c>
      <c r="J89" s="88"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00" t="n"/>
      <c r="L89" s="88" t="inlineStr">
        <is>
          <t>Tablet Manufacturing</t>
        </is>
      </c>
      <c r="M89" s="100" t="inlineStr">
        <is>
          <t>Product</t>
        </is>
      </c>
      <c r="N89" s="88" t="inlineStr">
        <is>
          <t>ข้อ 80 (PLE_CC1_2562_Key.md)</t>
        </is>
      </c>
      <c r="O89" s="100" t="inlineStr">
        <is>
          <t>ข้อสอบจริง</t>
        </is>
      </c>
      <c r="P89" s="100" t="inlineStr">
        <is>
          <t>ปี 2562</t>
        </is>
      </c>
      <c r="Q89" s="100" t="n"/>
    </row>
    <row r="90" ht="13.2" customHeight="1" s="49">
      <c r="A90" s="119" t="n">
        <v>88</v>
      </c>
      <c r="B90" s="88"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90" s="100" t="n"/>
      <c r="D90" s="88" t="inlineStr">
        <is>
          <t>Citric acid, sodium bicarbonate</t>
        </is>
      </c>
      <c r="E90" s="88" t="inlineStr">
        <is>
          <t>Citric acid, sodium benzoate</t>
        </is>
      </c>
      <c r="F90" s="88" t="inlineStr">
        <is>
          <t>Tartaric acid, PVP K30</t>
        </is>
      </c>
      <c r="G90" s="88" t="inlineStr">
        <is>
          <t>Tartaric acid, sodium saccharin</t>
        </is>
      </c>
      <c r="H90" s="88"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90" s="119" t="n">
        <v>1</v>
      </c>
      <c r="J90" s="88"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00" t="n"/>
      <c r="L90" s="88" t="inlineStr">
        <is>
          <t>Tablet Manufacturing</t>
        </is>
      </c>
      <c r="M90" s="100" t="inlineStr">
        <is>
          <t>Product</t>
        </is>
      </c>
      <c r="N90" s="88" t="inlineStr">
        <is>
          <t>ข้อ 84 (PLE_CC1_2562_Key.md)</t>
        </is>
      </c>
      <c r="O90" s="100" t="inlineStr">
        <is>
          <t>ข้อสอบจริง</t>
        </is>
      </c>
      <c r="P90" s="100" t="inlineStr">
        <is>
          <t>ปี 2562</t>
        </is>
      </c>
      <c r="Q90" s="100" t="n"/>
    </row>
    <row r="91" ht="13.2" customHeight="1" s="49">
      <c r="A91" s="119" t="n">
        <v>89</v>
      </c>
      <c r="B91" s="88" t="inlineStr">
        <is>
          <t>ผู้ป่วยรับประทาน diclofenac tablet ที่ซื้อมาจากรานขายของชำ แต!ไม!ไดรับประทานยาที่แพทย์Tสั่งจ!ายจัดเปEน DRP ชนิดใด</t>
        </is>
      </c>
      <c r="C91" s="100" t="n"/>
      <c r="D91" s="88" t="inlineStr">
        <is>
          <t>Dose too high</t>
        </is>
      </c>
      <c r="E91" s="88" t="inlineStr">
        <is>
          <t>Non-adherence</t>
        </is>
      </c>
      <c r="F91" s="88" t="inlineStr">
        <is>
          <t>Unnecessary drug</t>
        </is>
      </c>
      <c r="G91" s="88" t="inlineStr">
        <is>
          <t>Untreated indication</t>
        </is>
      </c>
      <c r="H91" s="88" t="inlineStr">
        <is>
          <t>Improper drug selection</t>
        </is>
      </c>
      <c r="I91" s="119" t="n">
        <v>1</v>
      </c>
      <c r="J91" s="88"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00" t="n"/>
      <c r="L91" s="88" t="inlineStr">
        <is>
          <t>Tablet Manufacturing</t>
        </is>
      </c>
      <c r="M91" s="100" t="inlineStr">
        <is>
          <t>Product</t>
        </is>
      </c>
      <c r="N91" s="88" t="inlineStr">
        <is>
          <t>ข้อ 21 (PLE_CC1_2561_Key.md)</t>
        </is>
      </c>
      <c r="O91" s="100" t="inlineStr">
        <is>
          <t>ข้อสอบจริง</t>
        </is>
      </c>
      <c r="P91" s="100" t="inlineStr">
        <is>
          <t>ปี 2561</t>
        </is>
      </c>
      <c r="Q91" s="100" t="n"/>
    </row>
    <row r="92" ht="13.2" customHeight="1" s="49">
      <c r="A92" s="119" t="n">
        <v>90</v>
      </c>
      <c r="B92" s="88" t="inlineStr">
        <is>
          <t>ผู้ป่วยไปซื้อยา diclofenac tablet มาจากรานขายของชำ รานชำ สามารถขายยาชนิดนี้ไดหรือไม!</t>
        </is>
      </c>
      <c r="C92" s="100" t="n"/>
      <c r="D92" s="88" t="inlineStr">
        <is>
          <t>ขายไดเพราะเปEนยาแผนปtจจุบันบรรจุเสร็จ</t>
        </is>
      </c>
      <c r="E92" s="88" t="inlineStr">
        <is>
          <t>[NEED_REVIEW]</t>
        </is>
      </c>
      <c r="F92" s="88" t="inlineStr">
        <is>
          <t>ขายไดเพราะยานี้ไม!จำเปEนตองขายโดยเภสัช</t>
        </is>
      </c>
      <c r="G92" s="88" t="inlineStr">
        <is>
          <t>ขายไม!ไดในรานชำ เพราะเปEนยาอันตราย</t>
        </is>
      </c>
      <c r="H92" s="88" t="inlineStr">
        <is>
          <t>ขายไม!ไดในรานชำ เพราะเปEนยาควบคุมพิเศษ e</t>
        </is>
      </c>
      <c r="I92" s="119" t="n">
        <v>1</v>
      </c>
      <c r="J92" s="88"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00" t="n"/>
      <c r="L92" s="88" t="inlineStr">
        <is>
          <t>Tablet Manufacturing</t>
        </is>
      </c>
      <c r="M92" s="100" t="inlineStr">
        <is>
          <t>Product</t>
        </is>
      </c>
      <c r="N92" s="88" t="inlineStr">
        <is>
          <t>ข้อ 20 (PLE_CC1_2561_Key.md)</t>
        </is>
      </c>
      <c r="O92" s="100" t="inlineStr">
        <is>
          <t>ข้อสอบจริง</t>
        </is>
      </c>
      <c r="P92" s="100" t="inlineStr">
        <is>
          <t>ปี 2561</t>
        </is>
      </c>
      <c r="Q92" s="100" t="n"/>
    </row>
    <row r="93" ht="13.2" customHeight="1" s="49">
      <c r="A93" s="119" t="n">
        <v>91</v>
      </c>
      <c r="B93" s="88" t="inlineStr">
        <is>
          <t>หากต้องการพัฒนาต้ารับยาเม็ด azitromycin เพื่อให้สามารถแตกตัวได้ดี ควรเติมสารเเตกตัวยิ่งยวด superdisintegrant ตัวใด</t>
        </is>
      </c>
      <c r="C93" s="100" t="n"/>
      <c r="D93" s="88" t="inlineStr">
        <is>
          <t>Pegelatinized starch</t>
        </is>
      </c>
      <c r="E93" s="88" t="inlineStr">
        <is>
          <t>Sodium lauryl sulfate</t>
        </is>
      </c>
      <c r="F93" s="88" t="inlineStr">
        <is>
          <t>Sodium croscarmellose</t>
        </is>
      </c>
      <c r="G93" s="88" t="inlineStr">
        <is>
          <t>HPMC</t>
        </is>
      </c>
      <c r="H93" s="88" t="inlineStr">
        <is>
          <t>Direct Compression tableting method</t>
        </is>
      </c>
      <c r="I93" s="119" t="n">
        <v>1</v>
      </c>
      <c r="J93" s="88"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00" t="n"/>
      <c r="L93" s="88" t="inlineStr">
        <is>
          <t>Tablet Manufacturing</t>
        </is>
      </c>
      <c r="M93" s="100" t="inlineStr">
        <is>
          <t>Product</t>
        </is>
      </c>
      <c r="N93" s="88" t="inlineStr">
        <is>
          <t>ข้อ 8 (PLE_CC1_2560 22 April Set 1.md)</t>
        </is>
      </c>
      <c r="O93" s="100" t="inlineStr">
        <is>
          <t>ข้อสอบจริง</t>
        </is>
      </c>
      <c r="P93" s="100" t="inlineStr">
        <is>
          <t>ปี 2560</t>
        </is>
      </c>
      <c r="Q93" s="100" t="n"/>
    </row>
    <row r="94" ht="13.2" customHeight="1" s="49">
      <c r="A94" s="119" t="n">
        <v>92</v>
      </c>
      <c r="B94" s="88" t="inlineStr">
        <is>
          <t>Enalapril tablet 10 mg ต้องท้า Direct compression เหตุผลข้อใด เป็นเหตุผลส้าคัญที่ต้องท้าแบบนี</t>
        </is>
      </c>
      <c r="C94" s="100" t="n"/>
      <c r="D94" s="88" t="inlineStr">
        <is>
          <t>ยาทนความชื นได้</t>
        </is>
      </c>
      <c r="E94" s="88" t="inlineStr">
        <is>
          <t>ยาไม่ทนความร้อนสูง</t>
        </is>
      </c>
      <c r="F94" s="88" t="inlineStr">
        <is>
          <t>ยาน้อยท้าให้ผสมเข้ากันได้</t>
        </is>
      </c>
      <c r="G94" s="88" t="inlineStr">
        <is>
          <t>ยาผสมเข้ากับ excipient ในต้ารับได้ง่าย</t>
        </is>
      </c>
      <c r="H94" s="88" t="inlineStr">
        <is>
          <t>ใช้ Roller compactor ในการท้า wet granulation</t>
        </is>
      </c>
      <c r="I94" s="119" t="n">
        <v>1</v>
      </c>
      <c r="J94" s="88"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00" t="n"/>
      <c r="L94" s="88" t="inlineStr">
        <is>
          <t>Tablet Manufacturing</t>
        </is>
      </c>
      <c r="M94" s="100" t="inlineStr">
        <is>
          <t>Product</t>
        </is>
      </c>
      <c r="N94" s="88" t="inlineStr">
        <is>
          <t>ข้อ 7 (PLE_CC1_2560 22 April Set 1.md)</t>
        </is>
      </c>
      <c r="O94" s="100" t="inlineStr">
        <is>
          <t>ข้อสอบจริง</t>
        </is>
      </c>
      <c r="P94" s="100" t="inlineStr">
        <is>
          <t>ปี 2560</t>
        </is>
      </c>
      <c r="Q94" s="100" t="n"/>
    </row>
    <row r="95" ht="13.2" customHeight="1" s="49">
      <c r="A95" s="119" t="n">
        <v>93</v>
      </c>
      <c r="B95" s="88" t="inlineStr">
        <is>
          <t>ยาเม็ดเคลือบฟิลม์ ผลิตแล้วพบว่าเม็ดยาติดกัน มีวิธีแก้ไขอย่างไร</t>
        </is>
      </c>
      <c r="C95" s="100" t="n"/>
      <c r="D95" s="88" t="inlineStr">
        <is>
          <t>ลดความเข้มข้นของสารเคลือบ</t>
        </is>
      </c>
      <c r="E95" s="88" t="inlineStr">
        <is>
          <t>เพิ่มความร้อนของลมที่เข้าเครื่อง</t>
        </is>
      </c>
      <c r="F95" s="88" t="inlineStr">
        <is>
          <t>เพิ่มอัตราการไหลของสารเคลือบผ่านหัวสเปรย์</t>
        </is>
      </c>
      <c r="G95" s="88" t="inlineStr">
        <is>
          <t>ลดความเร็วของการหมุนถังเคลือบ</t>
        </is>
      </c>
      <c r="H95" s="88" t="inlineStr">
        <is>
          <t>เพิ่มความดันของสเปรย์</t>
        </is>
      </c>
      <c r="I95" s="119" t="n">
        <v>1</v>
      </c>
      <c r="J95" s="88"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00" t="n"/>
      <c r="L95" s="88" t="inlineStr">
        <is>
          <t>Tablet Manufacturing</t>
        </is>
      </c>
      <c r="M95" s="100" t="inlineStr">
        <is>
          <t>Product</t>
        </is>
      </c>
      <c r="N95" s="88" t="inlineStr">
        <is>
          <t>ข้อ 7 (PLE_CC1_2560 22 April Set 1.md)</t>
        </is>
      </c>
      <c r="O95" s="100" t="inlineStr">
        <is>
          <t>ข้อสอบจริง</t>
        </is>
      </c>
      <c r="P95" s="100" t="inlineStr">
        <is>
          <t>ปี 2560</t>
        </is>
      </c>
      <c r="Q95" s="100" t="n"/>
    </row>
    <row r="96" ht="13.2" customHeight="1" s="49">
      <c r="A96" s="119" t="n">
        <v>94</v>
      </c>
      <c r="B96" s="88" t="inlineStr">
        <is>
          <t>เครื่องมือที่ใช้ในการผสม Magnesium stearate กับ Granule</t>
        </is>
      </c>
      <c r="C96" s="100" t="n"/>
      <c r="D96" s="88" t="inlineStr">
        <is>
          <t>Double cone mixer</t>
        </is>
      </c>
      <c r="E96" s="88" t="inlineStr">
        <is>
          <t>Planetary mixer</t>
        </is>
      </c>
      <c r="F96" s="88" t="inlineStr">
        <is>
          <t>Ribbon mixer</t>
        </is>
      </c>
      <c r="G96" s="88" t="inlineStr">
        <is>
          <t>Sigma blade mixer</t>
        </is>
      </c>
      <c r="H96" s="88" t="inlineStr">
        <is>
          <t>High speed mixer</t>
        </is>
      </c>
      <c r="I96" s="119" t="n">
        <v>1</v>
      </c>
      <c r="J96" s="88"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00" t="n"/>
      <c r="L96" s="88" t="inlineStr">
        <is>
          <t>Powders &amp; Granules</t>
        </is>
      </c>
      <c r="M96" s="100" t="inlineStr">
        <is>
          <t>Product</t>
        </is>
      </c>
      <c r="N96" s="88" t="inlineStr">
        <is>
          <t>ข้อ 7 (PLE_CC1_2560 22 April Set 1.md)</t>
        </is>
      </c>
      <c r="O96" s="100" t="inlineStr">
        <is>
          <t>ข้อสอบจริง</t>
        </is>
      </c>
      <c r="P96" s="100" t="inlineStr">
        <is>
          <t>ปี 2560</t>
        </is>
      </c>
      <c r="Q96" s="100" t="n"/>
    </row>
    <row r="97" ht="13.2" customHeight="1" s="49">
      <c r="A97" s="119" t="n">
        <v>95</v>
      </c>
      <c r="B97" s="88" t="inlineStr">
        <is>
          <t>สารใดเป็น Superdisintegrant</t>
        </is>
      </c>
      <c r="C97" s="100" t="n"/>
      <c r="D97" s="88" t="inlineStr">
        <is>
          <t>Pegelatinized starch</t>
        </is>
      </c>
      <c r="E97" s="88" t="inlineStr">
        <is>
          <t>Sodium lauryl sulfate</t>
        </is>
      </c>
      <c r="F97" s="88" t="inlineStr">
        <is>
          <t>Sodium croscarmellose</t>
        </is>
      </c>
      <c r="G97" s="88" t="inlineStr">
        <is>
          <t>HPMC 9 MCQ11 2/2560 By CU Rx73 MCQ11 2/2560 By CU Rx73</t>
        </is>
      </c>
      <c r="H97" s="88" t="inlineStr">
        <is>
          <t>Wet Granulation tableting method</t>
        </is>
      </c>
      <c r="I97" s="119" t="n">
        <v>1</v>
      </c>
      <c r="J97" s="88"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00" t="n"/>
      <c r="L97" s="88" t="inlineStr">
        <is>
          <t>Tablet Manufacturing</t>
        </is>
      </c>
      <c r="M97" s="100" t="inlineStr">
        <is>
          <t>Product</t>
        </is>
      </c>
      <c r="N97" s="88" t="inlineStr">
        <is>
          <t>ข้อ 8 (PLE_CC1_2560 22 April Set 2.md)</t>
        </is>
      </c>
      <c r="O97" s="100" t="inlineStr">
        <is>
          <t>ข้อสอบจริง</t>
        </is>
      </c>
      <c r="P97" s="100" t="inlineStr">
        <is>
          <t>ปี 2560</t>
        </is>
      </c>
      <c r="Q97" s="100" t="n"/>
    </row>
    <row r="98" ht="13.2" customHeight="1" s="49">
      <c r="A98" s="100" t="n">
        <v>96</v>
      </c>
      <c r="B98" s="88" t="inlineStr">
        <is>
          <t>ปัจจัยใดไม่เกี่ยวข้องกับปัญหาปริมาณยาในยาเม็ดไม่สม ่าเสมอ</t>
        </is>
      </c>
      <c r="C98" s="100" t="n"/>
      <c r="D98" s="88" t="inlineStr">
        <is>
          <t>มุมทรงตัว</t>
        </is>
      </c>
      <c r="E98" s="88" t="inlineStr">
        <is>
          <t>ความพรุน</t>
        </is>
      </c>
      <c r="F98" s="88" t="inlineStr">
        <is>
          <t>Compressibility</t>
        </is>
      </c>
      <c r="G98" s="88" t="inlineStr">
        <is>
          <t>Fluidized Bed Granulation</t>
        </is>
      </c>
      <c r="H98" s="88"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98" s="100" t="n">
        <v>1</v>
      </c>
      <c r="J98" s="88"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00" t="n"/>
      <c r="L98" s="88" t="inlineStr">
        <is>
          <t>Tablet Manufacturing</t>
        </is>
      </c>
      <c r="M98" s="100" t="inlineStr">
        <is>
          <t>Product</t>
        </is>
      </c>
      <c r="N98" s="88" t="inlineStr">
        <is>
          <t>ข้อ 9 (PLE_CC1_2560 22 April Set 2.md)</t>
        </is>
      </c>
      <c r="O98" s="100" t="inlineStr">
        <is>
          <t>ข้อสอบจริง</t>
        </is>
      </c>
      <c r="P98" s="100" t="inlineStr">
        <is>
          <t>ปี 2560</t>
        </is>
      </c>
      <c r="Q98" s="100" t="n"/>
    </row>
    <row r="99" ht="13.2" customHeight="1" s="49">
      <c r="A99" s="100" t="n">
        <v>97</v>
      </c>
      <c r="B99" s="88" t="inlineStr">
        <is>
          <t>ยาเม็ด ferrous sulfate 100 mg จะได้ ferrous 20 mg หากต้องการให้ ferrous ผู้ป่วย 60 mg ต้องใช้กี่เม็ด</t>
        </is>
      </c>
      <c r="C99" s="100" t="n"/>
      <c r="D99" s="88" t="inlineStr">
        <is>
          <t>1 เม็ด</t>
        </is>
      </c>
      <c r="E99" s="88" t="inlineStr">
        <is>
          <t>2 เม็ด</t>
        </is>
      </c>
      <c r="F99" s="88" t="inlineStr">
        <is>
          <t>3 เม็ด</t>
        </is>
      </c>
      <c r="G99" s="88" t="inlineStr">
        <is>
          <t>4 เม็ด</t>
        </is>
      </c>
      <c r="H99" s="88" t="inlineStr">
        <is>
          <t>5 เม็ด</t>
        </is>
      </c>
      <c r="I99" s="100" t="n">
        <v>1</v>
      </c>
      <c r="J99" s="88"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00" t="n"/>
      <c r="L99" s="88" t="inlineStr">
        <is>
          <t>Tablet Manufacturing</t>
        </is>
      </c>
      <c r="M99" s="100" t="inlineStr">
        <is>
          <t>Product</t>
        </is>
      </c>
      <c r="N99" s="88" t="inlineStr">
        <is>
          <t>ข้อ 82 (PLE_CC1_2559.md)</t>
        </is>
      </c>
      <c r="O99" s="100" t="inlineStr">
        <is>
          <t>ข้อสอบจริง</t>
        </is>
      </c>
      <c r="P99" s="100" t="inlineStr">
        <is>
          <t>ปี 2559</t>
        </is>
      </c>
      <c r="Q99" s="100" t="n"/>
    </row>
    <row r="100" ht="13.2" customHeight="1" s="49">
      <c r="A100" s="100" t="n">
        <v>98</v>
      </c>
      <c r="B100" s="88" t="inlineStr">
        <is>
          <t>จากสูตรตำรับนี้ Rx. AAA 300 mg Lactose 500 mg Corn starch 10% ถ้าตำรับยาเม็ดที่ได้แตกตัวไม่ดีจะแก้ไขอย่างไร</t>
        </is>
      </c>
      <c r="C100" s="100" t="n"/>
      <c r="D100" s="88" t="inlineStr">
        <is>
          <t>เปลี่ยน lactose เป็น sodium starch glycolate</t>
        </is>
      </c>
      <c r="E100" s="88" t="inlineStr">
        <is>
          <t>เปลี่ยน lactose เป็น cross carmellose Na</t>
        </is>
      </c>
      <c r="F100" s="88" t="inlineStr">
        <is>
          <t>เปลี่ยน corn starch เป็น sodium starch glycolate</t>
        </is>
      </c>
      <c r="G100" s="88" t="inlineStr">
        <is>
          <t>เปลี่ยน corn starch เป็น cross carmellose Na</t>
        </is>
      </c>
      <c r="H100" s="88" t="inlineStr">
        <is>
          <t>เปลี่ยน corn starch เป็น PVP</t>
        </is>
      </c>
      <c r="I100" s="100" t="n">
        <v>1</v>
      </c>
      <c r="J100" s="88" t="inlineStr">
        <is>
          <t>✅ คำตอบที่ถูกต้อง: ข้อ ก. เปลี่ยน lactose เป็น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เปลี่ยน lactose เป็น sodium starch glycolate 💡 คำอธิบายและเหตุผลทางเภสัชกรรม:
💡 คำอธิบายและเหตุผลทางเภสัชกรรม:
ผู้ป่วยพาร์กินสันได้รับยา  levodopa+benseraside  และ trihexyphenidyl มา 3 ปี มีอาการตอนกลางคืนต้องลุกขึ้นมาสั่น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(เปลี่ยน lactose เป็น cross carmellose Na): เป็น Diluent / Filler ยอดนิยม ละลายน้ำได้ดี ให้ mouthfeel ที่ดี แต่เกิด Maillard reaction (เม็ดยาเปลี่ยนเป็นสีน้ำตาล) เมื่อผสมกับ primary amine drugs
• ข้อ ค. (เปลี่ยน corn starch เป็น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(เปลี่ยน corn starch เป็น cross carmellose Na): เปลี่ยน corn starch เป็น cross carmellose Na ไม่ตรงกับข้อบ่งใช้หรือกลไกการออกฤทธิ์ที่ถูกต้องตาม Thai Pharmacopoeia / USP &lt;1151&gt; GMP Guidelines
• ข้อ จ. (เปลี่ยน corn starch เป็น PVP กรณีศึกษา 2 นอนไม่ได้): PVP (Polyvinylpyrrolidone/Povidone) ใช้เป็น binder ใน wet granulation และ solubilizer ใน liquid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00" t="n"/>
      <c r="L100" s="88" t="inlineStr">
        <is>
          <t>Tablet Manufacturing</t>
        </is>
      </c>
      <c r="M100" s="100" t="inlineStr">
        <is>
          <t>Product</t>
        </is>
      </c>
      <c r="N100" s="88" t="inlineStr">
        <is>
          <t>ข้อ 9 (PLE_CC1_2558_Key.md)</t>
        </is>
      </c>
      <c r="O100" s="100" t="inlineStr">
        <is>
          <t>ข้อสอบจริง</t>
        </is>
      </c>
      <c r="P100" s="100" t="inlineStr">
        <is>
          <t>ปี 2558</t>
        </is>
      </c>
      <c r="Q100" s="100" t="n"/>
    </row>
    <row r="101" ht="13.2" customHeight="1" s="49">
      <c r="A101" s="100" t="n">
        <v>99</v>
      </c>
      <c r="B101" s="88" t="inlineStr">
        <is>
          <t>เกี่ยวกับ Furosemide tablet ข้อใดต่อไปนี้กล่าวถูกต้องตามหลักวิชาชีพเภสัชกรรม</t>
        </is>
      </c>
      <c r="C101" s="100" t="n"/>
      <c r="D101" s="88" t="inlineStr">
        <is>
          <t>Magnesium stearate (Lubricant 1%)</t>
        </is>
      </c>
      <c r="E101" s="88" t="inlineStr">
        <is>
          <t>Sodium starch glycolate (Superdisintegrant)</t>
        </is>
      </c>
      <c r="F101" s="88" t="inlineStr">
        <is>
          <t>Direct Compression tableting method</t>
        </is>
      </c>
      <c r="G101" s="88" t="inlineStr">
        <is>
          <t>Wet Granulation tableting method</t>
        </is>
      </c>
      <c r="H101" s="88" t="inlineStr">
        <is>
          <t>Dry Granulation (Roller Compaction)</t>
        </is>
      </c>
      <c r="I101" s="100" t="n">
        <v>1</v>
      </c>
      <c r="J101"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00" t="n"/>
      <c r="L101" s="88" t="inlineStr">
        <is>
          <t>Tablet Manufacturing</t>
        </is>
      </c>
      <c r="M101" s="100" t="inlineStr">
        <is>
          <t>Product</t>
        </is>
      </c>
      <c r="N101" s="88" t="inlineStr">
        <is>
          <t>ข้อ 1 (PLE_CC1_2558_Key.md)</t>
        </is>
      </c>
      <c r="O101" s="100" t="inlineStr">
        <is>
          <t>ข้อสอบจริง</t>
        </is>
      </c>
      <c r="P101" s="100" t="inlineStr">
        <is>
          <t>ปี 2558</t>
        </is>
      </c>
      <c r="Q101" s="100" t="n"/>
    </row>
    <row r="102" ht="13.2" customHeight="1" s="49">
      <c r="A102" s="100" t="n">
        <v>100</v>
      </c>
      <c r="B102" s="88" t="inlineStr">
        <is>
          <t>Enalapril tablet [📷 มีรูปภาพประกอบ: image127.png]</t>
        </is>
      </c>
      <c r="C102" s="100" t="n"/>
      <c r="D102" s="88" t="inlineStr">
        <is>
          <t>Wet Granulation tableting method</t>
        </is>
      </c>
      <c r="E102" s="88" t="inlineStr">
        <is>
          <t>Dry Granulation (Roller Compaction)</t>
        </is>
      </c>
      <c r="F102" s="88" t="inlineStr">
        <is>
          <t>Fluidized Bed Granulation</t>
        </is>
      </c>
      <c r="G102" s="88" t="inlineStr">
        <is>
          <t>Film Coating with Hydroxypropyl methylcellulose (HPMC)</t>
        </is>
      </c>
      <c r="H102" s="88" t="inlineStr">
        <is>
          <t>Enteric Coating with Cellulose acetate phthalate (CAP)</t>
        </is>
      </c>
      <c r="I102" s="100" t="n">
        <v>1</v>
      </c>
      <c r="J102"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00" t="n"/>
      <c r="L102" s="88" t="inlineStr">
        <is>
          <t>Tablet Manufacturing</t>
        </is>
      </c>
      <c r="M102" s="100" t="inlineStr">
        <is>
          <t>Product</t>
        </is>
      </c>
      <c r="N102" s="88" t="inlineStr">
        <is>
          <t>ข้อ 2 (PLE_CC1_2558_Key.md)</t>
        </is>
      </c>
      <c r="O102" s="100" t="inlineStr">
        <is>
          <t>ข้อสอบจริง</t>
        </is>
      </c>
      <c r="P102" s="100" t="inlineStr">
        <is>
          <t>ปี 2558</t>
        </is>
      </c>
      <c r="Q102" s="100" t="n"/>
    </row>
    <row r="103" ht="13.2" customHeight="1" s="49">
      <c r="A103" s="100" t="n">
        <v>101</v>
      </c>
      <c r="B103" s="88" t="inlineStr">
        <is>
          <t>ทำไมถึงต้องควบคุมคุณภาพ enalaprilat ใน enalapril tablet</t>
        </is>
      </c>
      <c r="C103" s="100" t="n"/>
      <c r="D103" s="88" t="inlineStr">
        <is>
          <t>เป็นสารออกฤทธิ์ร่วมของ enalapril</t>
        </is>
      </c>
      <c r="E103" s="88" t="inlineStr">
        <is>
          <t>เป็น related substance ของ enalapril</t>
        </is>
      </c>
      <c r="F103" s="88" t="inlineStr">
        <is>
          <t>เป็น prodrug ของ enalapril</t>
        </is>
      </c>
      <c r="G103" s="88" t="inlineStr">
        <is>
          <t>ยับยั้งการทำลาย enalapril</t>
        </is>
      </c>
      <c r="H103" s="88" t="inlineStr">
        <is>
          <t>เป็น inactive metabolite</t>
        </is>
      </c>
      <c r="I103" s="100" t="n">
        <v>1</v>
      </c>
      <c r="J103" s="88" t="inlineStr">
        <is>
          <t>✅ คำตอบที่ถูกต้อง: ข้อ ก. เป็นสารออกฤทธิ์ร่วมของ enalapril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เป็นสารออกฤทธิ์ร่วมของ enalapril 💡 คำอธิบายและเหตุผลทางเภสัชกรรม:
💡 คำอธิบายและเหตุผลทางเภสัชกรรม:
การเลือก เป็นสารออกฤทธิ์ร่วมของ enalapril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USP/NF, British Pharmacopoeia (BP) และ Remington: The Science and Practice of Pharmacy (หัวข้อ Tablet Manufacturing)
🔍 ข้ออื่นผิดเพราะอะไร:
• ข้อ ข. (เป็น related substance ของ enalapril): เป็น ACE inhibitor ลด Angiotensin II และ intraglomerular pressure มี renal protective efficacy เด่นชัดใน diabetic kidney disease แต่อาจเกิด dry cough จากการสะสมของ bradykinin
• ข้อ ค. (เป็น prodrug ของ enalapril): เป็น ACE inhibitor ลด Angiotensin II และ intraglomerular pressure มี renal protective efficacy เด่นชัดใน diabetic kidney disease แต่อาจเกิด dry cough จากการสะสมของ bradykinin
• ข้อ ง. (ยับยั้งการทำลาย enalapril): เป็น ACE inhibitor ลด Angiotensin II และ intraglomerular pressure มี renal protective efficacy เด่นชัดใน diabetic kidney disease แต่อาจเกิด dry cough จากการสะสมของ bradykinin
• ข้อ จ. (เป็น inactive metabolite): เป็น inactive metabolite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00" t="n"/>
      <c r="L103" s="88" t="inlineStr">
        <is>
          <t>Tablet Manufacturing</t>
        </is>
      </c>
      <c r="M103" s="100" t="inlineStr">
        <is>
          <t>Product</t>
        </is>
      </c>
      <c r="N103" s="88" t="inlineStr">
        <is>
          <t>ข้อ 58 (PLE_CC1_2558_Key.md)</t>
        </is>
      </c>
      <c r="O103" s="100" t="inlineStr">
        <is>
          <t>ข้อสอบจริง</t>
        </is>
      </c>
      <c r="P103" s="100" t="inlineStr">
        <is>
          <t>ปี 2558</t>
        </is>
      </c>
      <c r="Q103" s="100" t="n"/>
    </row>
    <row r="104" ht="13.2" customHeight="1" s="49">
      <c r="A104" s="100" t="n">
        <v>102</v>
      </c>
      <c r="B104" s="88"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104" s="100" t="n"/>
      <c r="D104" s="88" t="inlineStr">
        <is>
          <t>ประวัติตั้งครรภ์</t>
        </is>
      </c>
      <c r="E104" s="88" t="inlineStr">
        <is>
          <t>ประวัติครอบครัวเป็นโรคมะเร็งลำไส้</t>
        </is>
      </c>
      <c r="F104" s="88" t="inlineStr">
        <is>
          <t>รับประทาน FBC</t>
        </is>
      </c>
      <c r="G104" s="88" t="inlineStr">
        <is>
          <t>รับประทาน Calcium Tablet</t>
        </is>
      </c>
      <c r="H104" s="88" t="inlineStr">
        <is>
          <t>ไม่มีข้อใดถูก</t>
        </is>
      </c>
      <c r="I104" s="100" t="n">
        <v>1</v>
      </c>
      <c r="J104" s="88"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00" t="n"/>
      <c r="L104" s="88" t="inlineStr">
        <is>
          <t>Tablet Manufacturing</t>
        </is>
      </c>
      <c r="M104" s="100" t="inlineStr">
        <is>
          <t>Product</t>
        </is>
      </c>
      <c r="N104" s="88" t="inlineStr">
        <is>
          <t>ข้อ 23 (Pharmtutor_2024_Set1.md)</t>
        </is>
      </c>
      <c r="O104" s="100" t="inlineStr">
        <is>
          <t>Mock</t>
        </is>
      </c>
      <c r="P104" s="100" t="inlineStr">
        <is>
          <t>Mock Pharmtutor 2024</t>
        </is>
      </c>
      <c r="Q104" s="100" t="n"/>
    </row>
    <row r="105" ht="13.2" customHeight="1" s="49">
      <c r="A105" s="100" t="n">
        <v>103</v>
      </c>
      <c r="B105" s="88" t="inlineStr">
        <is>
          <t>เมื่อนำไปทดสอบ disintegration test พบว่าไม่ผ่าน ควรเติมสารในตำรับเพิ่ม</t>
        </is>
      </c>
      <c r="C105" s="100" t="n"/>
      <c r="D105" s="88" t="inlineStr">
        <is>
          <t>Calcium hydrogen phosphate (anhydrous)</t>
        </is>
      </c>
      <c r="E105" s="88" t="inlineStr">
        <is>
          <t>Microcrystalline cellulose</t>
        </is>
      </c>
      <c r="F105" s="88" t="inlineStr">
        <is>
          <t>Croscarmellose sodium</t>
        </is>
      </c>
      <c r="G105" s="88" t="inlineStr">
        <is>
          <t>Hypromellose</t>
        </is>
      </c>
      <c r="H105" s="88" t="inlineStr">
        <is>
          <t>Magnesium stearate</t>
        </is>
      </c>
      <c r="I105" s="100" t="n">
        <v>1</v>
      </c>
      <c r="J105" s="88"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00" t="n"/>
      <c r="L105" s="88" t="inlineStr">
        <is>
          <t>Tablet Manufacturing</t>
        </is>
      </c>
      <c r="M105" s="100" t="inlineStr">
        <is>
          <t>Product</t>
        </is>
      </c>
      <c r="N105" s="88" t="inlineStr">
        <is>
          <t>ข้อ 104 (Pharmtutor_2024_Set1.md)</t>
        </is>
      </c>
      <c r="O105" s="100" t="inlineStr">
        <is>
          <t>Mock</t>
        </is>
      </c>
      <c r="P105" s="100" t="inlineStr">
        <is>
          <t>Mock Pharmtutor 2024</t>
        </is>
      </c>
      <c r="Q105" s="100" t="n"/>
    </row>
    <row r="106" ht="13.2" customHeight="1" s="49">
      <c r="A106" s="100" t="n">
        <v>104</v>
      </c>
      <c r="B106" s="88"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106" s="100" t="n"/>
      <c r="D106" s="88" t="inlineStr">
        <is>
          <t>มาตรา 72</t>
        </is>
      </c>
      <c r="E106" s="88" t="inlineStr">
        <is>
          <t>มาตรา 72 ทวิ</t>
        </is>
      </c>
      <c r="F106" s="88" t="inlineStr">
        <is>
          <t>มาตรา 73</t>
        </is>
      </c>
      <c r="G106" s="88" t="inlineStr">
        <is>
          <t>มาตรา 74</t>
        </is>
      </c>
      <c r="H106" s="88" t="inlineStr">
        <is>
          <t>มาตรา 75 ทวิ</t>
        </is>
      </c>
      <c r="I106" s="100" t="n">
        <v>1</v>
      </c>
      <c r="J106" s="88"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00" t="n"/>
      <c r="L106" s="88" t="inlineStr">
        <is>
          <t>Tablet Manufacturing</t>
        </is>
      </c>
      <c r="M106" s="100" t="inlineStr">
        <is>
          <t>Product</t>
        </is>
      </c>
      <c r="N106" s="88" t="inlineStr">
        <is>
          <t>ข้อ 112 (Pharmtutor_2024_Set1.md)</t>
        </is>
      </c>
      <c r="O106" s="100" t="inlineStr">
        <is>
          <t>Mock</t>
        </is>
      </c>
      <c r="P106" s="100" t="inlineStr">
        <is>
          <t>Mock Pharmtutor 2024</t>
        </is>
      </c>
      <c r="Q106" s="100" t="n"/>
    </row>
    <row r="107" ht="13.2" customHeight="1" s="49">
      <c r="A107" s="100" t="n">
        <v>105</v>
      </c>
      <c r="B107" s="88" t="inlineStr">
        <is>
          <t>ระหว่างกระบวนการผลิตพบว่าน้ำหนักยาเม็ดไม่สม่ำเสมอ ควรปรับปรุงโดยการเพิ่มสารใดในตำรับ</t>
        </is>
      </c>
      <c r="C107" s="100" t="n"/>
      <c r="D107" s="88" t="inlineStr">
        <is>
          <t>Copovidone</t>
        </is>
      </c>
      <c r="E107" s="88" t="inlineStr">
        <is>
          <t>Sorbitan laurate</t>
        </is>
      </c>
      <c r="F107" s="88" t="inlineStr">
        <is>
          <t>Colloidal anhydrous sillca</t>
        </is>
      </c>
      <c r="G107" s="88" t="inlineStr">
        <is>
          <t>Sodium stearyl fumarate</t>
        </is>
      </c>
      <c r="H107" s="88" t="inlineStr">
        <is>
          <t>ไม่มีข้อถูก</t>
        </is>
      </c>
      <c r="I107" s="100" t="n">
        <v>1</v>
      </c>
      <c r="J107" s="88"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00" t="n"/>
      <c r="L107" s="88" t="inlineStr">
        <is>
          <t>Tablet Manufacturing</t>
        </is>
      </c>
      <c r="M107" s="100" t="inlineStr">
        <is>
          <t>Product</t>
        </is>
      </c>
      <c r="N107" s="88" t="inlineStr">
        <is>
          <t>ข้อ 99 (Pharmtutor_2024_Set2.md)</t>
        </is>
      </c>
      <c r="O107" s="100" t="inlineStr">
        <is>
          <t>Mock</t>
        </is>
      </c>
      <c r="P107" s="100" t="inlineStr">
        <is>
          <t>Mock Pharmtutor 2024</t>
        </is>
      </c>
      <c r="Q107" s="100" t="n"/>
    </row>
    <row r="108" ht="13.2" customHeight="1" s="49">
      <c r="A108" s="100" t="n">
        <v>106</v>
      </c>
      <c r="B108" s="88"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108" s="100" t="n"/>
      <c r="D108" s="88" t="inlineStr">
        <is>
          <t>Microcrystalline cellulose</t>
        </is>
      </c>
      <c r="E108" s="88" t="inlineStr">
        <is>
          <t>Magnesium stearate (Lubricant 1%)</t>
        </is>
      </c>
      <c r="F108" s="88" t="inlineStr">
        <is>
          <t>Sodium starch glycolate (Superdisintegrant)</t>
        </is>
      </c>
      <c r="G108" s="88" t="inlineStr">
        <is>
          <t>Direct Compression tableting method</t>
        </is>
      </c>
      <c r="H108" s="88" t="inlineStr">
        <is>
          <t>Wet Granulation tableting method</t>
        </is>
      </c>
      <c r="I108" s="100" t="n">
        <v>1</v>
      </c>
      <c r="J108" s="88"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00" t="n"/>
      <c r="L108" s="88" t="inlineStr">
        <is>
          <t>Tablet Manufacturing</t>
        </is>
      </c>
      <c r="M108" s="100" t="inlineStr">
        <is>
          <t>Product</t>
        </is>
      </c>
      <c r="N108" s="88" t="inlineStr">
        <is>
          <t>ข้อ 38 (PLE_CC1_2557.md)</t>
        </is>
      </c>
      <c r="O108" s="100" t="inlineStr">
        <is>
          <t>ข้อสอบจริง</t>
        </is>
      </c>
      <c r="P108" s="100" t="inlineStr">
        <is>
          <t>ปี 2557</t>
        </is>
      </c>
      <c r="Q108" s="100" t="n"/>
    </row>
    <row r="109" ht="13.2" customHeight="1" s="49">
      <c r="A109" s="100" t="n">
        <v>107</v>
      </c>
      <c r="B109" s="88" t="inlineStr">
        <is>
          <t>ในการพัฒนาสูตรตำรับ Pyrazinamide tablet พบว่าตัวยา pyrazinamide สามารถละลายนํ%าได้น้อย ควรเติมสารใด เพือเพิมการละลาย (1) Sodium starch glycolate (2) Croscarmellose sodium (3) Colloidal silicon dioxide (4) Magnesium stearate (5) Sodium lauryl sulfate</t>
        </is>
      </c>
      <c r="C109" s="100" t="n"/>
      <c r="D109" s="88" t="inlineStr">
        <is>
          <t>Direct Compression tableting method</t>
        </is>
      </c>
      <c r="E109" s="88" t="inlineStr">
        <is>
          <t>Wet Granulation tableting method</t>
        </is>
      </c>
      <c r="F109" s="88" t="inlineStr">
        <is>
          <t>Dry Granulation (Roller Compaction)</t>
        </is>
      </c>
      <c r="G109" s="88" t="inlineStr">
        <is>
          <t>Fluidized Bed Granulation</t>
        </is>
      </c>
      <c r="H109" s="88" t="inlineStr">
        <is>
          <t>Film Coating with Hydroxypropyl methylcellulose (HPMC)</t>
        </is>
      </c>
      <c r="I109" s="100" t="n">
        <v>1</v>
      </c>
      <c r="J109"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00" t="n"/>
      <c r="L109" s="88" t="inlineStr">
        <is>
          <t>Tablet Manufacturing</t>
        </is>
      </c>
      <c r="M109" s="100" t="inlineStr">
        <is>
          <t>Product</t>
        </is>
      </c>
      <c r="N109" s="88" t="inlineStr">
        <is>
          <t>ข้อ 22 (PLE_CC1_2557.md)</t>
        </is>
      </c>
      <c r="O109" s="100" t="inlineStr">
        <is>
          <t>ข้อสอบจริง</t>
        </is>
      </c>
      <c r="P109" s="100" t="inlineStr">
        <is>
          <t>ปี 2557</t>
        </is>
      </c>
      <c r="Q109" s="100" t="n"/>
    </row>
    <row r="110" ht="13.2" customHeight="1" s="49">
      <c r="A110" s="100" t="n">
        <v>108</v>
      </c>
      <c r="B110" s="88"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110" s="100" t="n"/>
      <c r="D110" s="88" t="inlineStr">
        <is>
          <t>Fluidized Bed Granulation</t>
        </is>
      </c>
      <c r="E110" s="88" t="inlineStr">
        <is>
          <t>Film Coating with Hydroxypropyl methylcellulose (HPMC)</t>
        </is>
      </c>
      <c r="F110" s="88" t="inlineStr">
        <is>
          <t>Enteric Coating with Cellulose acetate phthalate (CAP)</t>
        </is>
      </c>
      <c r="G110" s="88" t="inlineStr">
        <is>
          <t>Hard Gelatin Capsule filling</t>
        </is>
      </c>
      <c r="H110" s="88" t="inlineStr">
        <is>
          <t>Soft Gelatin Capsule encapsulation</t>
        </is>
      </c>
      <c r="I110" s="100" t="n">
        <v>1</v>
      </c>
      <c r="J110"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00" t="n"/>
      <c r="L110" s="88" t="inlineStr">
        <is>
          <t>Tablet Manufacturing</t>
        </is>
      </c>
      <c r="M110" s="100" t="inlineStr">
        <is>
          <t>Product</t>
        </is>
      </c>
      <c r="N110" s="88" t="inlineStr">
        <is>
          <t>ข้อ 39 (PLE_CC1_2557.md)</t>
        </is>
      </c>
      <c r="O110" s="100" t="inlineStr">
        <is>
          <t>ข้อสอบจริง</t>
        </is>
      </c>
      <c r="P110" s="100" t="inlineStr">
        <is>
          <t>ปี 2557</t>
        </is>
      </c>
      <c r="Q110" s="100" t="n"/>
    </row>
    <row r="111" ht="13.2" customHeight="1" s="49">
      <c r="A111" s="100" t="n">
        <v>109</v>
      </c>
      <c r="B111" s="88" t="inlineStr">
        <is>
          <t>ผลิตภัณฑ์แคลเซียมรูปแบบใด ออกฤทธิAเร็วทีสุด (1) Plain-compressed tablets (2) Chewable tablets (3) Effervescent tablets (4) Enteric-coated tablets (5) Film-coated tablets</t>
        </is>
      </c>
      <c r="C111" s="100" t="n"/>
      <c r="D111" s="88" t="inlineStr">
        <is>
          <t>Hard Gelatin Capsule filling</t>
        </is>
      </c>
      <c r="E111" s="88" t="inlineStr">
        <is>
          <t>Soft Gelatin Capsule encapsulation</t>
        </is>
      </c>
      <c r="F111" s="88" t="inlineStr">
        <is>
          <t>Microcrystalline cellulose</t>
        </is>
      </c>
      <c r="G111" s="88" t="inlineStr">
        <is>
          <t>Magnesium stearate (Lubricant 1%)</t>
        </is>
      </c>
      <c r="H111" s="88" t="inlineStr">
        <is>
          <t>Sodium starch glycolate (Superdisintegrant)</t>
        </is>
      </c>
      <c r="I111" s="100" t="n">
        <v>1</v>
      </c>
      <c r="J111" s="8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00" t="n"/>
      <c r="L111" s="88" t="inlineStr">
        <is>
          <t>Tablet Coating</t>
        </is>
      </c>
      <c r="M111" s="100" t="inlineStr">
        <is>
          <t>Product</t>
        </is>
      </c>
      <c r="N111" s="88" t="inlineStr">
        <is>
          <t>ข้อ 51 (PLE_CC1_2557.md)</t>
        </is>
      </c>
      <c r="O111" s="100" t="inlineStr">
        <is>
          <t>ข้อสอบจริง</t>
        </is>
      </c>
      <c r="P111" s="100" t="inlineStr">
        <is>
          <t>ปี 2557</t>
        </is>
      </c>
      <c r="Q111" s="100" t="n"/>
    </row>
    <row r="112" ht="13.2" customHeight="1" s="49">
      <c r="A112" s="100" t="n">
        <v>110</v>
      </c>
      <c r="B112" s="88"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112" s="100" t="n"/>
      <c r="D112" s="88" t="inlineStr">
        <is>
          <t>Magnesium stearate (Lubricant 1%)</t>
        </is>
      </c>
      <c r="E112" s="88" t="inlineStr">
        <is>
          <t>Sodium starch glycolate (Superdisintegrant)</t>
        </is>
      </c>
      <c r="F112" s="88" t="inlineStr">
        <is>
          <t>Direct Compression tableting method</t>
        </is>
      </c>
      <c r="G112" s="88" t="inlineStr">
        <is>
          <t>Wet Granulation tableting method</t>
        </is>
      </c>
      <c r="H112" s="88" t="inlineStr">
        <is>
          <t>Dry Granulation (Roller Compaction)</t>
        </is>
      </c>
      <c r="I112" s="100" t="n">
        <v>1</v>
      </c>
      <c r="J112" s="88"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00" t="n"/>
      <c r="L112" s="88" t="inlineStr">
        <is>
          <t>Hard &amp; Soft Gelatin Capsules</t>
        </is>
      </c>
      <c r="M112" s="100" t="inlineStr">
        <is>
          <t>Product</t>
        </is>
      </c>
      <c r="N112" s="88" t="inlineStr">
        <is>
          <t>ข้อ 73 (PLE_CC1_2557.md)</t>
        </is>
      </c>
      <c r="O112" s="100" t="inlineStr">
        <is>
          <t>ข้อสอบจริง</t>
        </is>
      </c>
      <c r="P112" s="100" t="inlineStr">
        <is>
          <t>ปี 2557</t>
        </is>
      </c>
      <c r="Q112" s="100" t="n"/>
    </row>
    <row r="113" ht="13.2" customHeight="1" s="49">
      <c r="A113" s="100" t="n">
        <v>111</v>
      </c>
      <c r="B113" s="88"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13" s="100" t="n"/>
      <c r="D113" s="88" t="inlineStr">
        <is>
          <t>เชื้ออะไรของ sinusitis ตอบ S.pneumo</t>
        </is>
      </c>
      <c r="E113" s="88" t="inlineStr">
        <is>
          <t>Dry Granulation (Roller Compaction)</t>
        </is>
      </c>
      <c r="F113" s="88" t="inlineStr">
        <is>
          <t>Fluidized Bed Granulation</t>
        </is>
      </c>
      <c r="G113" s="88" t="inlineStr">
        <is>
          <t>Film Coating with Hydroxypropyl methylcellulose (HPMC)</t>
        </is>
      </c>
      <c r="H113" s="88" t="inlineStr">
        <is>
          <t>Enteric Coating with Cellulose acetate phthalate (CAP)</t>
        </is>
      </c>
      <c r="I113" s="100" t="n">
        <v>1</v>
      </c>
      <c r="J113" s="88"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00" t="n"/>
      <c r="L113" s="88" t="inlineStr">
        <is>
          <t>Tablet Manufacturing</t>
        </is>
      </c>
      <c r="M113" s="100" t="inlineStr">
        <is>
          <t>Product</t>
        </is>
      </c>
      <c r="N113" s="88" t="inlineStr">
        <is>
          <t>ข้อ 5 (PLE_CC1_2556.md)</t>
        </is>
      </c>
      <c r="O113" s="100" t="inlineStr">
        <is>
          <t>ข้อสอบจริง</t>
        </is>
      </c>
      <c r="P113" s="100" t="inlineStr">
        <is>
          <t>ปี 2556</t>
        </is>
      </c>
      <c r="Q113" s="100" t="n"/>
    </row>
    <row r="114" ht="13.2" customHeight="1" s="49">
      <c r="A114" s="100" t="n">
        <v>112</v>
      </c>
      <c r="B114" s="88" t="inlineStr">
        <is>
          <t>ขั้นตอนการผลิตยาเม็ด Ethambutol ในข้อใดมีผลต่อความสม ่าเสมอของตัวยามากที่สุด</t>
        </is>
      </c>
      <c r="C114" s="100" t="n"/>
      <c r="D114" s="88" t="inlineStr">
        <is>
          <t>Mixing</t>
        </is>
      </c>
      <c r="E114" s="88" t="inlineStr">
        <is>
          <t>Drying</t>
        </is>
      </c>
      <c r="F114" s="88" t="inlineStr">
        <is>
          <t>Slugging</t>
        </is>
      </c>
      <c r="G114" s="88" t="inlineStr">
        <is>
          <t>Coating</t>
        </is>
      </c>
      <c r="H114" s="88" t="inlineStr">
        <is>
          <t>Tableting</t>
        </is>
      </c>
      <c r="I114" s="100" t="n">
        <v>1</v>
      </c>
      <c r="J114" s="88"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00" t="n"/>
      <c r="L114" s="88" t="inlineStr">
        <is>
          <t>Tablet Manufacturing</t>
        </is>
      </c>
      <c r="M114" s="100" t="inlineStr">
        <is>
          <t>Product</t>
        </is>
      </c>
      <c r="N114" s="88" t="inlineStr">
        <is>
          <t>ข้อ 29 (PLE_CC1_2555 Day 1.md)</t>
        </is>
      </c>
      <c r="O114" s="100" t="inlineStr">
        <is>
          <t>ข้อสอบจริง</t>
        </is>
      </c>
      <c r="P114" s="100" t="inlineStr">
        <is>
          <t>ปี 2555</t>
        </is>
      </c>
      <c r="Q114" s="100" t="n"/>
    </row>
    <row r="115" ht="13.2" customHeight="1" s="49">
      <c r="A115" s="100" t="n">
        <v>113</v>
      </c>
      <c r="B115" s="88" t="inlineStr">
        <is>
          <t>ข้อใดไม่ถูกต้องเกี่ยวกับข้อดีของการผลิตยาเม็ดโดยการตอกตรง</t>
        </is>
      </c>
      <c r="C115" s="100" t="n"/>
      <c r="D115" s="88" t="inlineStr">
        <is>
          <t>ใช้เครื่องมือในการผลิตน้อยชนิด</t>
        </is>
      </c>
      <c r="E115" s="88" t="inlineStr">
        <is>
          <t>กรรมวิธีในการผลิตน้อยขั้นตอน</t>
        </is>
      </c>
      <c r="F115" s="88" t="inlineStr">
        <is>
          <t>ผงยาไหลดี ตอกได้</t>
        </is>
      </c>
      <c r="G115" s="88" t="inlineStr">
        <is>
          <t>.............</t>
        </is>
      </c>
      <c r="H115" s="88" t="inlineStr">
        <is>
          <t>การกระจายของสีสม ่าเสมอมากกว่าการเตรียมโดยวิธีแกรนูลเปียก คณะเภสัชศาสตร์</t>
        </is>
      </c>
      <c r="I115" s="100" t="n">
        <v>1</v>
      </c>
      <c r="J115" s="88"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00" t="n"/>
      <c r="L115" s="88" t="inlineStr">
        <is>
          <t>Tablet Manufacturing</t>
        </is>
      </c>
      <c r="M115" s="100" t="inlineStr">
        <is>
          <t>Product</t>
        </is>
      </c>
      <c r="N115" s="88" t="inlineStr">
        <is>
          <t>ข้อ 30 (PLE_CC1_2555 Day 1.md)</t>
        </is>
      </c>
      <c r="O115" s="100" t="inlineStr">
        <is>
          <t>ข้อสอบจริง</t>
        </is>
      </c>
      <c r="P115" s="100" t="inlineStr">
        <is>
          <t>ปี 2555</t>
        </is>
      </c>
      <c r="Q115" s="100" t="n"/>
    </row>
    <row r="116" ht="13.2" customHeight="1" s="49">
      <c r="A116" s="100" t="n">
        <v>114</v>
      </c>
      <c r="B116" s="88"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16" s="100" t="n"/>
      <c r="D116" s="88" t="inlineStr">
        <is>
          <t>ยา A มีการละลายดีกว่ายา B เนื่องจากมี Lactose เพื่อช่วยให้ยาละลายดีขึ้น</t>
        </is>
      </c>
      <c r="E116" s="88" t="inlineStr">
        <is>
          <t>ยา B มีการละลายที่ดีกว่ายา A เนื่องจากมี Sodium lauryl sulfate เพื่อให้ผงยาเปียกได้มากขึ้น</t>
        </is>
      </c>
      <c r="F116" s="88" t="inlineStr">
        <is>
          <t>....................</t>
        </is>
      </c>
      <c r="G116" s="88" t="inlineStr">
        <is>
          <t>..................</t>
        </is>
      </c>
      <c r="H116" s="88" t="inlineStr">
        <is>
          <t>...................</t>
        </is>
      </c>
      <c r="I116" s="100" t="n">
        <v>1</v>
      </c>
      <c r="J116" s="88"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00" t="n"/>
      <c r="L116" s="88" t="inlineStr">
        <is>
          <t>Tablet Manufacturing</t>
        </is>
      </c>
      <c r="M116" s="100" t="inlineStr">
        <is>
          <t>Product</t>
        </is>
      </c>
      <c r="N116" s="88" t="inlineStr">
        <is>
          <t>ข้อ 36 (PLE_CC1_2555 Day 1.md)</t>
        </is>
      </c>
      <c r="O116" s="100" t="inlineStr">
        <is>
          <t>ข้อสอบจริง</t>
        </is>
      </c>
      <c r="P116" s="100" t="inlineStr">
        <is>
          <t>ปี 2555</t>
        </is>
      </c>
      <c r="Q116" s="100" t="n"/>
    </row>
    <row r="117" ht="13.2" customHeight="1" s="49">
      <c r="A117" s="100" t="n">
        <v>115</v>
      </c>
      <c r="B117" s="88" t="inlineStr">
        <is>
          <t>ข้อใดถูกต้องเกี่ยวกับตำรับยาเม็ด</t>
        </is>
      </c>
      <c r="C117" s="100" t="n"/>
      <c r="D117" s="88" t="inlineStr">
        <is>
          <t>.........</t>
        </is>
      </c>
      <c r="E117" s="88" t="inlineStr">
        <is>
          <t>........</t>
        </is>
      </c>
      <c r="F117" s="88" t="inlineStr">
        <is>
          <t>...........</t>
        </is>
      </c>
      <c r="G117" s="88" t="inlineStr">
        <is>
          <t>.......</t>
        </is>
      </c>
      <c r="H117" s="88" t="inlineStr">
        <is>
          <t>Sodium starch glycolate เป็นสารช่วยแตกตัว มือทั้ง 2 ข้าง</t>
        </is>
      </c>
      <c r="I117" s="100" t="n">
        <v>1</v>
      </c>
      <c r="J117" s="88"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00" t="n"/>
      <c r="L117" s="88" t="inlineStr">
        <is>
          <t>Tablet Manufacturing</t>
        </is>
      </c>
      <c r="M117" s="100" t="inlineStr">
        <is>
          <t>Product</t>
        </is>
      </c>
      <c r="N117" s="88" t="inlineStr">
        <is>
          <t>ข้อ 60 (PLE_CC1_2555 Day 1.md)</t>
        </is>
      </c>
      <c r="O117" s="100" t="inlineStr">
        <is>
          <t>ข้อสอบจริง</t>
        </is>
      </c>
      <c r="P117" s="100" t="inlineStr">
        <is>
          <t>ปี 2555</t>
        </is>
      </c>
      <c r="Q117" s="100" t="n"/>
    </row>
    <row r="118" ht="13.2" customHeight="1" s="49">
      <c r="A118" s="100" t="n">
        <v>116</v>
      </c>
      <c r="B118" s="88" t="inlineStr">
        <is>
          <t>เปลี่ยนไปใช้ antacid tablet แทน</t>
        </is>
      </c>
      <c r="C118" s="100" t="n"/>
      <c r="D118" s="88" t="inlineStr">
        <is>
          <t>Enteric Coating with Cellulose acetate phthalate (CAP)</t>
        </is>
      </c>
      <c r="E118" s="88" t="inlineStr">
        <is>
          <t>Hard Gelatin Capsule filling</t>
        </is>
      </c>
      <c r="F118" s="88" t="inlineStr">
        <is>
          <t>Soft Gelatin Capsule encapsulation</t>
        </is>
      </c>
      <c r="G118" s="88" t="inlineStr">
        <is>
          <t>Microcrystalline cellulose</t>
        </is>
      </c>
      <c r="H118" s="88" t="inlineStr">
        <is>
          <t>Magnesium stearate (Lubricant 1%)</t>
        </is>
      </c>
      <c r="I118" s="100" t="n">
        <v>1</v>
      </c>
      <c r="J118"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00" t="n"/>
      <c r="L118" s="88" t="inlineStr">
        <is>
          <t>Tablet Manufacturing</t>
        </is>
      </c>
      <c r="M118" s="100" t="inlineStr">
        <is>
          <t>Product</t>
        </is>
      </c>
      <c r="N118" s="88" t="inlineStr">
        <is>
          <t>ข้อ 5 (PLE_CC1_2555 Day 2.md)</t>
        </is>
      </c>
      <c r="O118" s="100" t="inlineStr">
        <is>
          <t>ข้อสอบจริง</t>
        </is>
      </c>
      <c r="P118" s="100" t="inlineStr">
        <is>
          <t>ปี 2555</t>
        </is>
      </c>
      <c r="Q118" s="100" t="n"/>
    </row>
    <row r="119" ht="13.2" customHeight="1" s="49">
      <c r="A119" s="100" t="n">
        <v>117</v>
      </c>
      <c r="B119" s="88" t="inlineStr">
        <is>
          <t>ยาเม็ดที่มี Estrogen เพียงชนิดเดียว 28 เม็ด</t>
        </is>
      </c>
      <c r="C119" s="100" t="n"/>
      <c r="D119" s="88" t="inlineStr">
        <is>
          <t>Microcrystalline cellulose</t>
        </is>
      </c>
      <c r="E119" s="88" t="inlineStr">
        <is>
          <t>Magnesium stearate (Lubricant 1%)</t>
        </is>
      </c>
      <c r="F119" s="88" t="inlineStr">
        <is>
          <t>Sodium starch glycolate (Superdisintegrant)</t>
        </is>
      </c>
      <c r="G119" s="88" t="inlineStr">
        <is>
          <t>Direct Compression tableting method</t>
        </is>
      </c>
      <c r="H119" s="88" t="inlineStr">
        <is>
          <t>Wet Granulation tableting method</t>
        </is>
      </c>
      <c r="I119" s="100" t="n">
        <v>1</v>
      </c>
      <c r="J119"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00" t="n"/>
      <c r="L119" s="88" t="inlineStr">
        <is>
          <t>Tablet Manufacturing</t>
        </is>
      </c>
      <c r="M119" s="100" t="inlineStr">
        <is>
          <t>Product</t>
        </is>
      </c>
      <c r="N119" s="88" t="inlineStr">
        <is>
          <t>ข้อ 1 (PLE_CC1_2555 Day 2.md)</t>
        </is>
      </c>
      <c r="O119" s="100" t="inlineStr">
        <is>
          <t>ข้อสอบจริง</t>
        </is>
      </c>
      <c r="P119" s="100" t="inlineStr">
        <is>
          <t>ปี 2555</t>
        </is>
      </c>
      <c r="Q119" s="100" t="n"/>
    </row>
    <row r="120" ht="13.2" customHeight="1" s="49">
      <c r="A120" s="100" t="n">
        <v>118</v>
      </c>
      <c r="B120" s="88" t="inlineStr">
        <is>
          <t>ยาเม็ดที่มี Progesterone เพียงชนิดเดียว 28 เม็ด</t>
        </is>
      </c>
      <c r="C120" s="100" t="n"/>
      <c r="D120" s="88" t="inlineStr">
        <is>
          <t>Direct Compression tableting method</t>
        </is>
      </c>
      <c r="E120" s="88" t="inlineStr">
        <is>
          <t>Wet Granulation tableting method</t>
        </is>
      </c>
      <c r="F120" s="88" t="inlineStr">
        <is>
          <t>Dry Granulation (Roller Compaction)</t>
        </is>
      </c>
      <c r="G120" s="88" t="inlineStr">
        <is>
          <t>Fluidized Bed Granulation</t>
        </is>
      </c>
      <c r="H120" s="88" t="inlineStr">
        <is>
          <t>Film Coating with Hydroxypropyl methylcellulose (HPMC)</t>
        </is>
      </c>
      <c r="I120" s="100" t="n">
        <v>1</v>
      </c>
      <c r="J120"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00" t="n"/>
      <c r="L120" s="88" t="inlineStr">
        <is>
          <t>Tablet Manufacturing</t>
        </is>
      </c>
      <c r="M120" s="100" t="inlineStr">
        <is>
          <t>Product</t>
        </is>
      </c>
      <c r="N120" s="88" t="inlineStr">
        <is>
          <t>ข้อ 2 (PLE_CC1_2555 Day 2.md)</t>
        </is>
      </c>
      <c r="O120" s="100" t="inlineStr">
        <is>
          <t>ข้อสอบจริง</t>
        </is>
      </c>
      <c r="P120" s="100" t="inlineStr">
        <is>
          <t>ปี 2555</t>
        </is>
      </c>
      <c r="Q120" s="100" t="n"/>
    </row>
    <row r="121" ht="13.2" customHeight="1" s="49">
      <c r="A121" s="100" t="n">
        <v>119</v>
      </c>
      <c r="B121" s="88" t="inlineStr">
        <is>
          <t>ยาเม็ดที่มี Estrogen ชนิดเดียว 14 เม็ด และ Progesterone ชนิดเดียว 14 เม็ด</t>
        </is>
      </c>
      <c r="C121" s="100" t="n"/>
      <c r="D121" s="88" t="inlineStr">
        <is>
          <t>Fluidized Bed Granulation</t>
        </is>
      </c>
      <c r="E121" s="88" t="inlineStr">
        <is>
          <t>Film Coating with Hydroxypropyl methylcellulose (HPMC)</t>
        </is>
      </c>
      <c r="F121" s="88" t="inlineStr">
        <is>
          <t>Enteric Coating with Cellulose acetate phthalate (CAP)</t>
        </is>
      </c>
      <c r="G121" s="88" t="inlineStr">
        <is>
          <t>Hard Gelatin Capsule filling</t>
        </is>
      </c>
      <c r="H121" s="88" t="inlineStr">
        <is>
          <t>Soft Gelatin Capsule encapsulation</t>
        </is>
      </c>
      <c r="I121" s="100" t="n">
        <v>1</v>
      </c>
      <c r="J121"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00" t="n"/>
      <c r="L121" s="88" t="inlineStr">
        <is>
          <t>Tablet Manufacturing</t>
        </is>
      </c>
      <c r="M121" s="100" t="inlineStr">
        <is>
          <t>Product</t>
        </is>
      </c>
      <c r="N121" s="88" t="inlineStr">
        <is>
          <t>ข้อ 3 (PLE_CC1_2555 Day 2.md)</t>
        </is>
      </c>
      <c r="O121" s="100" t="inlineStr">
        <is>
          <t>ข้อสอบจริง</t>
        </is>
      </c>
      <c r="P121" s="100" t="inlineStr">
        <is>
          <t>ปี 2555</t>
        </is>
      </c>
      <c r="Q121" s="100" t="n"/>
    </row>
    <row r="122" ht="13.2" customHeight="1" s="49">
      <c r="A122" s="100" t="n">
        <v>120</v>
      </c>
      <c r="B122" s="88" t="inlineStr">
        <is>
          <t>ยาเม็ดที่มีทั้ง Estrogen และ Progesterone ทุกเม็ด 28 เม็ด</t>
        </is>
      </c>
      <c r="C122" s="100" t="n"/>
      <c r="D122" s="88" t="inlineStr">
        <is>
          <t>Hard Gelatin Capsule filling</t>
        </is>
      </c>
      <c r="E122" s="88" t="inlineStr">
        <is>
          <t>Soft Gelatin Capsule encapsulation</t>
        </is>
      </c>
      <c r="F122" s="88" t="inlineStr">
        <is>
          <t>Microcrystalline cellulose</t>
        </is>
      </c>
      <c r="G122" s="88" t="inlineStr">
        <is>
          <t>Magnesium stearate (Lubricant 1%)</t>
        </is>
      </c>
      <c r="H122" s="88" t="inlineStr">
        <is>
          <t>Sodium starch glycolate (Superdisintegrant)</t>
        </is>
      </c>
      <c r="I122" s="100" t="n">
        <v>1</v>
      </c>
      <c r="J122" s="8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00" t="n"/>
      <c r="L122" s="88" t="inlineStr">
        <is>
          <t>Tablet Manufacturing</t>
        </is>
      </c>
      <c r="M122" s="100" t="inlineStr">
        <is>
          <t>Product</t>
        </is>
      </c>
      <c r="N122" s="88" t="inlineStr">
        <is>
          <t>ข้อ 4 (PLE_CC1_2555 Day 2.md)</t>
        </is>
      </c>
      <c r="O122" s="100" t="inlineStr">
        <is>
          <t>ข้อสอบจริง</t>
        </is>
      </c>
      <c r="P122" s="100" t="inlineStr">
        <is>
          <t>ปี 2555</t>
        </is>
      </c>
      <c r="Q122" s="100" t="n"/>
    </row>
    <row r="123" ht="13.2" customHeight="1" s="49">
      <c r="A123" s="100" t="n">
        <v>121</v>
      </c>
      <c r="B123" s="88" t="inlineStr">
        <is>
          <t>ในการทดสอบสูตรตำรับยาเม็ด ข้อใดที่ไม่ได้ระบุไว้ใน USP</t>
        </is>
      </c>
      <c r="C123" s="100" t="n"/>
      <c r="D123" s="88" t="inlineStr">
        <is>
          <t>Magnesium stearate (Lubricant 1%)</t>
        </is>
      </c>
      <c r="E123" s="88" t="inlineStr">
        <is>
          <t>Sodium starch glycolate (Superdisintegrant)</t>
        </is>
      </c>
      <c r="F123" s="88" t="inlineStr">
        <is>
          <t>Direct Compression tableting method</t>
        </is>
      </c>
      <c r="G123" s="88" t="inlineStr">
        <is>
          <t>Wet Granulation tableting method</t>
        </is>
      </c>
      <c r="H123" s="88" t="inlineStr">
        <is>
          <t>Dry Granulation (Roller Compaction)</t>
        </is>
      </c>
      <c r="I123" s="100" t="n">
        <v>1</v>
      </c>
      <c r="J123"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00" t="n"/>
      <c r="L123" s="88" t="inlineStr">
        <is>
          <t>Tablet Manufacturing</t>
        </is>
      </c>
      <c r="M123" s="100" t="inlineStr">
        <is>
          <t>Product</t>
        </is>
      </c>
      <c r="N123" s="88" t="inlineStr">
        <is>
          <t>ข้อ 5 (PLE_CC1_2555 Day 2.md)</t>
        </is>
      </c>
      <c r="O123" s="100" t="inlineStr">
        <is>
          <t>ข้อสอบจริง</t>
        </is>
      </c>
      <c r="P123" s="100" t="inlineStr">
        <is>
          <t>ปี 2555</t>
        </is>
      </c>
      <c r="Q123" s="100" t="n"/>
    </row>
    <row r="124" ht="13.2" customHeight="1" s="49">
      <c r="A124" s="100" t="n">
        <v>122</v>
      </c>
      <c r="B124" s="88" t="inlineStr">
        <is>
          <t>ให้สูตรตำรับมา 2 ตำรับ ข้อใดถูก สูตร A สูตร B Allopurinol … … … Sodium starch glycolate Magnesium stearate 15% Allopurinol … … … Microcrystalline cellulose Sodium lauryl sulfate Magnesium stearate 5%</t>
        </is>
      </c>
      <c r="C124" s="100" t="n"/>
      <c r="D124" s="88" t="inlineStr">
        <is>
          <t>Wet Granulation tableting method</t>
        </is>
      </c>
      <c r="E124" s="88" t="inlineStr">
        <is>
          <t>Dry Granulation (Roller Compaction)</t>
        </is>
      </c>
      <c r="F124" s="88" t="inlineStr">
        <is>
          <t>Fluidized Bed Granulation</t>
        </is>
      </c>
      <c r="G124" s="88" t="inlineStr">
        <is>
          <t>Film Coating with Hydroxypropyl methylcellulose (HPMC)</t>
        </is>
      </c>
      <c r="H124" s="88" t="inlineStr">
        <is>
          <t>Enteric Coating with Cellulose acetate phthalate (CAP)</t>
        </is>
      </c>
      <c r="I124" s="100" t="n">
        <v>1</v>
      </c>
      <c r="J124"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00" t="n"/>
      <c r="L124" s="88" t="inlineStr">
        <is>
          <t>Tablet Manufacturing</t>
        </is>
      </c>
      <c r="M124" s="100" t="inlineStr">
        <is>
          <t>Product</t>
        </is>
      </c>
      <c r="N124" s="88" t="inlineStr">
        <is>
          <t>ข้อ 8 (PLE_CC1_2555 Day 2.md)</t>
        </is>
      </c>
      <c r="O124" s="100" t="inlineStr">
        <is>
          <t>ข้อสอบจริง</t>
        </is>
      </c>
      <c r="P124" s="100" t="inlineStr">
        <is>
          <t>ปี 2555</t>
        </is>
      </c>
      <c r="Q124" s="100" t="n"/>
    </row>
    <row r="125" ht="13.2" customHeight="1" s="49">
      <c r="A125" s="100" t="n">
        <v>123</v>
      </c>
      <c r="B125" s="88" t="inlineStr">
        <is>
          <t>เกี่ยวกับ magnesium stearate ข้อใดต่อไปนี้กล่าวถูกต้องตามหลักวิชาชีพเภสัชกรรม</t>
        </is>
      </c>
      <c r="C125" s="100" t="n"/>
      <c r="D125" s="88" t="inlineStr">
        <is>
          <t>Film Coating with Hydroxypropyl methylcellulose (HPMC)</t>
        </is>
      </c>
      <c r="E125" s="88" t="inlineStr">
        <is>
          <t>Enteric Coating with Cellulose acetate phthalate (CAP)</t>
        </is>
      </c>
      <c r="F125" s="88" t="inlineStr">
        <is>
          <t>Hard Gelatin Capsule filling</t>
        </is>
      </c>
      <c r="G125" s="88" t="inlineStr">
        <is>
          <t>Soft Gelatin Capsule encapsulation</t>
        </is>
      </c>
      <c r="H125" s="88" t="inlineStr">
        <is>
          <t>Microcrystalline cellulose</t>
        </is>
      </c>
      <c r="I125" s="100" t="n">
        <v>1</v>
      </c>
      <c r="J125"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00" t="n"/>
      <c r="L125" s="88" t="inlineStr">
        <is>
          <t>Tablet Manufacturing</t>
        </is>
      </c>
      <c r="M125" s="100" t="inlineStr">
        <is>
          <t>Product</t>
        </is>
      </c>
      <c r="N125" s="88" t="inlineStr">
        <is>
          <t>ข้อ 4 (PLE_CC1_2555 Day 2.md)</t>
        </is>
      </c>
      <c r="O125" s="100" t="inlineStr">
        <is>
          <t>ข้อสอบจริง</t>
        </is>
      </c>
      <c r="P125" s="100" t="inlineStr">
        <is>
          <t>ปี 2555</t>
        </is>
      </c>
      <c r="Q125" s="100" t="n"/>
    </row>
    <row r="126" ht="13.2" customHeight="1" s="49">
      <c r="A126" s="100" t="n">
        <v>124</v>
      </c>
      <c r="B126" s="88" t="inlineStr">
        <is>
          <t>เกี่ยวกับ Magnesium stearate ข้อใดต่อไปนี้กล่าวถูกต้องตามหลักวิชาชีพเภสัชกรรม</t>
        </is>
      </c>
      <c r="C126" s="100" t="n"/>
      <c r="D126" s="88" t="inlineStr">
        <is>
          <t>Soft Gelatin Capsule encapsulation</t>
        </is>
      </c>
      <c r="E126" s="88" t="inlineStr">
        <is>
          <t>Microcrystalline cellulose</t>
        </is>
      </c>
      <c r="F126" s="88" t="inlineStr">
        <is>
          <t>Magnesium stearate (Lubricant 1%)</t>
        </is>
      </c>
      <c r="G126" s="88" t="inlineStr">
        <is>
          <t>Sodium starch glycolate (Superdisintegrant)</t>
        </is>
      </c>
      <c r="H126" s="88" t="inlineStr">
        <is>
          <t>Direct Compression tableting method</t>
        </is>
      </c>
      <c r="I126" s="100" t="n">
        <v>1</v>
      </c>
      <c r="J126" s="8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00" t="n"/>
      <c r="L126" s="88" t="inlineStr">
        <is>
          <t>Tablet Manufacturing</t>
        </is>
      </c>
      <c r="M126" s="100" t="inlineStr">
        <is>
          <t>Product</t>
        </is>
      </c>
      <c r="N126" s="88" t="inlineStr">
        <is>
          <t>ข้อ 2 (PLE_CC1_2555 Day 2.md)</t>
        </is>
      </c>
      <c r="O126" s="100" t="inlineStr">
        <is>
          <t>ข้อสอบจริง</t>
        </is>
      </c>
      <c r="P126" s="100" t="inlineStr">
        <is>
          <t>ปี 2555</t>
        </is>
      </c>
      <c r="Q126" s="100" t="n"/>
    </row>
    <row r="127" ht="13.2" customHeight="1" s="49">
      <c r="A127" s="100" t="n">
        <v>125</v>
      </c>
      <c r="B127" s="88" t="inlineStr">
        <is>
          <t>เท่ากับครึ่งหนึ่งของอายุยาเม็ดที่เหลือ</t>
        </is>
      </c>
      <c r="C127" s="100" t="n"/>
      <c r="D127" s="88" t="inlineStr">
        <is>
          <t>การหาประสิทธิผลของยา เทียบกับราคา เรียกว่าเป็นการศึกษาอะไร</t>
        </is>
      </c>
      <c r="E127" s="88" t="inlineStr">
        <is>
          <t>Direct Compression tableting method</t>
        </is>
      </c>
      <c r="F127" s="88" t="inlineStr">
        <is>
          <t>Wet Granulation tableting method</t>
        </is>
      </c>
      <c r="G127" s="88" t="inlineStr">
        <is>
          <t>Dry Granulation (Roller Compaction)</t>
        </is>
      </c>
      <c r="H127" s="88" t="inlineStr">
        <is>
          <t>Fluidized Bed Granulation</t>
        </is>
      </c>
      <c r="I127" s="100" t="n">
        <v>1</v>
      </c>
      <c r="J127" s="88"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00" t="n"/>
      <c r="L127" s="88" t="inlineStr">
        <is>
          <t>Tablet Manufacturing</t>
        </is>
      </c>
      <c r="M127" s="100" t="inlineStr">
        <is>
          <t>Product</t>
        </is>
      </c>
      <c r="N127" s="88" t="inlineStr">
        <is>
          <t>ข้อ 4 (PLE_CC1_2555 Day 2.md)</t>
        </is>
      </c>
      <c r="O127" s="100" t="inlineStr">
        <is>
          <t>ข้อสอบจริง</t>
        </is>
      </c>
      <c r="P127" s="100" t="inlineStr">
        <is>
          <t>ปี 2555</t>
        </is>
      </c>
      <c r="Q127" s="100" t="n"/>
    </row>
    <row r="128" ht="13.2" customHeight="1" s="49">
      <c r="A128" s="100" t="n">
        <v>126</v>
      </c>
      <c r="B128" s="88"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28" s="100" t="n"/>
      <c r="D128" s="88" t="inlineStr">
        <is>
          <t>Dry Granulation (Roller Compaction)</t>
        </is>
      </c>
      <c r="E128" s="88" t="inlineStr">
        <is>
          <t>Fluidized Bed Granulation</t>
        </is>
      </c>
      <c r="F128" s="88" t="inlineStr">
        <is>
          <t>Film Coating with Hydroxypropyl methylcellulose (HPMC)</t>
        </is>
      </c>
      <c r="G128" s="88" t="inlineStr">
        <is>
          <t>Enteric Coating with Cellulose acetate phthalate (CAP)</t>
        </is>
      </c>
      <c r="H128" s="88" t="inlineStr">
        <is>
          <t>Hard Gelatin Capsule filling</t>
        </is>
      </c>
      <c r="I128" s="100" t="n">
        <v>1</v>
      </c>
      <c r="J128" s="8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00" t="n"/>
      <c r="L128" s="88" t="inlineStr">
        <is>
          <t>Tablet Manufacturing</t>
        </is>
      </c>
      <c r="M128" s="100" t="inlineStr">
        <is>
          <t>Product</t>
        </is>
      </c>
      <c r="N128" s="88" t="inlineStr">
        <is>
          <t>ข้อ 5 (PLE_CC1_2533.md)</t>
        </is>
      </c>
      <c r="O128" s="100" t="inlineStr">
        <is>
          <t>ข้อสอบจริง</t>
        </is>
      </c>
      <c r="P128" s="100" t="inlineStr">
        <is>
          <t>ปี 2533</t>
        </is>
      </c>
      <c r="Q128" s="100" t="n"/>
    </row>
    <row r="129" ht="13.2" customHeight="1" s="49">
      <c r="A129" s="100" t="n">
        <v>127</v>
      </c>
      <c r="B129" s="88" t="inlineStr">
        <is>
          <t>ข้อใดคือวัตถุประสงค์หลักในการในการทำ Ferrus sulphate ให้เป็น Enteric coated tablets</t>
        </is>
      </c>
      <c r="C129" s="100" t="n"/>
      <c r="D129" s="88" t="inlineStr">
        <is>
          <t>Enteric Coating with Cellulose acetate phthalate (CAP)</t>
        </is>
      </c>
      <c r="E129" s="88" t="inlineStr">
        <is>
          <t>Hard Gelatin Capsule filling</t>
        </is>
      </c>
      <c r="F129" s="88" t="inlineStr">
        <is>
          <t>Soft Gelatin Capsule encapsulation</t>
        </is>
      </c>
      <c r="G129" s="88" t="inlineStr">
        <is>
          <t>Microcrystalline cellulose</t>
        </is>
      </c>
      <c r="H129" s="88" t="inlineStr">
        <is>
          <t>Magnesium stearate (Lubricant 1%)</t>
        </is>
      </c>
      <c r="I129" s="100" t="n">
        <v>1</v>
      </c>
      <c r="J129"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00" t="n"/>
      <c r="L129" s="88" t="inlineStr">
        <is>
          <t>Tablet Coating</t>
        </is>
      </c>
      <c r="M129" s="100" t="inlineStr">
        <is>
          <t>Product</t>
        </is>
      </c>
      <c r="N129" s="88" t="inlineStr">
        <is>
          <t>ข้อ 5 (PLE_CC1_2533.md)</t>
        </is>
      </c>
      <c r="O129" s="100" t="inlineStr">
        <is>
          <t>ข้อสอบจริง</t>
        </is>
      </c>
      <c r="P129" s="100" t="inlineStr">
        <is>
          <t>ปี 2533</t>
        </is>
      </c>
      <c r="Q129" s="100" t="n"/>
    </row>
    <row r="130" ht="13.2" customHeight="1" s="49">
      <c r="A130" s="100" t="n">
        <v>128</v>
      </c>
      <c r="B130" s="88" t="inlineStr">
        <is>
          <t>สารเคลือบในตำรับที่ทำให้ Ferrus sulphate ให้เป็น Enteric coated tablets</t>
        </is>
      </c>
      <c r="C130" s="100" t="n"/>
      <c r="D130" s="88" t="inlineStr">
        <is>
          <t>Microcrystalline cellulose</t>
        </is>
      </c>
      <c r="E130" s="88" t="inlineStr">
        <is>
          <t>Magnesium stearate (Lubricant 1%)</t>
        </is>
      </c>
      <c r="F130" s="88" t="inlineStr">
        <is>
          <t>Sodium starch glycolate (Superdisintegrant)</t>
        </is>
      </c>
      <c r="G130" s="88" t="inlineStr">
        <is>
          <t>Direct Compression tableting method</t>
        </is>
      </c>
      <c r="H130" s="88" t="inlineStr">
        <is>
          <t>Wet Granulation tableting method</t>
        </is>
      </c>
      <c r="I130" s="100" t="n">
        <v>1</v>
      </c>
      <c r="J130"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00" t="n"/>
      <c r="L130" s="88" t="inlineStr">
        <is>
          <t>Tablet Coating</t>
        </is>
      </c>
      <c r="M130" s="100" t="inlineStr">
        <is>
          <t>Product</t>
        </is>
      </c>
      <c r="N130" s="88" t="inlineStr">
        <is>
          <t>ข้อ 6 (PLE_CC1_2533.md)</t>
        </is>
      </c>
      <c r="O130" s="100" t="inlineStr">
        <is>
          <t>ข้อสอบจริง</t>
        </is>
      </c>
      <c r="P130" s="100" t="inlineStr">
        <is>
          <t>ปี 2533</t>
        </is>
      </c>
      <c r="Q130" s="100" t="n"/>
    </row>
    <row r="131" ht="13.2" customHeight="1" s="49">
      <c r="A131" s="100" t="n">
        <v>129</v>
      </c>
      <c r="B131" s="88"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31" s="100" t="n"/>
      <c r="D131" s="88" t="inlineStr">
        <is>
          <t>Direct Compression tableting method</t>
        </is>
      </c>
      <c r="E131" s="88" t="inlineStr">
        <is>
          <t>Wet Granulation tableting method</t>
        </is>
      </c>
      <c r="F131" s="88" t="inlineStr">
        <is>
          <t>Dry Granulation (Roller Compaction)</t>
        </is>
      </c>
      <c r="G131" s="88" t="inlineStr">
        <is>
          <t>Fluidized Bed Granulation</t>
        </is>
      </c>
      <c r="H131" s="88" t="inlineStr">
        <is>
          <t>Film Coating with Hydroxypropyl methylcellulose (HPMC)</t>
        </is>
      </c>
      <c r="I131" s="100" t="n">
        <v>1</v>
      </c>
      <c r="J131"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00" t="n"/>
      <c r="L131" s="88" t="inlineStr">
        <is>
          <t>Tablet Manufacturing</t>
        </is>
      </c>
      <c r="M131" s="100" t="inlineStr">
        <is>
          <t>Product</t>
        </is>
      </c>
      <c r="N131" s="88" t="inlineStr">
        <is>
          <t>ข้อ 5 (PLE_CC1_2533.md)</t>
        </is>
      </c>
      <c r="O131" s="100" t="inlineStr">
        <is>
          <t>ข้อสอบจริง</t>
        </is>
      </c>
      <c r="P131" s="100" t="inlineStr">
        <is>
          <t>ปี 2533</t>
        </is>
      </c>
      <c r="Q131" s="100" t="n"/>
    </row>
    <row r="132" ht="13.2" customHeight="1" s="49">
      <c r="A132" s="100" t="n">
        <v>130</v>
      </c>
      <c r="B132" s="88" t="inlineStr">
        <is>
          <t>ข้อใดถูกเกี่ยวกับยาเม็ด Furosemide</t>
        </is>
      </c>
      <c r="C132" s="100" t="n"/>
      <c r="D132" s="88" t="inlineStr">
        <is>
          <t>รับประทานเวลาใดก็ได้ แต่ควรเป็นเวลาเดียวกันทุกวัน</t>
        </is>
      </c>
      <c r="E132" s="88" t="inlineStr">
        <is>
          <t>รับประทานไม่เกินเที่ยงวัน</t>
        </is>
      </c>
      <c r="F132" s="88" t="inlineStr">
        <is>
          <t>หากลืมรับประทาน สามารถรับประทานทันทีที่นึกขึ้นได้</t>
        </is>
      </c>
      <c r="G132" s="88" t="inlineStr">
        <is>
          <t>หลีกเลี่ยงการรับประทานร่วมกับนมและยาลดกรด</t>
        </is>
      </c>
      <c r="H132" s="88" t="inlineStr">
        <is>
          <t>หลังรับประทานยาแล้ว ให้ดื่มน้ำตามมากๆ</t>
        </is>
      </c>
      <c r="I132" s="100" t="n">
        <v>1</v>
      </c>
      <c r="J132" s="88"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00" t="n"/>
      <c r="L132" s="88" t="inlineStr">
        <is>
          <t>Tablet Manufacturing</t>
        </is>
      </c>
      <c r="M132" s="100" t="inlineStr">
        <is>
          <t>Product</t>
        </is>
      </c>
      <c r="N132" s="88" t="inlineStr">
        <is>
          <t>ข้อ 7 (PLE_CC1_Practice_Exam.md)</t>
        </is>
      </c>
      <c r="O132" s="100" t="inlineStr">
        <is>
          <t>Mock</t>
        </is>
      </c>
      <c r="P132" s="100" t="inlineStr">
        <is>
          <t>Mock สภาเภสัชฯ Practice</t>
        </is>
      </c>
      <c r="Q132" s="100" t="n"/>
    </row>
    <row r="133" ht="13.2" customHeight="1" s="49">
      <c r="A133" s="100" t="n">
        <v>131</v>
      </c>
      <c r="B133" s="88" t="inlineStr">
        <is>
          <t>หากต้องการให้ยา Rifampicin มีรูปแบบเภสัชภัณฑ์เป็น enteric coated ควรเคลือบฟิล์มด้วยสารใด</t>
        </is>
      </c>
      <c r="C133" s="100" t="n"/>
      <c r="D133" s="88" t="inlineStr">
        <is>
          <t>Hydroxypropyl methylcellulose</t>
        </is>
      </c>
      <c r="E133" s="88" t="inlineStr">
        <is>
          <t>Polyethylene glycol</t>
        </is>
      </c>
      <c r="F133" s="88" t="inlineStr">
        <is>
          <t>Cellulose acetate phthalate</t>
        </is>
      </c>
      <c r="G133" s="88" t="inlineStr">
        <is>
          <t>Ethylcellulose</t>
        </is>
      </c>
      <c r="H133" s="88" t="inlineStr">
        <is>
          <t>Hydroxyethyl cellulose</t>
        </is>
      </c>
      <c r="I133" s="100" t="n">
        <v>1</v>
      </c>
      <c r="J133" s="88"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00" t="n"/>
      <c r="L133" s="88" t="inlineStr">
        <is>
          <t>Tablet Coating</t>
        </is>
      </c>
      <c r="M133" s="100" t="inlineStr">
        <is>
          <t>Product</t>
        </is>
      </c>
      <c r="N133" s="88" t="inlineStr">
        <is>
          <t>ข้อ 5 (PLE_CC1_Practice_Exam.md)</t>
        </is>
      </c>
      <c r="O133" s="100" t="inlineStr">
        <is>
          <t>Mock</t>
        </is>
      </c>
      <c r="P133" s="100" t="inlineStr">
        <is>
          <t>Mock สภาเภสัชฯ Practice</t>
        </is>
      </c>
      <c r="Q133" s="100" t="n"/>
    </row>
    <row r="134" ht="13.2" customHeight="1" s="49">
      <c r="A134" s="100" t="n">
        <v>132</v>
      </c>
      <c r="B134" s="88" t="inlineStr">
        <is>
          <t>Glibenglamide tablet (5) 1x2 ac</t>
        </is>
      </c>
      <c r="C134" s="100" t="n"/>
      <c r="D134" s="88" t="inlineStr">
        <is>
          <t>Magnesium stearate (Lubricant 1%)</t>
        </is>
      </c>
      <c r="E134" s="88" t="inlineStr">
        <is>
          <t>Sodium starch glycolate (Superdisintegrant)</t>
        </is>
      </c>
      <c r="F134" s="88" t="inlineStr">
        <is>
          <t>Direct Compression tableting method</t>
        </is>
      </c>
      <c r="G134" s="88" t="inlineStr">
        <is>
          <t>Wet Granulation tableting method</t>
        </is>
      </c>
      <c r="H134" s="88" t="inlineStr">
        <is>
          <t>Dry Granulation (Roller Compaction)</t>
        </is>
      </c>
      <c r="I134" s="100" t="n">
        <v>1</v>
      </c>
      <c r="J134"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00" t="n"/>
      <c r="L134" s="88" t="inlineStr">
        <is>
          <t>Tablet Manufacturing</t>
        </is>
      </c>
      <c r="M134" s="100" t="inlineStr">
        <is>
          <t>Product</t>
        </is>
      </c>
      <c r="N134" s="88" t="inlineStr">
        <is>
          <t>ข้อ 1 (PLE_CC1_Practice_Exam.md)</t>
        </is>
      </c>
      <c r="O134" s="100" t="inlineStr">
        <is>
          <t>Mock</t>
        </is>
      </c>
      <c r="P134" s="100" t="inlineStr">
        <is>
          <t>Mock สภาเภสัชฯ Practice</t>
        </is>
      </c>
      <c r="Q134" s="100" t="n"/>
    </row>
    <row r="135" ht="13.2" customHeight="1" s="49">
      <c r="A135" s="100" t="n">
        <v>133</v>
      </c>
      <c r="B135" s="88" t="inlineStr">
        <is>
          <t>เกี่ยวกับ Metfoemin tablet 1x3 ac ข้อใดต่อไปนี้กล่าวถูกต้องตามหลักวิชาชีพเภสัชกรรม</t>
        </is>
      </c>
      <c r="C135" s="100" t="n"/>
      <c r="D135" s="88" t="inlineStr">
        <is>
          <t>Wet Granulation tableting method</t>
        </is>
      </c>
      <c r="E135" s="88" t="inlineStr">
        <is>
          <t>Dry Granulation (Roller Compaction)</t>
        </is>
      </c>
      <c r="F135" s="88" t="inlineStr">
        <is>
          <t>Fluidized Bed Granulation</t>
        </is>
      </c>
      <c r="G135" s="88" t="inlineStr">
        <is>
          <t>Film Coating with Hydroxypropyl methylcellulose (HPMC)</t>
        </is>
      </c>
      <c r="H135" s="88" t="inlineStr">
        <is>
          <t>Enteric Coating with Cellulose acetate phthalate (CAP)</t>
        </is>
      </c>
      <c r="I135" s="100" t="n">
        <v>1</v>
      </c>
      <c r="J135"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00" t="n"/>
      <c r="L135" s="88" t="inlineStr">
        <is>
          <t>Tablet Manufacturing</t>
        </is>
      </c>
      <c r="M135" s="100" t="inlineStr">
        <is>
          <t>Product</t>
        </is>
      </c>
      <c r="N135" s="88" t="inlineStr">
        <is>
          <t>ข้อ 2 (PLE_CC1_Practice_Exam.md)</t>
        </is>
      </c>
      <c r="O135" s="100" t="inlineStr">
        <is>
          <t>Mock</t>
        </is>
      </c>
      <c r="P135" s="100" t="inlineStr">
        <is>
          <t>Mock สภาเภสัชฯ Practice</t>
        </is>
      </c>
      <c r="Q135" s="100" t="n"/>
    </row>
    <row r="136" ht="13.2" customHeight="1" s="49">
      <c r="A136" s="100" t="n">
        <v>134</v>
      </c>
      <c r="B136" s="88" t="inlineStr">
        <is>
          <t>Isosorbide mononitrate tablet 1x2 ac</t>
        </is>
      </c>
      <c r="C136" s="100" t="n"/>
      <c r="D136" s="88" t="inlineStr">
        <is>
          <t>Film Coating with Hydroxypropyl methylcellulose (HPMC)</t>
        </is>
      </c>
      <c r="E136" s="88" t="inlineStr">
        <is>
          <t>Enteric Coating with Cellulose acetate phthalate (CAP)</t>
        </is>
      </c>
      <c r="F136" s="88" t="inlineStr">
        <is>
          <t>Hard Gelatin Capsule filling</t>
        </is>
      </c>
      <c r="G136" s="88" t="inlineStr">
        <is>
          <t>Soft Gelatin Capsule encapsulation</t>
        </is>
      </c>
      <c r="H136" s="88" t="inlineStr">
        <is>
          <t>Microcrystalline cellulose</t>
        </is>
      </c>
      <c r="I136" s="100" t="n">
        <v>1</v>
      </c>
      <c r="J136"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00" t="n"/>
      <c r="L136" s="88" t="inlineStr">
        <is>
          <t>Tablet Manufacturing</t>
        </is>
      </c>
      <c r="M136" s="100" t="inlineStr">
        <is>
          <t>Product</t>
        </is>
      </c>
      <c r="N136" s="88" t="inlineStr">
        <is>
          <t>ข้อ 3 (PLE_CC1_Practice_Exam.md)</t>
        </is>
      </c>
      <c r="O136" s="100" t="inlineStr">
        <is>
          <t>Mock</t>
        </is>
      </c>
      <c r="P136" s="100" t="inlineStr">
        <is>
          <t>Mock สภาเภสัชฯ Practice</t>
        </is>
      </c>
      <c r="Q136" s="100" t="n"/>
    </row>
    <row r="137" ht="13.2" customHeight="1" s="49">
      <c r="A137" s="100" t="n">
        <v>135</v>
      </c>
      <c r="B137" s="88" t="inlineStr">
        <is>
          <t>Aspirin tablet 1x1 pc จากข้อมูลดังกล่าว อาการใดต่อไปนี้ของคนไข้ไม่ใช่อาการ DM</t>
        </is>
      </c>
      <c r="C137" s="100" t="n"/>
      <c r="D137" s="88" t="inlineStr">
        <is>
          <t>หิวน้ำบ่อย</t>
        </is>
      </c>
      <c r="E137" s="88" t="inlineStr">
        <is>
          <t>ปัสสาวะบ่อย</t>
        </is>
      </c>
      <c r="F137" s="88" t="inlineStr">
        <is>
          <t>เจ็บหน้าอก</t>
        </is>
      </c>
      <c r="G137" s="88" t="inlineStr">
        <is>
          <t>น้ำหนักลด</t>
        </is>
      </c>
      <c r="H137" s="88" t="inlineStr">
        <is>
          <t>อ่อนเพลีย</t>
        </is>
      </c>
      <c r="I137" s="100" t="n">
        <v>1</v>
      </c>
      <c r="J137" s="88"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00" t="n"/>
      <c r="L137" s="88" t="inlineStr">
        <is>
          <t>Tablet Manufacturing</t>
        </is>
      </c>
      <c r="M137" s="100" t="inlineStr">
        <is>
          <t>Product</t>
        </is>
      </c>
      <c r="N137" s="88" t="inlineStr">
        <is>
          <t>ข้อ 4 (PLE_CC1_Practice_Exam.md)</t>
        </is>
      </c>
      <c r="O137" s="100" t="inlineStr">
        <is>
          <t>Mock</t>
        </is>
      </c>
      <c r="P137" s="100" t="inlineStr">
        <is>
          <t>Mock สภาเภสัชฯ Practice</t>
        </is>
      </c>
      <c r="Q137" s="100" t="n"/>
    </row>
    <row r="138" ht="13.2" customHeight="1" s="49">
      <c r="A138" s="100" t="n">
        <v>136</v>
      </c>
      <c r="B138" s="88" t="inlineStr">
        <is>
          <t>เกี่ยวกับ Metformin tablet 1ข3 ac ข้อใดต่อไปนี้กล่าวถูกต้องตามหลักวิชาชีพเภสัชกรรม</t>
        </is>
      </c>
      <c r="C138" s="100" t="n"/>
      <c r="D138" s="88" t="inlineStr">
        <is>
          <t>Sodium starch glycolate (Superdisintegrant)</t>
        </is>
      </c>
      <c r="E138" s="88" t="inlineStr">
        <is>
          <t>Direct Compression tableting method</t>
        </is>
      </c>
      <c r="F138" s="88" t="inlineStr">
        <is>
          <t>Wet Granulation tableting method</t>
        </is>
      </c>
      <c r="G138" s="88" t="inlineStr">
        <is>
          <t>Dry Granulation (Roller Compaction)</t>
        </is>
      </c>
      <c r="H138" s="88" t="inlineStr">
        <is>
          <t>Fluidized Bed Granulation</t>
        </is>
      </c>
      <c r="I138" s="100" t="n">
        <v>1</v>
      </c>
      <c r="J138"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00" t="n"/>
      <c r="L138" s="88" t="inlineStr">
        <is>
          <t>Tablet Manufacturing</t>
        </is>
      </c>
      <c r="M138" s="100" t="inlineStr">
        <is>
          <t>Product</t>
        </is>
      </c>
      <c r="N138" s="88" t="inlineStr">
        <is>
          <t>ข้อ 1 (PLE_CC1_Practice_Exam.md)</t>
        </is>
      </c>
      <c r="O138" s="100" t="inlineStr">
        <is>
          <t>Mock</t>
        </is>
      </c>
      <c r="P138" s="100" t="inlineStr">
        <is>
          <t>Mock สภาเภสัชฯ Practice</t>
        </is>
      </c>
      <c r="Q138" s="100" t="n"/>
    </row>
    <row r="139" ht="13.2" customHeight="1" s="49">
      <c r="A139" s="100" t="n">
        <v>137</v>
      </c>
      <c r="B139" s="88"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39" s="100" t="n"/>
      <c r="D139" s="88" t="inlineStr">
        <is>
          <t>Dry Granulation (Roller Compaction)</t>
        </is>
      </c>
      <c r="E139" s="88" t="inlineStr">
        <is>
          <t>Fluidized Bed Granulation</t>
        </is>
      </c>
      <c r="F139" s="88" t="inlineStr">
        <is>
          <t>Film Coating with Hydroxypropyl methylcellulose (HPMC)</t>
        </is>
      </c>
      <c r="G139" s="88" t="inlineStr">
        <is>
          <t>Enteric Coating with Cellulose acetate phthalate (CAP)</t>
        </is>
      </c>
      <c r="H139" s="88" t="inlineStr">
        <is>
          <t>Hard Gelatin Capsule filling</t>
        </is>
      </c>
      <c r="I139" s="100" t="n">
        <v>1</v>
      </c>
      <c r="J139" s="88"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00" t="n"/>
      <c r="L139" s="88" t="inlineStr">
        <is>
          <t>Tablet Manufacturing</t>
        </is>
      </c>
      <c r="M139" s="100" t="inlineStr">
        <is>
          <t>Product</t>
        </is>
      </c>
      <c r="N139" s="88" t="inlineStr">
        <is>
          <t>ข้อ 13 (PLE_CC1_Practice_Exam.md)</t>
        </is>
      </c>
      <c r="O139" s="100" t="inlineStr">
        <is>
          <t>Mock</t>
        </is>
      </c>
      <c r="P139" s="100" t="inlineStr">
        <is>
          <t>Mock สภาเภสัชฯ Practice</t>
        </is>
      </c>
      <c r="Q139" s="100" t="n"/>
    </row>
    <row r="140" ht="13.2" customHeight="1" s="49">
      <c r="A140" s="100" t="n">
        <v>138</v>
      </c>
      <c r="B140" s="88"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40" s="100" t="n"/>
      <c r="D140" s="88" t="inlineStr">
        <is>
          <t>Enteric Coating with Cellulose acetate phthalate (CAP)</t>
        </is>
      </c>
      <c r="E140" s="88" t="inlineStr">
        <is>
          <t>Hard Gelatin Capsule filling</t>
        </is>
      </c>
      <c r="F140" s="88" t="inlineStr">
        <is>
          <t>Soft Gelatin Capsule encapsulation</t>
        </is>
      </c>
      <c r="G140" s="88" t="inlineStr">
        <is>
          <t>Microcrystalline cellulose</t>
        </is>
      </c>
      <c r="H140" s="88" t="inlineStr">
        <is>
          <t>Magnesium stearate (Lubricant 1%)</t>
        </is>
      </c>
      <c r="I140" s="100" t="n">
        <v>1</v>
      </c>
      <c r="J140" s="88"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00" t="n"/>
      <c r="L140" s="88" t="inlineStr">
        <is>
          <t>Tablet Manufacturing</t>
        </is>
      </c>
      <c r="M140" s="100" t="inlineStr">
        <is>
          <t>Product</t>
        </is>
      </c>
      <c r="N140" s="88" t="inlineStr">
        <is>
          <t>ข้อ 14 (PLE_CC1_Practice_Exam.md)</t>
        </is>
      </c>
      <c r="O140" s="100" t="inlineStr">
        <is>
          <t>Mock</t>
        </is>
      </c>
      <c r="P140" s="100" t="inlineStr">
        <is>
          <t>Mock สภาเภสัชฯ Practice</t>
        </is>
      </c>
      <c r="Q140" s="100" t="n"/>
    </row>
    <row r="141" ht="13.2" customHeight="1" s="49">
      <c r="A141" s="100" t="n">
        <v>139</v>
      </c>
      <c r="B141" s="88" t="inlineStr">
        <is>
          <t>ถ้าหากพบว่ายาเม็ด Paracetamol มีการแยกตัว ออกเป็นชั้น แก้ปัญหาดังกล่าวอย่างไร</t>
        </is>
      </c>
      <c r="C141" s="100" t="n"/>
      <c r="D141" s="88" t="inlineStr">
        <is>
          <t>ให้ใช้ punch ที่มีความโค้งมาก (deep concave punch )</t>
        </is>
      </c>
      <c r="E141" s="88" t="inlineStr">
        <is>
          <t>ให้ใช้ die ที่มีช่องด้านบนใหญ่กว่าด้านล่าง</t>
        </is>
      </c>
      <c r="F141" s="88" t="inlineStr">
        <is>
          <t>ลดความเร็วในการตอกลง</t>
        </is>
      </c>
      <c r="G141" s="88" t="inlineStr">
        <is>
          <t>เติมสารพวก hygroscopic ลงไปเพื่อไม่ใช้แกรนูลชื้นเกิน</t>
        </is>
      </c>
      <c r="H141" s="88" t="inlineStr">
        <is>
          <t>อาจเพิ่มปริมาณสารยึดเกาะเพื่อให้แกรนูลจับกันได้ดี</t>
        </is>
      </c>
      <c r="I141" s="100" t="n">
        <v>1</v>
      </c>
      <c r="J141" s="88"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00" t="n"/>
      <c r="L141" s="88" t="inlineStr">
        <is>
          <t>Tablet Manufacturing</t>
        </is>
      </c>
      <c r="M141" s="100" t="inlineStr">
        <is>
          <t>Product</t>
        </is>
      </c>
      <c r="N141" s="88" t="inlineStr">
        <is>
          <t>ข้อ 26 (PLE_CC1_Practice_Exam.md)</t>
        </is>
      </c>
      <c r="O141" s="100" t="inlineStr">
        <is>
          <t>Mock</t>
        </is>
      </c>
      <c r="P141" s="100" t="inlineStr">
        <is>
          <t>Mock สภาเภสัชฯ Practice</t>
        </is>
      </c>
      <c r="Q141" s="100" t="n"/>
    </row>
    <row r="142" ht="13.2" customHeight="1" s="49">
      <c r="A142" s="100" t="n">
        <v>140</v>
      </c>
      <c r="B142" s="88"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42" s="100" t="n"/>
      <c r="D142" s="88" t="inlineStr">
        <is>
          <t>Direct Compression tableting method</t>
        </is>
      </c>
      <c r="E142" s="88" t="inlineStr">
        <is>
          <t>Wet Granulation tableting method</t>
        </is>
      </c>
      <c r="F142" s="88" t="inlineStr">
        <is>
          <t>Dry Granulation (Roller Compaction)</t>
        </is>
      </c>
      <c r="G142" s="88" t="inlineStr">
        <is>
          <t>Fluidized Bed Granulation</t>
        </is>
      </c>
      <c r="H142" s="88" t="inlineStr">
        <is>
          <t>Film Coating with Hydroxypropyl methylcellulose (HPMC)</t>
        </is>
      </c>
      <c r="I142" s="100" t="n">
        <v>3</v>
      </c>
      <c r="J142" s="88"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00" t="n"/>
      <c r="L142" s="88" t="inlineStr">
        <is>
          <t>Powders &amp; Granules</t>
        </is>
      </c>
      <c r="M142" s="100" t="inlineStr">
        <is>
          <t>Product</t>
        </is>
      </c>
      <c r="N142" s="88" t="inlineStr">
        <is>
          <t>ข้อ 31 (PLE_CC1_Practice_Exam.md)</t>
        </is>
      </c>
      <c r="O142" s="100" t="inlineStr">
        <is>
          <t>Mock</t>
        </is>
      </c>
      <c r="P142" s="100" t="inlineStr">
        <is>
          <t>Mock สภาเภสัชฯ Practice</t>
        </is>
      </c>
      <c r="Q142" s="100" t="n"/>
    </row>
    <row r="143" ht="13.2" customHeight="1" s="49">
      <c r="A143" s="100" t="n">
        <v>141</v>
      </c>
      <c r="B143" s="88" t="inlineStr">
        <is>
          <t>หากตำรับ orally disintegrating tablet มี disintegration time มากกว่า 2 นาที ควรเติมหรือเพิ่ม ปริมาณสารใดในตำรับ</t>
        </is>
      </c>
      <c r="C143" s="100" t="n"/>
      <c r="D143" s="88" t="inlineStr">
        <is>
          <t>Croscarmellose sodium</t>
        </is>
      </c>
      <c r="E143" s="88" t="inlineStr">
        <is>
          <t>Magnesium stearate</t>
        </is>
      </c>
      <c r="F143" s="88" t="inlineStr">
        <is>
          <t>Mannitol</t>
        </is>
      </c>
      <c r="G143" s="88" t="inlineStr">
        <is>
          <t>Dextose</t>
        </is>
      </c>
      <c r="H143" s="88" t="inlineStr">
        <is>
          <t>Talcum</t>
        </is>
      </c>
      <c r="I143" s="100" t="n">
        <v>1</v>
      </c>
      <c r="J143" s="88"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00" t="n"/>
      <c r="L143" s="88" t="inlineStr">
        <is>
          <t>Tablet Manufacturing</t>
        </is>
      </c>
      <c r="M143" s="100" t="inlineStr">
        <is>
          <t>Product</t>
        </is>
      </c>
      <c r="N143" s="88" t="inlineStr">
        <is>
          <t>ข้อ 8 (PLE_CC1_Practice_Exam.md)</t>
        </is>
      </c>
      <c r="O143" s="100" t="inlineStr">
        <is>
          <t>Mock</t>
        </is>
      </c>
      <c r="P143" s="100" t="inlineStr">
        <is>
          <t>Mock สภาเภสัชฯ Practice</t>
        </is>
      </c>
      <c r="Q143" s="100" t="n"/>
    </row>
    <row r="144" ht="13.2" customHeight="1" s="49">
      <c r="A144" s="100" t="n">
        <v>142</v>
      </c>
      <c r="B144" s="88" t="inlineStr">
        <is>
          <t>ในการผลิต effervescent tablets ส่วนประกอบใดเป็นส่วนประกอบสำคัญในตำรับ</t>
        </is>
      </c>
      <c r="C144" s="100" t="n"/>
      <c r="D144" s="88" t="inlineStr">
        <is>
          <t>Croscarmellose + sodium starch glycolate</t>
        </is>
      </c>
      <c r="E144" s="88" t="inlineStr">
        <is>
          <t>Citric acid + sodium bicarbonate</t>
        </is>
      </c>
      <c r="F144" s="88" t="inlineStr">
        <is>
          <t>Poly(methyl methacrylate) + triacetin</t>
        </is>
      </c>
      <c r="G144" s="88" t="inlineStr">
        <is>
          <t>Poly(ethylene glycol) 4000 + polyviynpyrrolidone</t>
        </is>
      </c>
      <c r="H144" s="88" t="inlineStr">
        <is>
          <t>Maize starch + sodium lauryl sulfate</t>
        </is>
      </c>
      <c r="I144" s="100" t="n">
        <v>1</v>
      </c>
      <c r="J144" s="88"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00" t="n"/>
      <c r="L144" s="88" t="inlineStr">
        <is>
          <t>Tablet Manufacturing</t>
        </is>
      </c>
      <c r="M144" s="100" t="inlineStr">
        <is>
          <t>Product</t>
        </is>
      </c>
      <c r="N144" s="88" t="inlineStr">
        <is>
          <t>ข้อ 13 (PLE_CC1_Practice_Exam.md)</t>
        </is>
      </c>
      <c r="O144" s="100" t="inlineStr">
        <is>
          <t>Mock</t>
        </is>
      </c>
      <c r="P144" s="100" t="inlineStr">
        <is>
          <t>Mock สภาเภสัชฯ Practice</t>
        </is>
      </c>
      <c r="Q144" s="100" t="n"/>
    </row>
    <row r="145" ht="13.2" customHeight="1" s="49">
      <c r="A145" s="100" t="n">
        <v>143</v>
      </c>
      <c r="B145" s="88" t="inlineStr">
        <is>
          <t>ในการผลิตยา delayed-release tablets ข้อใดเป็นส่วนประกอบสำคัญในการควบคุมการปลดปล่อยยา</t>
        </is>
      </c>
      <c r="C145" s="100" t="n"/>
      <c r="D145" s="88" t="inlineStr">
        <is>
          <t>Eudragit L</t>
        </is>
      </c>
      <c r="E145" s="88" t="inlineStr">
        <is>
          <t>Ethylcellulose</t>
        </is>
      </c>
      <c r="F145" s="88" t="inlineStr">
        <is>
          <t>Crospovidone</t>
        </is>
      </c>
      <c r="G145" s="88" t="inlineStr">
        <is>
          <t>Hypromellose</t>
        </is>
      </c>
      <c r="H145" s="88" t="inlineStr">
        <is>
          <t>Sodium alginate</t>
        </is>
      </c>
      <c r="I145" s="100" t="n">
        <v>1</v>
      </c>
      <c r="J145" s="88"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00" t="n"/>
      <c r="L145" s="88" t="inlineStr">
        <is>
          <t>Tablet Manufacturing</t>
        </is>
      </c>
      <c r="M145" s="100" t="inlineStr">
        <is>
          <t>Product</t>
        </is>
      </c>
      <c r="N145" s="88" t="inlineStr">
        <is>
          <t>ข้อ 15 (PLE_CC1_Practice_Exam.md)</t>
        </is>
      </c>
      <c r="O145" s="100" t="inlineStr">
        <is>
          <t>Mock</t>
        </is>
      </c>
      <c r="P145" s="100" t="inlineStr">
        <is>
          <t>Mock สภาเภสัชฯ Practice</t>
        </is>
      </c>
      <c r="Q145" s="100" t="n"/>
    </row>
    <row r="146" ht="13.2" customHeight="1" s="49">
      <c r="A146" s="100" t="n">
        <v>144</v>
      </c>
      <c r="B146" s="88" t="inlineStr">
        <is>
          <t>ข้อใดคือข้อเสียของ sugar-coated tablets เมื่อเก็บไว้เป็นเวลานาน</t>
        </is>
      </c>
      <c r="C146" s="100" t="n"/>
      <c r="D146" s="88" t="inlineStr">
        <is>
          <t>attrition</t>
        </is>
      </c>
      <c r="E146" s="88" t="inlineStr">
        <is>
          <t>Sticking</t>
        </is>
      </c>
      <c r="F146" s="88" t="inlineStr">
        <is>
          <t>Roughness</t>
        </is>
      </c>
      <c r="G146" s="88" t="inlineStr">
        <is>
          <t>Cracking</t>
        </is>
      </c>
      <c r="H146" s="88" t="inlineStr">
        <is>
          <t>Bridging of logos</t>
        </is>
      </c>
      <c r="I146" s="100" t="n">
        <v>1</v>
      </c>
      <c r="J146" s="88"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00" t="n"/>
      <c r="L146" s="88" t="inlineStr">
        <is>
          <t>Tablet Coating</t>
        </is>
      </c>
      <c r="M146" s="100" t="inlineStr">
        <is>
          <t>Product</t>
        </is>
      </c>
      <c r="N146" s="88" t="inlineStr">
        <is>
          <t>ข้อ 39 (PLE_CC1_Practice_Exam.md)</t>
        </is>
      </c>
      <c r="O146" s="100" t="inlineStr">
        <is>
          <t>Mock</t>
        </is>
      </c>
      <c r="P146" s="100" t="inlineStr">
        <is>
          <t>Mock สภาเภสัชฯ Practice</t>
        </is>
      </c>
      <c r="Q146" s="100" t="n"/>
    </row>
    <row r="147" ht="13.2" customHeight="1" s="49">
      <c r="A147" s="100" t="n">
        <v>145</v>
      </c>
      <c r="B147" s="88"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47" s="100" t="n"/>
      <c r="D147" s="88" t="inlineStr">
        <is>
          <t>Film Coating with Hydroxypropyl methylcellulose (HPMC)</t>
        </is>
      </c>
      <c r="E147" s="88" t="inlineStr">
        <is>
          <t>Enteric Coating with Cellulose acetate phthalate (CAP)</t>
        </is>
      </c>
      <c r="F147" s="88" t="inlineStr">
        <is>
          <t>Hard Gelatin Capsule filling</t>
        </is>
      </c>
      <c r="G147" s="88" t="inlineStr">
        <is>
          <t>Soft Gelatin Capsule encapsulation</t>
        </is>
      </c>
      <c r="H147" s="88" t="inlineStr">
        <is>
          <t>Microcrystalline cellulose</t>
        </is>
      </c>
      <c r="I147" s="100" t="n">
        <v>1</v>
      </c>
      <c r="J147"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00" t="n"/>
      <c r="L147" s="88" t="inlineStr">
        <is>
          <t>Tablet Manufacturing</t>
        </is>
      </c>
      <c r="M147" s="100" t="inlineStr">
        <is>
          <t>Product</t>
        </is>
      </c>
      <c r="N147" s="88" t="inlineStr">
        <is>
          <t>ข้อ 5 (PLE_CC1_Key_Rx20_UBU.md)</t>
        </is>
      </c>
      <c r="O147" s="100" t="inlineStr">
        <is>
          <t>Mock</t>
        </is>
      </c>
      <c r="P147" s="100" t="inlineStr">
        <is>
          <t>Mock Rx20 UBU</t>
        </is>
      </c>
      <c r="Q147" s="100" t="n"/>
    </row>
    <row r="148" ht="13.2" customHeight="1" s="49">
      <c r="A148" s="100" t="n">
        <v>146</v>
      </c>
      <c r="B148" s="88" t="inlineStr">
        <is>
          <t>เกี่ยวกับ Film coated tablets ข้อใดต่อไปนี้กล่าวถูกต้องตามหลักวิชาชีพเภสัชกรรม</t>
        </is>
      </c>
      <c r="C148" s="100" t="n"/>
      <c r="D148" s="88" t="inlineStr">
        <is>
          <t>Soft Gelatin Capsule encapsulation</t>
        </is>
      </c>
      <c r="E148" s="88" t="inlineStr">
        <is>
          <t>Microcrystalline cellulose</t>
        </is>
      </c>
      <c r="F148" s="88" t="inlineStr">
        <is>
          <t>Magnesium stearate (Lubricant 1%)</t>
        </is>
      </c>
      <c r="G148" s="88" t="inlineStr">
        <is>
          <t>Sodium starch glycolate (Superdisintegrant)</t>
        </is>
      </c>
      <c r="H148" s="88" t="inlineStr">
        <is>
          <t>Direct Compression tableting method</t>
        </is>
      </c>
      <c r="I148" s="100" t="n">
        <v>1</v>
      </c>
      <c r="J148" s="8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00" t="n"/>
      <c r="L148" s="88" t="inlineStr">
        <is>
          <t>Tablet Coating</t>
        </is>
      </c>
      <c r="M148" s="100" t="inlineStr">
        <is>
          <t>Product</t>
        </is>
      </c>
      <c r="N148" s="88" t="inlineStr">
        <is>
          <t>ข้อ 1 (PLE_CC1_Key_Rx20_UBU.md)</t>
        </is>
      </c>
      <c r="O148" s="100" t="inlineStr">
        <is>
          <t>Mock</t>
        </is>
      </c>
      <c r="P148" s="100" t="inlineStr">
        <is>
          <t>Mock Rx20 UBU</t>
        </is>
      </c>
      <c r="Q148" s="100" t="n"/>
    </row>
    <row r="149" ht="13.2" customHeight="1" s="49">
      <c r="A149" s="100" t="n">
        <v>147</v>
      </c>
      <c r="B149" s="88" t="inlineStr">
        <is>
          <t>เกี่ยวกับ Enteric coated tablets ข้อใดต่อไปนี้กล่าวถูกต้องตามหลักวิชาชีพเภสัชกรรม</t>
        </is>
      </c>
      <c r="C149" s="100" t="n"/>
      <c r="D149" s="88" t="inlineStr">
        <is>
          <t>Sodium starch glycolate (Superdisintegrant)</t>
        </is>
      </c>
      <c r="E149" s="88" t="inlineStr">
        <is>
          <t>Direct Compression tableting method</t>
        </is>
      </c>
      <c r="F149" s="88" t="inlineStr">
        <is>
          <t>Wet Granulation tableting method</t>
        </is>
      </c>
      <c r="G149" s="88" t="inlineStr">
        <is>
          <t>Dry Granulation (Roller Compaction)</t>
        </is>
      </c>
      <c r="H149" s="88" t="inlineStr">
        <is>
          <t>Fluidized Bed Granulation</t>
        </is>
      </c>
      <c r="I149" s="100" t="n">
        <v>1</v>
      </c>
      <c r="J149"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00" t="n"/>
      <c r="L149" s="88" t="inlineStr">
        <is>
          <t>Tablet Coating</t>
        </is>
      </c>
      <c r="M149" s="100" t="inlineStr">
        <is>
          <t>Product</t>
        </is>
      </c>
      <c r="N149" s="88" t="inlineStr">
        <is>
          <t>ข้อ 2 (PLE_CC1_Key_Rx20_UBU.md)</t>
        </is>
      </c>
      <c r="O149" s="100" t="inlineStr">
        <is>
          <t>Mock</t>
        </is>
      </c>
      <c r="P149" s="100" t="inlineStr">
        <is>
          <t>Mock Rx20 UBU</t>
        </is>
      </c>
      <c r="Q149" s="100" t="n"/>
    </row>
    <row r="150" ht="13.2" customHeight="1" s="49">
      <c r="A150" s="100" t="n">
        <v>148</v>
      </c>
      <c r="B150" s="88" t="inlineStr">
        <is>
          <t>เกี่ยวกับ Sugar coated tablets ข้อใดต่อไปนี้กล่าวถูกต้องตามหลักวิชาชีพเภสัชกรรม</t>
        </is>
      </c>
      <c r="C150" s="100" t="n"/>
      <c r="D150" s="88" t="inlineStr">
        <is>
          <t>Dry Granulation (Roller Compaction)</t>
        </is>
      </c>
      <c r="E150" s="88" t="inlineStr">
        <is>
          <t>Fluidized Bed Granulation</t>
        </is>
      </c>
      <c r="F150" s="88" t="inlineStr">
        <is>
          <t>Film Coating with Hydroxypropyl methylcellulose (HPMC)</t>
        </is>
      </c>
      <c r="G150" s="88" t="inlineStr">
        <is>
          <t>Enteric Coating with Cellulose acetate phthalate (CAP)</t>
        </is>
      </c>
      <c r="H150" s="88" t="inlineStr">
        <is>
          <t>Hard Gelatin Capsule filling</t>
        </is>
      </c>
      <c r="I150" s="100" t="n">
        <v>1</v>
      </c>
      <c r="J150" s="8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00" t="n"/>
      <c r="L150" s="88" t="inlineStr">
        <is>
          <t>Tablet Coating</t>
        </is>
      </c>
      <c r="M150" s="100" t="inlineStr">
        <is>
          <t>Product</t>
        </is>
      </c>
      <c r="N150" s="88" t="inlineStr">
        <is>
          <t>ข้อ 3 (PLE_CC1_Key_Rx20_UBU.md)</t>
        </is>
      </c>
      <c r="O150" s="100" t="inlineStr">
        <is>
          <t>Mock</t>
        </is>
      </c>
      <c r="P150" s="100" t="inlineStr">
        <is>
          <t>Mock Rx20 UBU</t>
        </is>
      </c>
      <c r="Q150" s="100" t="n"/>
    </row>
    <row r="151" ht="13.2" customHeight="1" s="49">
      <c r="A151" s="100" t="n">
        <v>149</v>
      </c>
      <c r="B151" s="88" t="inlineStr">
        <is>
          <t>เกี่ยวกับ Effervescent tablets ข้อใดต่อไปนี้กล่าวถูกต้องตามหลักวิชาชีพเภสัชกรรม</t>
        </is>
      </c>
      <c r="C151" s="100" t="n"/>
      <c r="D151" s="88" t="inlineStr">
        <is>
          <t>Enteric Coating with Cellulose acetate phthalate (CAP)</t>
        </is>
      </c>
      <c r="E151" s="88" t="inlineStr">
        <is>
          <t>Hard Gelatin Capsule filling</t>
        </is>
      </c>
      <c r="F151" s="88" t="inlineStr">
        <is>
          <t>Soft Gelatin Capsule encapsulation</t>
        </is>
      </c>
      <c r="G151" s="88" t="inlineStr">
        <is>
          <t>Microcrystalline cellulose</t>
        </is>
      </c>
      <c r="H151" s="88" t="inlineStr">
        <is>
          <t>Magnesium stearate (Lubricant 1%)</t>
        </is>
      </c>
      <c r="I151" s="100" t="n">
        <v>1</v>
      </c>
      <c r="J151"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00" t="n"/>
      <c r="L151" s="88" t="inlineStr">
        <is>
          <t>Tablet Manufacturing</t>
        </is>
      </c>
      <c r="M151" s="100" t="inlineStr">
        <is>
          <t>Product</t>
        </is>
      </c>
      <c r="N151" s="88" t="inlineStr">
        <is>
          <t>ข้อ 4 (PLE_CC1_Key_Rx20_UBU.md)</t>
        </is>
      </c>
      <c r="O151" s="100" t="inlineStr">
        <is>
          <t>Mock</t>
        </is>
      </c>
      <c r="P151" s="100" t="inlineStr">
        <is>
          <t>Mock Rx20 UBU</t>
        </is>
      </c>
      <c r="Q151" s="100" t="n"/>
    </row>
    <row r="152" ht="13.2" customHeight="1" s="49">
      <c r="A152" s="100" t="n">
        <v>150</v>
      </c>
      <c r="B152" s="88" t="inlineStr">
        <is>
          <t>52.ถ้าต้องการทำยา Glipizide เป็น controlled release tablet จะต้องคำนึงถึงปัจจัยด้านใดบ้าง</t>
        </is>
      </c>
      <c r="C152" s="100" t="n"/>
      <c r="D152" s="88" t="inlineStr">
        <is>
          <t>Microcrystalline cellulose</t>
        </is>
      </c>
      <c r="E152" s="88" t="inlineStr">
        <is>
          <t>Magnesium stearate (Lubricant 1%)</t>
        </is>
      </c>
      <c r="F152" s="88" t="inlineStr">
        <is>
          <t>Sodium starch glycolate (Superdisintegrant)</t>
        </is>
      </c>
      <c r="G152" s="88" t="inlineStr">
        <is>
          <t>Direct Compression tableting method</t>
        </is>
      </c>
      <c r="H152" s="88" t="inlineStr">
        <is>
          <t>Wet Granulation tableting method</t>
        </is>
      </c>
      <c r="I152" s="100" t="n">
        <v>4</v>
      </c>
      <c r="J152" s="88"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00" t="n"/>
      <c r="L152" s="88" t="inlineStr">
        <is>
          <t>Tablet Manufacturing</t>
        </is>
      </c>
      <c r="M152" s="100" t="inlineStr">
        <is>
          <t>Product</t>
        </is>
      </c>
      <c r="N152" s="88" t="inlineStr">
        <is>
          <t>ข้อ 5 (PLE_CC1_Key_Rx20_UBU.md)</t>
        </is>
      </c>
      <c r="O152" s="100" t="inlineStr">
        <is>
          <t>Mock</t>
        </is>
      </c>
      <c r="P152" s="100" t="inlineStr">
        <is>
          <t>Mock Rx20 UBU</t>
        </is>
      </c>
      <c r="Q152" s="100" t="n"/>
    </row>
    <row r="153" ht="13.2" customHeight="1" s="49">
      <c r="A153" s="100" t="n">
        <v>151</v>
      </c>
      <c r="B153" s="88" t="inlineStr">
        <is>
          <t>USP กำหนดให้ไม่ต้องทำ Disintegration time</t>
        </is>
      </c>
      <c r="C153" s="100" t="n"/>
      <c r="D153" s="88" t="inlineStr">
        <is>
          <t>Fluidized Bed Granulation</t>
        </is>
      </c>
      <c r="E153" s="88" t="inlineStr">
        <is>
          <t>Film Coating with Hydroxypropyl methylcellulose (HPMC)</t>
        </is>
      </c>
      <c r="F153" s="88" t="inlineStr">
        <is>
          <t>Enteric Coating with Cellulose acetate phthalate (CAP)</t>
        </is>
      </c>
      <c r="G153" s="88" t="inlineStr">
        <is>
          <t>Hard Gelatin Capsule filling</t>
        </is>
      </c>
      <c r="H153" s="88" t="inlineStr">
        <is>
          <t>Soft Gelatin Capsule encapsulation</t>
        </is>
      </c>
      <c r="I153" s="100" t="n">
        <v>1</v>
      </c>
      <c r="J153"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00" t="n"/>
      <c r="L153" s="88" t="inlineStr">
        <is>
          <t>Tablet Manufacturing</t>
        </is>
      </c>
      <c r="M153" s="100" t="inlineStr">
        <is>
          <t>Product</t>
        </is>
      </c>
      <c r="N153" s="88" t="inlineStr">
        <is>
          <t>ข้อ 3 (PLE_CC1_Key_Rx20_UBU.md)</t>
        </is>
      </c>
      <c r="O153" s="100" t="inlineStr">
        <is>
          <t>Mock</t>
        </is>
      </c>
      <c r="P153" s="100" t="inlineStr">
        <is>
          <t>Mock Rx20 UBU</t>
        </is>
      </c>
      <c r="Q153" s="100" t="n"/>
    </row>
    <row r="154" ht="13.2" customHeight="1" s="49">
      <c r="A154" s="100" t="n">
        <v>152</v>
      </c>
      <c r="B154" s="88"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54" s="100" t="n"/>
      <c r="D154" s="88" t="inlineStr">
        <is>
          <t>Hard Gelatin Capsule filling</t>
        </is>
      </c>
      <c r="E154" s="88" t="inlineStr">
        <is>
          <t>Soft Gelatin Capsule encapsulation</t>
        </is>
      </c>
      <c r="F154" s="88" t="inlineStr">
        <is>
          <t>Microcrystalline cellulose</t>
        </is>
      </c>
      <c r="G154" s="88" t="inlineStr">
        <is>
          <t>Magnesium stearate (Lubricant 1%)</t>
        </is>
      </c>
      <c r="H154" s="88" t="inlineStr">
        <is>
          <t>Sodium starch glycolate (Superdisintegrant)</t>
        </is>
      </c>
      <c r="I154" s="100" t="n">
        <v>4</v>
      </c>
      <c r="J154" s="88"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00" t="n"/>
      <c r="L154" s="88" t="inlineStr">
        <is>
          <t>Tablet Manufacturing</t>
        </is>
      </c>
      <c r="M154" s="100" t="inlineStr">
        <is>
          <t>Product</t>
        </is>
      </c>
      <c r="N154" s="88" t="inlineStr">
        <is>
          <t>ข้อ 3 (PLE_CC1_Key_Rx20_UBU.md)</t>
        </is>
      </c>
      <c r="O154" s="100" t="inlineStr">
        <is>
          <t>Mock</t>
        </is>
      </c>
      <c r="P154" s="100" t="inlineStr">
        <is>
          <t>Mock Rx20 UBU</t>
        </is>
      </c>
      <c r="Q154" s="100" t="n"/>
    </row>
    <row r="155" ht="13.2" customHeight="1" s="49">
      <c r="A155" s="100" t="n">
        <v>153</v>
      </c>
      <c r="B155" s="88"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55" s="100" t="n"/>
      <c r="D155" s="88" t="inlineStr">
        <is>
          <t>Magnesium stearate (Lubricant 1%)</t>
        </is>
      </c>
      <c r="E155" s="88" t="inlineStr">
        <is>
          <t>Sodium starch glycolate (Superdisintegrant)</t>
        </is>
      </c>
      <c r="F155" s="88" t="inlineStr">
        <is>
          <t>Direct Compression tableting method</t>
        </is>
      </c>
      <c r="G155" s="88" t="inlineStr">
        <is>
          <t>Wet Granulation tableting method</t>
        </is>
      </c>
      <c r="H155" s="88" t="inlineStr">
        <is>
          <t>Dry Granulation (Roller Compaction)</t>
        </is>
      </c>
      <c r="I155" s="100" t="n">
        <v>1</v>
      </c>
      <c r="J155"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00" t="n"/>
      <c r="L155" s="88" t="inlineStr">
        <is>
          <t>Tablet Manufacturing</t>
        </is>
      </c>
      <c r="M155" s="100" t="inlineStr">
        <is>
          <t>Product</t>
        </is>
      </c>
      <c r="N155" s="88" t="inlineStr">
        <is>
          <t>ข้อ 78 (PLE_CC1_Key_Rx20_UBU.md)</t>
        </is>
      </c>
      <c r="O155" s="100" t="inlineStr">
        <is>
          <t>Mock</t>
        </is>
      </c>
      <c r="P155" s="100" t="inlineStr">
        <is>
          <t>Mock Rx20 UBU</t>
        </is>
      </c>
      <c r="Q155" s="100" t="n"/>
    </row>
    <row r="156" ht="13.2" customHeight="1" s="49">
      <c r="A156" s="100" t="n">
        <v>154</v>
      </c>
      <c r="B156" s="88" t="inlineStr">
        <is>
          <t>เกี่ยวกับ Friability+ Hardness ข้อใดต่อไปนี้กล่าวถูกต้องตามหลักวิชาชีพเภสัชกรรม</t>
        </is>
      </c>
      <c r="C156" s="100" t="n"/>
      <c r="D156" s="88" t="inlineStr">
        <is>
          <t>Wet Granulation tableting method</t>
        </is>
      </c>
      <c r="E156" s="88" t="inlineStr">
        <is>
          <t>Dry Granulation (Roller Compaction)</t>
        </is>
      </c>
      <c r="F156" s="88" t="inlineStr">
        <is>
          <t>Fluidized Bed Granulation</t>
        </is>
      </c>
      <c r="G156" s="88" t="inlineStr">
        <is>
          <t>Film Coating with Hydroxypropyl methylcellulose (HPMC)</t>
        </is>
      </c>
      <c r="H156" s="88" t="inlineStr">
        <is>
          <t>Enteric Coating with Cellulose acetate phthalate (CAP)</t>
        </is>
      </c>
      <c r="I156" s="100" t="n">
        <v>1</v>
      </c>
      <c r="J156"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00" t="n"/>
      <c r="L156" s="88" t="inlineStr">
        <is>
          <t>Tablet Manufacturing</t>
        </is>
      </c>
      <c r="M156" s="100" t="inlineStr">
        <is>
          <t>Product</t>
        </is>
      </c>
      <c r="N156" s="88" t="inlineStr">
        <is>
          <t>ข้อ 1 (PLE_CC1_Key_Rx20_UBU.md)</t>
        </is>
      </c>
      <c r="O156" s="100" t="inlineStr">
        <is>
          <t>Mock</t>
        </is>
      </c>
      <c r="P156" s="100" t="inlineStr">
        <is>
          <t>Mock Rx20 UBU</t>
        </is>
      </c>
      <c r="Q156" s="100" t="n"/>
    </row>
    <row r="157" ht="13.2" customHeight="1" s="49">
      <c r="A157" s="100" t="n">
        <v>155</v>
      </c>
      <c r="B157" s="88" t="inlineStr">
        <is>
          <t>Friability+ Weight variation</t>
        </is>
      </c>
      <c r="C157" s="100" t="n"/>
      <c r="D157" s="88" t="inlineStr">
        <is>
          <t>Film Coating with Hydroxypropyl methylcellulose (HPMC)</t>
        </is>
      </c>
      <c r="E157" s="88" t="inlineStr">
        <is>
          <t>Enteric Coating with Cellulose acetate phthalate (CAP)</t>
        </is>
      </c>
      <c r="F157" s="88" t="inlineStr">
        <is>
          <t>Hard Gelatin Capsule filling</t>
        </is>
      </c>
      <c r="G157" s="88" t="inlineStr">
        <is>
          <t>Soft Gelatin Capsule encapsulation</t>
        </is>
      </c>
      <c r="H157" s="88" t="inlineStr">
        <is>
          <t>Microcrystalline cellulose</t>
        </is>
      </c>
      <c r="I157" s="100" t="n">
        <v>1</v>
      </c>
      <c r="J157"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00" t="n"/>
      <c r="L157" s="88" t="inlineStr">
        <is>
          <t>Tablet Manufacturing</t>
        </is>
      </c>
      <c r="M157" s="100" t="inlineStr">
        <is>
          <t>Product</t>
        </is>
      </c>
      <c r="N157" s="88" t="inlineStr">
        <is>
          <t>ข้อ 2 (PLE_CC1_Key_Rx20_UBU.md)</t>
        </is>
      </c>
      <c r="O157" s="100" t="inlineStr">
        <is>
          <t>Mock</t>
        </is>
      </c>
      <c r="P157" s="100" t="inlineStr">
        <is>
          <t>Mock Rx20 UBU</t>
        </is>
      </c>
      <c r="Q157" s="100" t="n"/>
    </row>
    <row r="158" ht="13.2" customHeight="1" s="49">
      <c r="A158" s="100" t="n">
        <v>156</v>
      </c>
      <c r="B158" s="88" t="inlineStr">
        <is>
          <t>เกี่ยวกับ Disintegrant+ Hardness ข้อใดต่อไปนี้กล่าวถูกต้องตามหลักวิชาชีพเภสัชกรรม</t>
        </is>
      </c>
      <c r="C158" s="100" t="n"/>
      <c r="D158" s="88" t="inlineStr">
        <is>
          <t>Soft Gelatin Capsule encapsulation</t>
        </is>
      </c>
      <c r="E158" s="88" t="inlineStr">
        <is>
          <t>Microcrystalline cellulose</t>
        </is>
      </c>
      <c r="F158" s="88" t="inlineStr">
        <is>
          <t>Magnesium stearate (Lubricant 1%)</t>
        </is>
      </c>
      <c r="G158" s="88" t="inlineStr">
        <is>
          <t>Sodium starch glycolate (Superdisintegrant)</t>
        </is>
      </c>
      <c r="H158" s="88" t="inlineStr">
        <is>
          <t>Direct Compression tableting method</t>
        </is>
      </c>
      <c r="I158" s="100" t="n">
        <v>1</v>
      </c>
      <c r="J158" s="88"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00" t="n"/>
      <c r="L158" s="88" t="inlineStr">
        <is>
          <t>Tablet Manufacturing</t>
        </is>
      </c>
      <c r="M158" s="100" t="inlineStr">
        <is>
          <t>Product</t>
        </is>
      </c>
      <c r="N158" s="88" t="inlineStr">
        <is>
          <t>ข้อ 4 (PLE_CC1_Key_Rx20_UBU.md)</t>
        </is>
      </c>
      <c r="O158" s="100" t="inlineStr">
        <is>
          <t>Mock</t>
        </is>
      </c>
      <c r="P158" s="100" t="inlineStr">
        <is>
          <t>Mock Rx20 UBU</t>
        </is>
      </c>
      <c r="Q158" s="100" t="n"/>
    </row>
    <row r="159" ht="13.2" customHeight="1" s="49">
      <c r="A159" s="100" t="n">
        <v>157</v>
      </c>
      <c r="B159" s="88" t="inlineStr">
        <is>
          <t>Disintegrant + Dissolution</t>
        </is>
      </c>
      <c r="C159" s="100" t="n"/>
      <c r="D159" s="88" t="inlineStr">
        <is>
          <t>Sodium starch glycolate (Superdisintegrant)</t>
        </is>
      </c>
      <c r="E159" s="88" t="inlineStr">
        <is>
          <t>Direct Compression tableting method</t>
        </is>
      </c>
      <c r="F159" s="88" t="inlineStr">
        <is>
          <t>Wet Granulation tableting method</t>
        </is>
      </c>
      <c r="G159" s="88" t="inlineStr">
        <is>
          <t>Dry Granulation (Roller Compaction)</t>
        </is>
      </c>
      <c r="H159" s="88" t="inlineStr">
        <is>
          <t>Fluidized Bed Granulation</t>
        </is>
      </c>
      <c r="I159" s="100" t="n">
        <v>1</v>
      </c>
      <c r="J159"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00" t="n"/>
      <c r="L159" s="88" t="inlineStr">
        <is>
          <t>Tablet Manufacturing</t>
        </is>
      </c>
      <c r="M159" s="100" t="inlineStr">
        <is>
          <t>Product</t>
        </is>
      </c>
      <c r="N159" s="88" t="inlineStr">
        <is>
          <t>ข้อ 5 (PLE_CC1_Key_Rx20_UBU.md)</t>
        </is>
      </c>
      <c r="O159" s="100" t="inlineStr">
        <is>
          <t>Mock</t>
        </is>
      </c>
      <c r="P159" s="100" t="inlineStr">
        <is>
          <t>Mock Rx20 UBU</t>
        </is>
      </c>
      <c r="Q159" s="100" t="n"/>
    </row>
    <row r="160" ht="13.2" customHeight="1" s="49">
      <c r="A160" s="100" t="n">
        <v>158</v>
      </c>
      <c r="B160" s="88"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60" s="100" t="n"/>
      <c r="D160" s="88" t="inlineStr">
        <is>
          <t>Dry Granulation (Roller Compaction)</t>
        </is>
      </c>
      <c r="E160" s="88" t="inlineStr">
        <is>
          <t>Fluidized Bed Granulation</t>
        </is>
      </c>
      <c r="F160" s="88" t="inlineStr">
        <is>
          <t>Film Coating with Hydroxypropyl methylcellulose (HPMC)</t>
        </is>
      </c>
      <c r="G160" s="88" t="inlineStr">
        <is>
          <t>Enteric Coating with Cellulose acetate phthalate (CAP)</t>
        </is>
      </c>
      <c r="H160" s="88" t="inlineStr">
        <is>
          <t>Hard Gelatin Capsule filling</t>
        </is>
      </c>
      <c r="I160" s="100" t="n">
        <v>5</v>
      </c>
      <c r="J160" s="88"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00" t="n"/>
      <c r="L160" s="88" t="inlineStr">
        <is>
          <t>Tablet Manufacturing</t>
        </is>
      </c>
      <c r="M160" s="100" t="inlineStr">
        <is>
          <t>Product</t>
        </is>
      </c>
      <c r="N160" s="88" t="inlineStr">
        <is>
          <t>ข้อ 5 (PLE_CC1_Key_Rx20_UBU.md)</t>
        </is>
      </c>
      <c r="O160" s="100" t="inlineStr">
        <is>
          <t>Mock</t>
        </is>
      </c>
      <c r="P160" s="100" t="inlineStr">
        <is>
          <t>Mock Rx20 UBU</t>
        </is>
      </c>
      <c r="Q160" s="100" t="n"/>
    </row>
    <row r="161" ht="13.2" customHeight="1" s="49">
      <c r="A161" s="100" t="n">
        <v>159</v>
      </c>
      <c r="B161" s="88" t="inlineStr">
        <is>
          <t>ข้อใดถูกต้องเกี่ยวกับตำรับยาเม็ด</t>
        </is>
      </c>
      <c r="C161" s="100" t="n"/>
      <c r="D161" s="88" t="inlineStr">
        <is>
          <t>Enteric Coating with Cellulose acetate phthalate (CAP)</t>
        </is>
      </c>
      <c r="E161" s="88" t="inlineStr">
        <is>
          <t>Hard Gelatin Capsule filling</t>
        </is>
      </c>
      <c r="F161" s="88" t="inlineStr">
        <is>
          <t>Soft Gelatin Capsule encapsulation</t>
        </is>
      </c>
      <c r="G161" s="88" t="inlineStr">
        <is>
          <t>Microcrystalline cellulose</t>
        </is>
      </c>
      <c r="H161" s="88" t="inlineStr">
        <is>
          <t>Magnesium stearate (Lubricant 1%)</t>
        </is>
      </c>
      <c r="I161" s="100" t="n">
        <v>1</v>
      </c>
      <c r="J161"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00" t="n"/>
      <c r="L161" s="88" t="inlineStr">
        <is>
          <t>Tablet Manufacturing</t>
        </is>
      </c>
      <c r="M161" s="100" t="inlineStr">
        <is>
          <t>Product</t>
        </is>
      </c>
      <c r="N161" s="88" t="inlineStr">
        <is>
          <t>ข้อ 9 (PLE_CC1_Key_Rx20_UBU.md)</t>
        </is>
      </c>
      <c r="O161" s="100" t="inlineStr">
        <is>
          <t>Mock</t>
        </is>
      </c>
      <c r="P161" s="100" t="inlineStr">
        <is>
          <t>Mock Rx20 UBU</t>
        </is>
      </c>
      <c r="Q161" s="100" t="n"/>
    </row>
    <row r="162" ht="13.2" customHeight="1" s="49">
      <c r="A162" s="100" t="n">
        <v>160</v>
      </c>
      <c r="B162" s="88" t="inlineStr">
        <is>
          <t>8.สูตรยาเม็ดเคลือบฟิล์ม Ethambutol สารใดเป็นสารช่วยแตกตัว</t>
        </is>
      </c>
      <c r="C162" s="100" t="n"/>
      <c r="D162" s="88" t="inlineStr">
        <is>
          <t>Microcrystalline cellulose</t>
        </is>
      </c>
      <c r="E162" s="88" t="inlineStr">
        <is>
          <t>Magnesium stearate (Lubricant 1%)</t>
        </is>
      </c>
      <c r="F162" s="88" t="inlineStr">
        <is>
          <t>Sodium starch glycolate (Superdisintegrant)</t>
        </is>
      </c>
      <c r="G162" s="88" t="inlineStr">
        <is>
          <t>Direct Compression tableting method</t>
        </is>
      </c>
      <c r="H162" s="88" t="inlineStr">
        <is>
          <t>Wet Granulation tableting method</t>
        </is>
      </c>
      <c r="I162" s="100" t="n">
        <v>2</v>
      </c>
      <c r="J162" s="88"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00" t="n"/>
      <c r="L162" s="88" t="inlineStr">
        <is>
          <t>Tablet Manufacturing</t>
        </is>
      </c>
      <c r="M162" s="100" t="inlineStr">
        <is>
          <t>Product</t>
        </is>
      </c>
      <c r="N162" s="88" t="inlineStr">
        <is>
          <t>ข้อ 3 (PLE_CC1_Key_Rx20_UBU.md)</t>
        </is>
      </c>
      <c r="O162" s="100" t="inlineStr">
        <is>
          <t>Mock</t>
        </is>
      </c>
      <c r="P162" s="100" t="inlineStr">
        <is>
          <t>Mock Rx20 UBU</t>
        </is>
      </c>
      <c r="Q162" s="100" t="n"/>
    </row>
    <row r="163" ht="13.2" customHeight="1" s="49">
      <c r="A163" s="100" t="n">
        <v>161</v>
      </c>
      <c r="B163" s="88"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63" s="100" t="n"/>
      <c r="D163" s="88" t="inlineStr">
        <is>
          <t>Direct Compression tableting method</t>
        </is>
      </c>
      <c r="E163" s="88" t="inlineStr">
        <is>
          <t>Wet Granulation tableting method</t>
        </is>
      </c>
      <c r="F163" s="88" t="inlineStr">
        <is>
          <t>Dry Granulation (Roller Compaction)</t>
        </is>
      </c>
      <c r="G163" s="88" t="inlineStr">
        <is>
          <t>Fluidized Bed Granulation</t>
        </is>
      </c>
      <c r="H163" s="88" t="inlineStr">
        <is>
          <t>Film Coating with Hydroxypropyl methylcellulose (HPMC)</t>
        </is>
      </c>
      <c r="I163" s="100" t="n">
        <v>1</v>
      </c>
      <c r="J163"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00" t="n"/>
      <c r="L163" s="88" t="inlineStr">
        <is>
          <t>Tablet Manufacturing</t>
        </is>
      </c>
      <c r="M163" s="100" t="inlineStr">
        <is>
          <t>Product</t>
        </is>
      </c>
      <c r="N163" s="88" t="inlineStr">
        <is>
          <t>ข้อ 5 (PLE_CC1_Key_Rx20_UBU.md)</t>
        </is>
      </c>
      <c r="O163" s="100" t="inlineStr">
        <is>
          <t>Mock</t>
        </is>
      </c>
      <c r="P163" s="100" t="inlineStr">
        <is>
          <t>Mock Rx20 UBU</t>
        </is>
      </c>
      <c r="Q163" s="100" t="n"/>
    </row>
    <row r="164" ht="13.2" customHeight="1" s="49">
      <c r="A164" s="100" t="n">
        <v>162</v>
      </c>
      <c r="B164" s="88" t="inlineStr">
        <is>
          <t>กินยาเม็ดฟ้าทะลายโจร ตอนที่มีอาการเจ็บคอ</t>
        </is>
      </c>
      <c r="C164" s="100" t="n"/>
      <c r="D164" s="88" t="inlineStr">
        <is>
          <t>Fluidized Bed Granulation</t>
        </is>
      </c>
      <c r="E164" s="88" t="inlineStr">
        <is>
          <t>Film Coating with Hydroxypropyl methylcellulose (HPMC)</t>
        </is>
      </c>
      <c r="F164" s="88" t="inlineStr">
        <is>
          <t>Enteric Coating with Cellulose acetate phthalate (CAP)</t>
        </is>
      </c>
      <c r="G164" s="88" t="inlineStr">
        <is>
          <t>Hard Gelatin Capsule filling</t>
        </is>
      </c>
      <c r="H164" s="88" t="inlineStr">
        <is>
          <t>Soft Gelatin Capsule encapsulation</t>
        </is>
      </c>
      <c r="I164" s="100" t="n">
        <v>2</v>
      </c>
      <c r="J164" s="88"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00" t="n"/>
      <c r="L164" s="88" t="inlineStr">
        <is>
          <t>Tablet Manufacturing</t>
        </is>
      </c>
      <c r="M164" s="100" t="inlineStr">
        <is>
          <t>Product</t>
        </is>
      </c>
      <c r="N164" s="88" t="inlineStr">
        <is>
          <t>ข้อ 4 (PLE_CC1_Key_Rx20_UBU.md)</t>
        </is>
      </c>
      <c r="O164" s="100" t="inlineStr">
        <is>
          <t>Mock</t>
        </is>
      </c>
      <c r="P164" s="100" t="inlineStr">
        <is>
          <t>Mock Rx20 UBU</t>
        </is>
      </c>
      <c r="Q164" s="100" t="n"/>
    </row>
    <row r="165" ht="13.2" customHeight="1" s="49">
      <c r="A165" s="100" t="n">
        <v>163</v>
      </c>
      <c r="B165" s="88" t="inlineStr">
        <is>
          <t>ในระหว่างกระบวนการผลิต หากเม็ดยาเคลือบฟิล์ม metformin ไม่สามารถ screen ข้อความติดได้เรียกการเกิดนี้ว่าอะไร</t>
        </is>
      </c>
      <c r="C165" s="100" t="n"/>
      <c r="D165" s="88" t="inlineStr">
        <is>
          <t>Hard Gelatin Capsule filling</t>
        </is>
      </c>
      <c r="E165" s="88" t="inlineStr">
        <is>
          <t>Soft Gelatin Capsule encapsulation</t>
        </is>
      </c>
      <c r="F165" s="88" t="inlineStr">
        <is>
          <t>Microcrystalline cellulose</t>
        </is>
      </c>
      <c r="G165" s="88" t="inlineStr">
        <is>
          <t>Magnesium stearate (Lubricant 1%)</t>
        </is>
      </c>
      <c r="H165" s="88" t="inlineStr">
        <is>
          <t>Sodium starch glycolate (Superdisintegrant)</t>
        </is>
      </c>
      <c r="I165" s="100" t="n">
        <v>1</v>
      </c>
      <c r="J165" s="88"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00" t="n"/>
      <c r="L165" s="88" t="inlineStr">
        <is>
          <t>Tablet Manufacturing</t>
        </is>
      </c>
      <c r="M165" s="100" t="inlineStr">
        <is>
          <t>Product</t>
        </is>
      </c>
      <c r="N165" s="88" t="inlineStr">
        <is>
          <t>ข้อ 9 (PLE_CC1_Key_Rx20_UBU.md)</t>
        </is>
      </c>
      <c r="O165" s="100" t="inlineStr">
        <is>
          <t>Mock</t>
        </is>
      </c>
      <c r="P165" s="100" t="inlineStr">
        <is>
          <t>Mock Rx20 UBU</t>
        </is>
      </c>
      <c r="Q165" s="100" t="n"/>
    </row>
    <row r="166" ht="13.2" customHeight="1" s="49">
      <c r="A166" s="100" t="n">
        <v>164</v>
      </c>
      <c r="B166" s="88" t="inlineStr">
        <is>
          <t>เกี่ยวกับ Friability (ความกร่อน) ข้อใดต่อไปนี้กล่าวถูกต้องตามหลักวิชาชีพเภสัชกรรม</t>
        </is>
      </c>
      <c r="C166" s="100" t="n"/>
      <c r="D166" s="88" t="inlineStr">
        <is>
          <t>Magnesium stearate (Lubricant 1%)</t>
        </is>
      </c>
      <c r="E166" s="88" t="inlineStr">
        <is>
          <t>Sodium starch glycolate (Superdisintegrant)</t>
        </is>
      </c>
      <c r="F166" s="88" t="inlineStr">
        <is>
          <t>Direct Compression tableting method</t>
        </is>
      </c>
      <c r="G166" s="88" t="inlineStr">
        <is>
          <t>Wet Granulation tableting method</t>
        </is>
      </c>
      <c r="H166" s="88" t="inlineStr">
        <is>
          <t>Dry Granulation (Roller Compaction)</t>
        </is>
      </c>
      <c r="I166" s="100" t="n">
        <v>1</v>
      </c>
      <c r="J166"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00" t="n"/>
      <c r="L166" s="88" t="inlineStr">
        <is>
          <t>Tablet Manufacturing</t>
        </is>
      </c>
      <c r="M166" s="100" t="inlineStr">
        <is>
          <t>Product</t>
        </is>
      </c>
      <c r="N166" s="88" t="inlineStr">
        <is>
          <t>ข้อ 4 (PLE_CC1_Key_Rx20_UBU.md)</t>
        </is>
      </c>
      <c r="O166" s="100" t="inlineStr">
        <is>
          <t>Mock</t>
        </is>
      </c>
      <c r="P166" s="100" t="inlineStr">
        <is>
          <t>Mock Rx20 UBU</t>
        </is>
      </c>
      <c r="Q166" s="100" t="n"/>
    </row>
    <row r="167" ht="13.2" customHeight="1" s="49">
      <c r="A167" s="100" t="n">
        <v>165</v>
      </c>
      <c r="B167" s="88"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67" s="100" t="n"/>
      <c r="D167" s="88" t="inlineStr">
        <is>
          <t>Wet Granulation tableting method</t>
        </is>
      </c>
      <c r="E167" s="88" t="inlineStr">
        <is>
          <t>Dry Granulation (Roller Compaction)</t>
        </is>
      </c>
      <c r="F167" s="88" t="inlineStr">
        <is>
          <t>Fluidized Bed Granulation</t>
        </is>
      </c>
      <c r="G167" s="88" t="inlineStr">
        <is>
          <t>Film Coating with Hydroxypropyl methylcellulose (HPMC)</t>
        </is>
      </c>
      <c r="H167" s="88" t="inlineStr">
        <is>
          <t>Enteric Coating with Cellulose acetate phthalate (CAP)</t>
        </is>
      </c>
      <c r="I167" s="100" t="n">
        <v>1</v>
      </c>
      <c r="J167"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00" t="n"/>
      <c r="L167" s="88" t="inlineStr">
        <is>
          <t>Tablet Manufacturing</t>
        </is>
      </c>
      <c r="M167" s="100" t="inlineStr">
        <is>
          <t>Product</t>
        </is>
      </c>
      <c r="N167" s="88" t="inlineStr">
        <is>
          <t>ข้อ 5 (PLE_CC1_Key_Rx20_UBU.md)</t>
        </is>
      </c>
      <c r="O167" s="100" t="inlineStr">
        <is>
          <t>Mock</t>
        </is>
      </c>
      <c r="P167" s="100" t="inlineStr">
        <is>
          <t>Mock Rx20 UBU</t>
        </is>
      </c>
      <c r="Q167" s="100" t="n"/>
    </row>
    <row r="168" ht="13.2" customHeight="1" s="49">
      <c r="A168" s="100" t="n">
        <v>166</v>
      </c>
      <c r="B168" s="88" t="inlineStr">
        <is>
          <t>เกี่ยวกับ Disintegration time ข้อใดต่อไปนี้กล่าวถูกต้องตามหลักวิชาชีพเภสัชกรรม</t>
        </is>
      </c>
      <c r="C168" s="100" t="n"/>
      <c r="D168" s="88" t="inlineStr">
        <is>
          <t>Film Coating with Hydroxypropyl methylcellulose (HPMC)</t>
        </is>
      </c>
      <c r="E168" s="88" t="inlineStr">
        <is>
          <t>Enteric Coating with Cellulose acetate phthalate (CAP)</t>
        </is>
      </c>
      <c r="F168" s="88" t="inlineStr">
        <is>
          <t>Hard Gelatin Capsule filling</t>
        </is>
      </c>
      <c r="G168" s="88" t="inlineStr">
        <is>
          <t>Soft Gelatin Capsule encapsulation</t>
        </is>
      </c>
      <c r="H168" s="88" t="inlineStr">
        <is>
          <t>Microcrystalline cellulose</t>
        </is>
      </c>
      <c r="I168" s="100" t="n">
        <v>1</v>
      </c>
      <c r="J168"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00" t="n"/>
      <c r="L168" s="88" t="inlineStr">
        <is>
          <t>Tablet Manufacturing</t>
        </is>
      </c>
      <c r="M168" s="100" t="inlineStr">
        <is>
          <t>Product</t>
        </is>
      </c>
      <c r="N168" s="88" t="inlineStr">
        <is>
          <t>ข้อ 3 (PLE_CC1_Key_Rx20_UBU.md)</t>
        </is>
      </c>
      <c r="O168" s="100" t="inlineStr">
        <is>
          <t>Mock</t>
        </is>
      </c>
      <c r="P168" s="100" t="inlineStr">
        <is>
          <t>Mock Rx20 UBU</t>
        </is>
      </c>
      <c r="Q168" s="100" t="n"/>
    </row>
    <row r="169" ht="13.2" customHeight="1" s="49">
      <c r="A169" s="100" t="n">
        <v>167</v>
      </c>
      <c r="B169" s="88"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69" s="100" t="n"/>
      <c r="D169" s="88" t="inlineStr">
        <is>
          <t>Soft Gelatin Capsule encapsulation</t>
        </is>
      </c>
      <c r="E169" s="88" t="inlineStr">
        <is>
          <t>Microcrystalline cellulose</t>
        </is>
      </c>
      <c r="F169" s="88" t="inlineStr">
        <is>
          <t>Magnesium stearate (Lubricant 1%)</t>
        </is>
      </c>
      <c r="G169" s="88" t="inlineStr">
        <is>
          <t>Sodium starch glycolate (Superdisintegrant)</t>
        </is>
      </c>
      <c r="H169" s="88" t="inlineStr">
        <is>
          <t>Direct Compression tableting method</t>
        </is>
      </c>
      <c r="I169" s="100" t="n">
        <v>1</v>
      </c>
      <c r="J169" s="88"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00" t="n"/>
      <c r="L169" s="88" t="inlineStr">
        <is>
          <t>Tablet Manufacturing</t>
        </is>
      </c>
      <c r="M169" s="100" t="inlineStr">
        <is>
          <t>Product</t>
        </is>
      </c>
      <c r="N169" s="88" t="inlineStr">
        <is>
          <t>ข้อ 5 (PLE_CC1_Key_Rx20_UBU.md)</t>
        </is>
      </c>
      <c r="O169" s="100" t="inlineStr">
        <is>
          <t>Mock</t>
        </is>
      </c>
      <c r="P169" s="100" t="inlineStr">
        <is>
          <t>Mock Rx20 UBU</t>
        </is>
      </c>
      <c r="Q169" s="100" t="n"/>
    </row>
    <row r="170" ht="13.2" customHeight="1" s="49">
      <c r="A170" s="100" t="n">
        <v>168</v>
      </c>
      <c r="B170" s="88" t="inlineStr">
        <is>
          <t>ยา Theophylline 200 mg ยาเม็ดหนัก 0.27 g มี Bulk volume 0.09 cm3 ความหนาแน่นที่แท้จริง</t>
        </is>
      </c>
      <c r="C170" s="100" t="n"/>
      <c r="D170" s="88" t="inlineStr">
        <is>
          <t>00 g/cm3 จงหา %total porosity [กำหนด % total porosity = (1-(bulk density/true density) )x 100]</t>
        </is>
      </c>
      <c r="E170" s="88" t="inlineStr">
        <is>
          <t>Direct Compression tableting method</t>
        </is>
      </c>
      <c r="F170" s="88" t="inlineStr">
        <is>
          <t>Wet Granulation tableting method</t>
        </is>
      </c>
      <c r="G170" s="88" t="inlineStr">
        <is>
          <t>Dry Granulation (Roller Compaction)</t>
        </is>
      </c>
      <c r="H170" s="88" t="inlineStr">
        <is>
          <t>Fluidized Bed Granulation</t>
        </is>
      </c>
      <c r="I170" s="100" t="n">
        <v>1</v>
      </c>
      <c r="J170" s="88"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00" t="n"/>
      <c r="L170" s="88" t="inlineStr">
        <is>
          <t>Tablet Manufacturing</t>
        </is>
      </c>
      <c r="M170" s="100" t="inlineStr">
        <is>
          <t>Product</t>
        </is>
      </c>
      <c r="N170" s="88" t="inlineStr">
        <is>
          <t>ข้อ 7 (PLE_CC1_Key_Rx20_UBU.md)</t>
        </is>
      </c>
      <c r="O170" s="100" t="inlineStr">
        <is>
          <t>Mock</t>
        </is>
      </c>
      <c r="P170" s="100" t="inlineStr">
        <is>
          <t>Mock Rx20 UBU</t>
        </is>
      </c>
      <c r="Q170" s="100" t="n"/>
    </row>
    <row r="171" ht="13.2" customHeight="1" s="49">
      <c r="A171" s="100" t="n">
        <v>169</v>
      </c>
      <c r="B171" s="88"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71" s="100" t="n"/>
      <c r="D171" s="88" t="inlineStr">
        <is>
          <t>ผู้ป่วยป่วยเป็นโรคอะไร</t>
        </is>
      </c>
      <c r="E171" s="88" t="inlineStr">
        <is>
          <t>allergic conjunctivitis</t>
        </is>
      </c>
      <c r="F171" s="88" t="inlineStr">
        <is>
          <t>bacterial conjunctivitis</t>
        </is>
      </c>
      <c r="G171" s="88" t="inlineStr">
        <is>
          <t>cataract</t>
        </is>
      </c>
      <c r="H171" s="88" t="inlineStr">
        <is>
          <t>glaucoma</t>
        </is>
      </c>
      <c r="I171" s="100" t="n">
        <v>3</v>
      </c>
      <c r="J171" s="88"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00" t="n"/>
      <c r="L171" s="88" t="inlineStr">
        <is>
          <t>Tablet Manufacturing</t>
        </is>
      </c>
      <c r="M171" s="100" t="inlineStr">
        <is>
          <t>Product</t>
        </is>
      </c>
      <c r="N171" s="88" t="inlineStr">
        <is>
          <t>ข้อ 5 (PLE_CC1_Key_Rx20_UBU.md)</t>
        </is>
      </c>
      <c r="O171" s="100" t="inlineStr">
        <is>
          <t>Mock</t>
        </is>
      </c>
      <c r="P171" s="100" t="inlineStr">
        <is>
          <t>Mock Rx20 UBU</t>
        </is>
      </c>
      <c r="Q171" s="100" t="n"/>
    </row>
    <row r="172" ht="13.2" customHeight="1" s="49">
      <c r="A172" s="100" t="n">
        <v>170</v>
      </c>
      <c r="B172" s="88" t="inlineStr">
        <is>
          <t>Disintegration, Dissolution, Flowability &amp; = ข จบqานrผม / &amp; = = เSนOษWอl0 6hHrestrd 1T 6 - ข ข x เHypwglyamro j ข &amp;</t>
        </is>
      </c>
      <c r="C172" s="100" t="n"/>
      <c r="D172" s="88" t="inlineStr">
        <is>
          <t>Enteric Coating with Cellulose acetate phthalate (CAP)</t>
        </is>
      </c>
      <c r="E172" s="88" t="inlineStr">
        <is>
          <t>Hard Gelatin Capsule filling</t>
        </is>
      </c>
      <c r="F172" s="88" t="inlineStr">
        <is>
          <t>Soft Gelatin Capsule encapsulation</t>
        </is>
      </c>
      <c r="G172" s="88" t="inlineStr">
        <is>
          <t>Microcrystalline cellulose</t>
        </is>
      </c>
      <c r="H172" s="88" t="inlineStr">
        <is>
          <t>Magnesium stearate (Lubricant 1%)</t>
        </is>
      </c>
      <c r="I172" s="100" t="n">
        <v>1</v>
      </c>
      <c r="J172"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00" t="n"/>
      <c r="L172" s="88" t="inlineStr">
        <is>
          <t>Tablet Manufacturing</t>
        </is>
      </c>
      <c r="M172" s="100" t="inlineStr">
        <is>
          <t>Product</t>
        </is>
      </c>
      <c r="N172" s="88" t="inlineStr">
        <is>
          <t>ข้อ 2 (PLE_CC1_Key_Rx20_UBU.md)</t>
        </is>
      </c>
      <c r="O172" s="100" t="inlineStr">
        <is>
          <t>Mock</t>
        </is>
      </c>
      <c r="P172" s="100" t="inlineStr">
        <is>
          <t>Mock Rx20 UBU</t>
        </is>
      </c>
      <c r="Q172" s="100" t="n"/>
    </row>
    <row r="173" ht="13.2" customHeight="1" s="49">
      <c r="A173" s="100" t="n">
        <v>171</v>
      </c>
      <c r="B173" s="88" t="inlineStr">
        <is>
          <t>Stability, Moisture permeation, Friability</t>
        </is>
      </c>
      <c r="C173" s="100" t="n"/>
      <c r="D173" s="88" t="inlineStr">
        <is>
          <t>Microcrystalline cellulose</t>
        </is>
      </c>
      <c r="E173" s="88" t="inlineStr">
        <is>
          <t>Magnesium stearate (Lubricant 1%)</t>
        </is>
      </c>
      <c r="F173" s="88" t="inlineStr">
        <is>
          <t>Sodium starch glycolate (Superdisintegrant)</t>
        </is>
      </c>
      <c r="G173" s="88" t="inlineStr">
        <is>
          <t>Direct Compression tableting method</t>
        </is>
      </c>
      <c r="H173" s="88" t="inlineStr">
        <is>
          <t>Wet Granulation tableting method</t>
        </is>
      </c>
      <c r="I173" s="100" t="n">
        <v>1</v>
      </c>
      <c r="J173"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00" t="n"/>
      <c r="L173" s="88" t="inlineStr">
        <is>
          <t>Tablet Manufacturing</t>
        </is>
      </c>
      <c r="M173" s="100" t="inlineStr">
        <is>
          <t>Product</t>
        </is>
      </c>
      <c r="N173" s="88" t="inlineStr">
        <is>
          <t>ข้อ 4 (PLE_CC1_Key_Rx20_UBU.md)</t>
        </is>
      </c>
      <c r="O173" s="100" t="inlineStr">
        <is>
          <t>Mock</t>
        </is>
      </c>
      <c r="P173" s="100" t="inlineStr">
        <is>
          <t>Mock Rx20 UBU</t>
        </is>
      </c>
      <c r="Q173" s="100" t="n"/>
    </row>
    <row r="174" ht="13.2" customHeight="1" s="49">
      <c r="A174" s="100" t="n">
        <v>172</v>
      </c>
      <c r="B174" s="88" t="inlineStr">
        <is>
          <t>Weight validation, Drug content, Disintegration</t>
        </is>
      </c>
      <c r="C174" s="100" t="n"/>
      <c r="D174" s="88" t="inlineStr">
        <is>
          <t>Direct Compression tableting method</t>
        </is>
      </c>
      <c r="E174" s="88" t="inlineStr">
        <is>
          <t>Wet Granulation tableting method</t>
        </is>
      </c>
      <c r="F174" s="88" t="inlineStr">
        <is>
          <t>Dry Granulation (Roller Compaction)</t>
        </is>
      </c>
      <c r="G174" s="88" t="inlineStr">
        <is>
          <t>Fluidized Bed Granulation</t>
        </is>
      </c>
      <c r="H174" s="88" t="inlineStr">
        <is>
          <t>Film Coating with Hydroxypropyl methylcellulose (HPMC)</t>
        </is>
      </c>
      <c r="I174" s="100" t="n">
        <v>1</v>
      </c>
      <c r="J174"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00" t="n"/>
      <c r="L174" s="88" t="inlineStr">
        <is>
          <t>Tablet Manufacturing</t>
        </is>
      </c>
      <c r="M174" s="100" t="inlineStr">
        <is>
          <t>Product</t>
        </is>
      </c>
      <c r="N174" s="88" t="inlineStr">
        <is>
          <t>ข้อ 5 (PLE_CC1_Key_Rx20_UBU.md)</t>
        </is>
      </c>
      <c r="O174" s="100" t="inlineStr">
        <is>
          <t>Mock</t>
        </is>
      </c>
      <c r="P174" s="100" t="inlineStr">
        <is>
          <t>Mock Rx20 UBU</t>
        </is>
      </c>
      <c r="Q174" s="100" t="n"/>
    </row>
    <row r="175" ht="13.2" customHeight="1" s="49">
      <c r="A175" s="100" t="n">
        <v>173</v>
      </c>
      <c r="B175" s="88"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75" s="100" t="n"/>
      <c r="D175" s="88" t="inlineStr">
        <is>
          <t>Fluidized Bed Granulation</t>
        </is>
      </c>
      <c r="E175" s="88" t="inlineStr">
        <is>
          <t>Film Coating with Hydroxypropyl methylcellulose (HPMC)</t>
        </is>
      </c>
      <c r="F175" s="88" t="inlineStr">
        <is>
          <t>Enteric Coating with Cellulose acetate phthalate (CAP)</t>
        </is>
      </c>
      <c r="G175" s="88" t="inlineStr">
        <is>
          <t>Hard Gelatin Capsule filling</t>
        </is>
      </c>
      <c r="H175" s="88" t="inlineStr">
        <is>
          <t>Soft Gelatin Capsule encapsulation</t>
        </is>
      </c>
      <c r="I175" s="100" t="n">
        <v>1</v>
      </c>
      <c r="J175" s="88"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00" t="n"/>
      <c r="L175" s="88" t="inlineStr">
        <is>
          <t>Tablet Coating</t>
        </is>
      </c>
      <c r="M175" s="100" t="inlineStr">
        <is>
          <t>Product</t>
        </is>
      </c>
      <c r="N175" s="88" t="inlineStr">
        <is>
          <t>ข้อ 5 (PLE_CC1_Key_Rx20_UBU.md)</t>
        </is>
      </c>
      <c r="O175" s="100" t="inlineStr">
        <is>
          <t>Mock</t>
        </is>
      </c>
      <c r="P175" s="100" t="inlineStr">
        <is>
          <t>Mock Rx20 UBU</t>
        </is>
      </c>
      <c r="Q175" s="100" t="n"/>
    </row>
    <row r="176" ht="13.2" customHeight="1" s="49">
      <c r="A176" s="100" t="n">
        <v>174</v>
      </c>
      <c r="B176" s="88" t="inlineStr">
        <is>
          <t>Anti-foaming agent สารหลGอลื่น (Lubricants) Talc Stearic acid Magnesium stearate Polyethylene glycol Surfactants Vegetable oil</t>
        </is>
      </c>
      <c r="C176" s="100" t="n"/>
      <c r="D176" s="88" t="inlineStr">
        <is>
          <t>Hard Gelatin Capsule filling</t>
        </is>
      </c>
      <c r="E176" s="88" t="inlineStr">
        <is>
          <t>Soft Gelatin Capsule encapsulation</t>
        </is>
      </c>
      <c r="F176" s="88" t="inlineStr">
        <is>
          <t>Microcrystalline cellulose</t>
        </is>
      </c>
      <c r="G176" s="88" t="inlineStr">
        <is>
          <t>Magnesium stearate (Lubricant 1%)</t>
        </is>
      </c>
      <c r="H176" s="88" t="inlineStr">
        <is>
          <t>Sodium starch glycolate (Superdisintegrant)</t>
        </is>
      </c>
      <c r="I176" s="100" t="n">
        <v>2</v>
      </c>
      <c r="J176" s="88"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00" t="n"/>
      <c r="L176" s="88" t="inlineStr">
        <is>
          <t>Tablet Manufacturing</t>
        </is>
      </c>
      <c r="M176" s="100" t="inlineStr">
        <is>
          <t>Product</t>
        </is>
      </c>
      <c r="N176" s="88" t="inlineStr">
        <is>
          <t>ข้อ 5 (PLE_CC1_Key_Rx20_UBU.md)</t>
        </is>
      </c>
      <c r="O176" s="100" t="inlineStr">
        <is>
          <t>Mock</t>
        </is>
      </c>
      <c r="P176" s="100" t="inlineStr">
        <is>
          <t>Mock Rx20 UBU</t>
        </is>
      </c>
      <c r="Q176" s="100" t="n"/>
    </row>
    <row r="177" ht="13.2" customHeight="1" s="49">
      <c r="A177" s="100" t="n">
        <v>175</v>
      </c>
      <c r="B177" s="88"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77" s="100" t="n"/>
      <c r="D177" s="88" t="inlineStr">
        <is>
          <t>Magnesium stearate (Lubricant 1%)</t>
        </is>
      </c>
      <c r="E177" s="88" t="inlineStr">
        <is>
          <t>Sodium starch glycolate (Superdisintegrant)</t>
        </is>
      </c>
      <c r="F177" s="88" t="inlineStr">
        <is>
          <t>Direct Compression tableting method</t>
        </is>
      </c>
      <c r="G177" s="88" t="inlineStr">
        <is>
          <t>Wet Granulation tableting method</t>
        </is>
      </c>
      <c r="H177" s="88" t="inlineStr">
        <is>
          <t>Dry Granulation (Roller Compaction)</t>
        </is>
      </c>
      <c r="I177" s="100" t="n">
        <v>1</v>
      </c>
      <c r="J177" s="88"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00" t="n"/>
      <c r="L177" s="88" t="inlineStr">
        <is>
          <t>Tablet Manufacturing</t>
        </is>
      </c>
      <c r="M177" s="100" t="inlineStr">
        <is>
          <t>Product</t>
        </is>
      </c>
      <c r="N177" s="88" t="inlineStr">
        <is>
          <t>ข้อ 36 (PLE_CC1_Key_Rx20_UBU.md)</t>
        </is>
      </c>
      <c r="O177" s="100" t="inlineStr">
        <is>
          <t>Mock</t>
        </is>
      </c>
      <c r="P177" s="100" t="inlineStr">
        <is>
          <t>Mock Rx20 UBU</t>
        </is>
      </c>
      <c r="Q177" s="100" t="n"/>
    </row>
    <row r="178" ht="13.2" customHeight="1" s="49">
      <c r="A178" s="100" t="n">
        <v>176</v>
      </c>
      <c r="B178" s="88" t="inlineStr">
        <is>
          <t>Wet granulation โดยใช$น้ำเปญนตัวทำละลาย binder</t>
        </is>
      </c>
      <c r="C178" s="100" t="n"/>
      <c r="D178" s="88" t="inlineStr">
        <is>
          <t>Wet Granulation tableting method</t>
        </is>
      </c>
      <c r="E178" s="88" t="inlineStr">
        <is>
          <t>Dry Granulation (Roller Compaction)</t>
        </is>
      </c>
      <c r="F178" s="88" t="inlineStr">
        <is>
          <t>Fluidized Bed Granulation</t>
        </is>
      </c>
      <c r="G178" s="88" t="inlineStr">
        <is>
          <t>Film Coating with Hydroxypropyl methylcellulose (HPMC)</t>
        </is>
      </c>
      <c r="H178" s="88" t="inlineStr">
        <is>
          <t>Enteric Coating with Cellulose acetate phthalate (CAP)</t>
        </is>
      </c>
      <c r="I178" s="100" t="n">
        <v>1</v>
      </c>
      <c r="J178" s="88"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00" t="n"/>
      <c r="L178" s="88" t="inlineStr">
        <is>
          <t>Powders &amp; Granules</t>
        </is>
      </c>
      <c r="M178" s="100" t="inlineStr">
        <is>
          <t>Product</t>
        </is>
      </c>
      <c r="N178" s="88" t="inlineStr">
        <is>
          <t>ข้อ 2 (PLE_CC1_Key_Rx20_UBU.md)</t>
        </is>
      </c>
      <c r="O178" s="100" t="inlineStr">
        <is>
          <t>Mock</t>
        </is>
      </c>
      <c r="P178" s="100" t="inlineStr">
        <is>
          <t>Mock Rx20 UBU</t>
        </is>
      </c>
      <c r="Q178" s="100" t="n"/>
    </row>
    <row r="179" ht="13.2" customHeight="1" s="49">
      <c r="A179" s="100" t="n">
        <v>177</v>
      </c>
      <c r="B179" s="88" t="inlineStr">
        <is>
          <t>Wet granulation โดยใช$ตัวทำละลายอินทรีย_เปญนตัวทำละลาย binder</t>
        </is>
      </c>
      <c r="C179" s="100" t="n"/>
      <c r="D179" s="88" t="inlineStr">
        <is>
          <t>Film Coating with Hydroxypropyl methylcellulose (HPMC)</t>
        </is>
      </c>
      <c r="E179" s="88" t="inlineStr">
        <is>
          <t>Enteric Coating with Cellulose acetate phthalate (CAP)</t>
        </is>
      </c>
      <c r="F179" s="88" t="inlineStr">
        <is>
          <t>Hard Gelatin Capsule filling</t>
        </is>
      </c>
      <c r="G179" s="88" t="inlineStr">
        <is>
          <t>Soft Gelatin Capsule encapsulation</t>
        </is>
      </c>
      <c r="H179" s="88" t="inlineStr">
        <is>
          <t>Microcrystalline cellulose</t>
        </is>
      </c>
      <c r="I179" s="100" t="n">
        <v>1</v>
      </c>
      <c r="J179"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00" t="n"/>
      <c r="L179" s="88" t="inlineStr">
        <is>
          <t>Powders &amp; Granules</t>
        </is>
      </c>
      <c r="M179" s="100" t="inlineStr">
        <is>
          <t>Product</t>
        </is>
      </c>
      <c r="N179" s="88" t="inlineStr">
        <is>
          <t>ข้อ 3 (PLE_CC1_Key_Rx20_UBU.md)</t>
        </is>
      </c>
      <c r="O179" s="100" t="inlineStr">
        <is>
          <t>Mock</t>
        </is>
      </c>
      <c r="P179" s="100" t="inlineStr">
        <is>
          <t>Mock Rx20 UBU</t>
        </is>
      </c>
      <c r="Q179" s="100" t="n"/>
    </row>
    <row r="180" ht="13.2" customHeight="1" s="49">
      <c r="A180" s="100" t="n">
        <v>178</v>
      </c>
      <c r="B180" s="88" t="inlineStr">
        <is>
          <t>Dry granulation โดยเครื่อง Roller compactor</t>
        </is>
      </c>
      <c r="C180" s="100" t="n"/>
      <c r="D180" s="88" t="inlineStr">
        <is>
          <t>Soft Gelatin Capsule encapsulation</t>
        </is>
      </c>
      <c r="E180" s="88" t="inlineStr">
        <is>
          <t>Microcrystalline cellulose</t>
        </is>
      </c>
      <c r="F180" s="88" t="inlineStr">
        <is>
          <t>Magnesium stearate (Lubricant 1%)</t>
        </is>
      </c>
      <c r="G180" s="88" t="inlineStr">
        <is>
          <t>Sodium starch glycolate (Superdisintegrant)</t>
        </is>
      </c>
      <c r="H180" s="88" t="inlineStr">
        <is>
          <t>Direct Compression tableting method</t>
        </is>
      </c>
      <c r="I180" s="100" t="n">
        <v>4</v>
      </c>
      <c r="J180" s="88"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00" t="n"/>
      <c r="L180" s="88" t="inlineStr">
        <is>
          <t>Powders &amp; Granules</t>
        </is>
      </c>
      <c r="M180" s="100" t="inlineStr">
        <is>
          <t>Product</t>
        </is>
      </c>
      <c r="N180" s="88" t="inlineStr">
        <is>
          <t>ข้อ 5 (PLE_CC1_Key_Rx20_UBU.md)</t>
        </is>
      </c>
      <c r="O180" s="100" t="inlineStr">
        <is>
          <t>Mock</t>
        </is>
      </c>
      <c r="P180" s="100" t="inlineStr">
        <is>
          <t>Mock Rx20 UBU</t>
        </is>
      </c>
      <c r="Q180" s="100" t="n"/>
    </row>
    <row r="181" ht="13.2" customHeight="1" s="49">
      <c r="A181" s="100" t="n">
        <v>179</v>
      </c>
      <c r="B181" s="88"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81" s="100" t="n"/>
      <c r="D181" s="88" t="inlineStr">
        <is>
          <t>Sodium starch glycolate (Superdisintegrant)</t>
        </is>
      </c>
      <c r="E181" s="88" t="inlineStr">
        <is>
          <t>Direct Compression tableting method</t>
        </is>
      </c>
      <c r="F181" s="88" t="inlineStr">
        <is>
          <t>Wet Granulation tableting method</t>
        </is>
      </c>
      <c r="G181" s="88" t="inlineStr">
        <is>
          <t>Dry Granulation (Roller Compaction)</t>
        </is>
      </c>
      <c r="H181" s="88" t="inlineStr">
        <is>
          <t>Fluidized Bed Granulation</t>
        </is>
      </c>
      <c r="I181" s="100" t="n">
        <v>1</v>
      </c>
      <c r="J181" s="88"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100" t="n"/>
      <c r="L181" s="88" t="inlineStr">
        <is>
          <t>Tablet Defects</t>
        </is>
      </c>
      <c r="M181" s="100" t="inlineStr">
        <is>
          <t>Product</t>
        </is>
      </c>
      <c r="N181" s="88" t="inlineStr">
        <is>
          <t>ข้อ 37 (PLE_CC1_Key_Rx20_UBU.md)</t>
        </is>
      </c>
      <c r="O181" s="100" t="inlineStr">
        <is>
          <t>Mock</t>
        </is>
      </c>
      <c r="P181" s="100" t="inlineStr">
        <is>
          <t>Mock Rx20 UBU</t>
        </is>
      </c>
      <c r="Q181" s="100" t="n"/>
    </row>
    <row r="182" ht="13.2" customHeight="1" s="49">
      <c r="A182" s="100" t="n">
        <v>180</v>
      </c>
      <c r="B182" s="88" t="inlineStr">
        <is>
          <t>เกี่ยวกับ ลดปริมาณ Binder ในตำรับ ข้อใดต่อไปนี้กล่าวถูกต้องตามหลักวิชาชีพเภสัชกรรม</t>
        </is>
      </c>
      <c r="C182" s="100" t="n"/>
      <c r="D182" s="88" t="inlineStr">
        <is>
          <t>Dry Granulation (Roller Compaction)</t>
        </is>
      </c>
      <c r="E182" s="88" t="inlineStr">
        <is>
          <t>Fluidized Bed Granulation</t>
        </is>
      </c>
      <c r="F182" s="88" t="inlineStr">
        <is>
          <t>Film Coating with Hydroxypropyl methylcellulose (HPMC)</t>
        </is>
      </c>
      <c r="G182" s="88" t="inlineStr">
        <is>
          <t>Enteric Coating with Cellulose acetate phthalate (CAP)</t>
        </is>
      </c>
      <c r="H182" s="88" t="inlineStr">
        <is>
          <t>Hard Gelatin Capsule filling</t>
        </is>
      </c>
      <c r="I182" s="100" t="n">
        <v>1</v>
      </c>
      <c r="J182" s="88"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100" t="n"/>
      <c r="L182" s="88" t="inlineStr">
        <is>
          <t>Tablet Manufacturing</t>
        </is>
      </c>
      <c r="M182" s="100" t="inlineStr">
        <is>
          <t>Product</t>
        </is>
      </c>
      <c r="N182" s="88" t="inlineStr">
        <is>
          <t>ข้อ 2 (PLE_CC1_Key_Rx20_UBU.md)</t>
        </is>
      </c>
      <c r="O182" s="100" t="inlineStr">
        <is>
          <t>Mock</t>
        </is>
      </c>
      <c r="P182" s="100" t="inlineStr">
        <is>
          <t>Mock Rx20 UBU</t>
        </is>
      </c>
      <c r="Q182" s="100" t="n"/>
    </row>
    <row r="183" ht="13.2" customHeight="1" s="49">
      <c r="A183" s="100" t="n">
        <v>181</v>
      </c>
      <c r="B183" s="88" t="inlineStr">
        <is>
          <t>Magnesium stearate เปญนสาร....</t>
        </is>
      </c>
      <c r="C183" s="100" t="n"/>
      <c r="D183" s="88" t="inlineStr">
        <is>
          <t>Enteric Coating with Cellulose acetate phthalate (CAP)</t>
        </is>
      </c>
      <c r="E183" s="88" t="inlineStr">
        <is>
          <t>Hard Gelatin Capsule filling</t>
        </is>
      </c>
      <c r="F183" s="88" t="inlineStr">
        <is>
          <t>Soft Gelatin Capsule encapsulation</t>
        </is>
      </c>
      <c r="G183" s="88" t="inlineStr">
        <is>
          <t>Microcrystalline cellulose</t>
        </is>
      </c>
      <c r="H183" s="88" t="inlineStr">
        <is>
          <t>Magnesium stearate (Lubricant 1%)</t>
        </is>
      </c>
      <c r="I183" s="100" t="n">
        <v>1</v>
      </c>
      <c r="J183"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100" t="n"/>
      <c r="L183" s="88" t="inlineStr">
        <is>
          <t>Tablet Manufacturing</t>
        </is>
      </c>
      <c r="M183" s="100" t="inlineStr">
        <is>
          <t>Product</t>
        </is>
      </c>
      <c r="N183" s="88" t="inlineStr">
        <is>
          <t>ข้อ 4 (PLE_CC1_Key_Rx20_UBU.md)</t>
        </is>
      </c>
      <c r="O183" s="100" t="inlineStr">
        <is>
          <t>Mock</t>
        </is>
      </c>
      <c r="P183" s="100" t="inlineStr">
        <is>
          <t>Mock Rx20 UBU</t>
        </is>
      </c>
      <c r="Q183" s="100" t="n"/>
    </row>
    <row r="184" ht="13.2" customHeight="1" s="49">
      <c r="A184" s="100" t="n">
        <v>182</v>
      </c>
      <c r="B184" s="88" t="inlineStr">
        <is>
          <t>ยาเม็ด calcium carbonate เกิด capping ข้อใดไม่ใช่วิธีแก้ปัญหาดังกล่าว</t>
        </is>
      </c>
      <c r="C184" s="100" t="n"/>
      <c r="D184" s="88" t="inlineStr">
        <is>
          <t>Microcrystalline cellulose</t>
        </is>
      </c>
      <c r="E184" s="88" t="inlineStr">
        <is>
          <t>Magnesium stearate (Lubricant 1%)</t>
        </is>
      </c>
      <c r="F184" s="88" t="inlineStr">
        <is>
          <t>Sodium starch glycolate (Superdisintegrant)</t>
        </is>
      </c>
      <c r="G184" s="88" t="inlineStr">
        <is>
          <t>Direct Compression tableting method</t>
        </is>
      </c>
      <c r="H184" s="88" t="inlineStr">
        <is>
          <t>Wet Granulation tableting method</t>
        </is>
      </c>
      <c r="I184" s="100" t="n">
        <v>1</v>
      </c>
      <c r="J184" s="88"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100" t="n"/>
      <c r="L184" s="88" t="inlineStr">
        <is>
          <t>Tablet Defects</t>
        </is>
      </c>
      <c r="M184" s="100" t="inlineStr">
        <is>
          <t>Product</t>
        </is>
      </c>
      <c r="N184" s="88" t="inlineStr">
        <is>
          <t>ข้อ 6 (PLE_CC1_Key_Rx20_UBU.md)</t>
        </is>
      </c>
      <c r="O184" s="100" t="inlineStr">
        <is>
          <t>Mock</t>
        </is>
      </c>
      <c r="P184" s="100" t="inlineStr">
        <is>
          <t>Mock Rx20 UBU</t>
        </is>
      </c>
      <c r="Q184" s="100" t="n"/>
    </row>
    <row r="185" ht="13.2" customHeight="1" s="49">
      <c r="A185" s="100" t="n">
        <v>183</v>
      </c>
      <c r="B185" s="88" t="inlineStr">
        <is>
          <t>Acyclovir tablet ก็ให้ยาฆ่าเชื้อแบคทีเรีย</t>
        </is>
      </c>
      <c r="C185" s="100" t="n"/>
      <c r="D185" s="88" t="inlineStr">
        <is>
          <t>Direct Compression tableting method</t>
        </is>
      </c>
      <c r="E185" s="88" t="inlineStr">
        <is>
          <t>Wet Granulation tableting method</t>
        </is>
      </c>
      <c r="F185" s="88" t="inlineStr">
        <is>
          <t>Dry Granulation (Roller Compaction)</t>
        </is>
      </c>
      <c r="G185" s="88" t="inlineStr">
        <is>
          <t>Fluidized Bed Granulation</t>
        </is>
      </c>
      <c r="H185" s="88" t="inlineStr">
        <is>
          <t>Film Coating with Hydroxypropyl methylcellulose (HPMC)</t>
        </is>
      </c>
      <c r="I185" s="100" t="n">
        <v>2</v>
      </c>
      <c r="J185" s="88"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100" t="n"/>
      <c r="L185" s="88" t="inlineStr">
        <is>
          <t>Tablet Manufacturing</t>
        </is>
      </c>
      <c r="M185" s="100" t="inlineStr">
        <is>
          <t>Product</t>
        </is>
      </c>
      <c r="N185" s="88" t="inlineStr">
        <is>
          <t>ข้อ 5 (PLE_CC1_Key_Rx20_UBU.md)</t>
        </is>
      </c>
      <c r="O185" s="100" t="inlineStr">
        <is>
          <t>Mock</t>
        </is>
      </c>
      <c r="P185" s="100" t="inlineStr">
        <is>
          <t>Mock Rx20 UBU</t>
        </is>
      </c>
      <c r="Q185" s="100" t="n"/>
    </row>
    <row r="186" ht="13.2" customHeight="1" s="49">
      <c r="A186" s="100" t="n">
        <v>184</v>
      </c>
      <c r="B186" s="88" t="inlineStr">
        <is>
          <t>การวิเคราะห์ที่ไม่ต้องทำในการวิเคราะห์วัตถุดิบ XXX Tablet</t>
        </is>
      </c>
      <c r="C186" s="100" t="n"/>
      <c r="D186" s="88" t="inlineStr">
        <is>
          <t>Fluidized Bed Granulation</t>
        </is>
      </c>
      <c r="E186" s="88" t="inlineStr">
        <is>
          <t>Film Coating with Hydroxypropyl methylcellulose (HPMC)</t>
        </is>
      </c>
      <c r="F186" s="88" t="inlineStr">
        <is>
          <t>Enteric Coating with Cellulose acetate phthalate (CAP)</t>
        </is>
      </c>
      <c r="G186" s="88" t="inlineStr">
        <is>
          <t>Hard Gelatin Capsule filling</t>
        </is>
      </c>
      <c r="H186" s="88" t="inlineStr">
        <is>
          <t>Soft Gelatin Capsule encapsulation</t>
        </is>
      </c>
      <c r="I186" s="100" t="n">
        <v>1</v>
      </c>
      <c r="J186" s="88"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100" t="n"/>
      <c r="L186" s="88" t="inlineStr">
        <is>
          <t>Tablet Manufacturing</t>
        </is>
      </c>
      <c r="M186" s="100" t="inlineStr">
        <is>
          <t>Product</t>
        </is>
      </c>
      <c r="N186" s="88" t="inlineStr">
        <is>
          <t>ข้อ 3 (PLE_CC1_Key_Rx20_UBU.md)</t>
        </is>
      </c>
      <c r="O186" s="100" t="inlineStr">
        <is>
          <t>Mock</t>
        </is>
      </c>
      <c r="P186" s="100" t="inlineStr">
        <is>
          <t>Mock Rx20 UBU</t>
        </is>
      </c>
      <c r="Q186" s="100" t="n"/>
    </row>
    <row r="187" ht="13.2" customHeight="1" s="49">
      <c r="A187" s="100" t="n">
        <v>185</v>
      </c>
      <c r="B187" s="88" t="inlineStr">
        <is>
          <t>ในการผลิต Azithromycin สามารถใช้สารใดเป็น Superdisintegrant</t>
        </is>
      </c>
      <c r="C187" s="100" t="n"/>
      <c r="D187" s="88" t="inlineStr">
        <is>
          <t>Pregelatinized starch</t>
        </is>
      </c>
      <c r="E187" s="88" t="inlineStr">
        <is>
          <t>Sodium lauryl sulfate</t>
        </is>
      </c>
      <c r="F187" s="88" t="inlineStr">
        <is>
          <t>Croscarmellose sodium</t>
        </is>
      </c>
      <c r="G187" s="88" t="inlineStr">
        <is>
          <t>HPMC</t>
        </is>
      </c>
      <c r="H187" s="88" t="inlineStr">
        <is>
          <t>Lactose</t>
        </is>
      </c>
      <c r="I187" s="100" t="n">
        <v>3</v>
      </c>
      <c r="J187" s="88"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100" t="n"/>
      <c r="L187" s="88" t="inlineStr">
        <is>
          <t>Tablet Manufacturing</t>
        </is>
      </c>
      <c r="M187" s="100" t="inlineStr">
        <is>
          <t>Product</t>
        </is>
      </c>
      <c r="N187" s="88" t="inlineStr">
        <is>
          <t>ข้อ 26 (PLE_CC1_Key_Rx20_UBU.md)</t>
        </is>
      </c>
      <c r="O187" s="100" t="inlineStr">
        <is>
          <t>Mock</t>
        </is>
      </c>
      <c r="P187" s="100" t="inlineStr">
        <is>
          <t>Mock Rx20 UBU</t>
        </is>
      </c>
      <c r="Q187" s="100" t="n"/>
    </row>
    <row r="188" ht="13.2" customHeight="1" s="49">
      <c r="A188" s="100" t="n">
        <v>186</v>
      </c>
      <c r="B188" s="88" t="inlineStr">
        <is>
          <t>การผสม Magnesium stearate กับ granule ในขั้นตอนสุดท้าย ใช้เครื่องมือใด</t>
        </is>
      </c>
      <c r="C188" s="100" t="n"/>
      <c r="D188" s="88" t="inlineStr">
        <is>
          <t>High speed mixer</t>
        </is>
      </c>
      <c r="E188" s="88" t="inlineStr">
        <is>
          <t>Planetary mixer</t>
        </is>
      </c>
      <c r="F188" s="88" t="inlineStr">
        <is>
          <t>Sigma blade mixer</t>
        </is>
      </c>
      <c r="G188" s="88" t="inlineStr">
        <is>
          <t>Double-cone mixer</t>
        </is>
      </c>
      <c r="H188" s="88" t="inlineStr">
        <is>
          <t>Roller compactor</t>
        </is>
      </c>
      <c r="I188" s="100" t="n">
        <v>2</v>
      </c>
      <c r="J188" s="88"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8" s="100" t="n"/>
      <c r="L188" s="88" t="inlineStr">
        <is>
          <t>Powders &amp; Granules</t>
        </is>
      </c>
      <c r="M188" s="100" t="inlineStr">
        <is>
          <t>Product</t>
        </is>
      </c>
      <c r="N188" s="88" t="inlineStr">
        <is>
          <t>ข้อ 37 (PLE_CC1_Key_Rx20_UBU.md)</t>
        </is>
      </c>
      <c r="O188" s="100" t="inlineStr">
        <is>
          <t>Mock</t>
        </is>
      </c>
      <c r="P188" s="100" t="inlineStr">
        <is>
          <t>Mock Rx20 UBU</t>
        </is>
      </c>
      <c r="Q188" s="100" t="n"/>
    </row>
    <row r="189" ht="13.2" customHeight="1" s="49">
      <c r="A189" s="100" t="n">
        <v>187</v>
      </c>
      <c r="B189" s="88" t="inlineStr">
        <is>
          <t>เพราะเหตุใด Omeprazole จึงต้องทำเป็น Enteric-coated tablet</t>
        </is>
      </c>
      <c r="C189" s="100" t="n"/>
      <c r="D189" s="88" t="inlineStr">
        <is>
          <t>Acid labile</t>
        </is>
      </c>
      <c r="E189" s="88" t="inlineStr">
        <is>
          <t>Heat labile</t>
        </is>
      </c>
      <c r="F189" s="88" t="inlineStr">
        <is>
          <t>high molecular weight</t>
        </is>
      </c>
      <c r="G189" s="88" t="inlineStr">
        <is>
          <t>short half-life</t>
        </is>
      </c>
      <c r="H189" s="88" t="inlineStr">
        <is>
          <t>lipophilicity</t>
        </is>
      </c>
      <c r="I189" s="100" t="n">
        <v>1</v>
      </c>
      <c r="J189" s="88"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9" s="100" t="n"/>
      <c r="L189" s="88" t="inlineStr">
        <is>
          <t>Tablet Coating</t>
        </is>
      </c>
      <c r="M189" s="100" t="inlineStr">
        <is>
          <t>Product</t>
        </is>
      </c>
      <c r="N189" s="88" t="inlineStr">
        <is>
          <t>ข้อ 51 (PLE_CC1_Key_Rx20_UBU.md)</t>
        </is>
      </c>
      <c r="O189" s="100" t="inlineStr">
        <is>
          <t>Mock</t>
        </is>
      </c>
      <c r="P189" s="100" t="inlineStr">
        <is>
          <t>Mock Rx20 UBU</t>
        </is>
      </c>
      <c r="Q189" s="100" t="n"/>
    </row>
    <row r="190" ht="13.2" customHeight="1" s="49">
      <c r="A190" s="100" t="n">
        <v>188</v>
      </c>
      <c r="B190" s="88" t="inlineStr">
        <is>
          <t>Metformin 500 mg tablet มีปัญหาน้ำหนักเม็ดยาไม่สม่ำเสมอแก้ปัญหาได้โดยวิธีเติมสารใด</t>
        </is>
      </c>
      <c r="C190" s="100" t="n"/>
      <c r="D190" s="88" t="inlineStr">
        <is>
          <t>Colloidal silicon dioxide + Talcum</t>
        </is>
      </c>
      <c r="E190" s="88" t="inlineStr">
        <is>
          <t>Lactose + Corn starch</t>
        </is>
      </c>
      <c r="F190" s="88" t="inlineStr">
        <is>
          <t>Sodium starch glycolate + …</t>
        </is>
      </c>
      <c r="G190" s="88" t="inlineStr">
        <is>
          <t>Magnesium stearte + Lactose</t>
        </is>
      </c>
      <c r="H190" s="88"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90" s="100" t="n">
        <v>3</v>
      </c>
      <c r="J190" s="88"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0" s="100" t="n"/>
      <c r="L190" s="88" t="inlineStr">
        <is>
          <t>Tablet Manufacturing</t>
        </is>
      </c>
      <c r="M190" s="100" t="inlineStr">
        <is>
          <t>Product</t>
        </is>
      </c>
      <c r="N190" s="88" t="inlineStr">
        <is>
          <t>ข้อ 25 (PLE_CC1_Key_Rx20_UBU.md)</t>
        </is>
      </c>
      <c r="O190" s="100" t="inlineStr">
        <is>
          <t>Mock</t>
        </is>
      </c>
      <c r="P190" s="100" t="inlineStr">
        <is>
          <t>Mock Rx20 UBU</t>
        </is>
      </c>
      <c r="Q190" s="100" t="n"/>
    </row>
    <row r="191" ht="13.2" customHeight="1" s="49">
      <c r="A191" s="100" t="n">
        <v>189</v>
      </c>
      <c r="B191" s="88" t="inlineStr">
        <is>
          <t>dosage form ของ clotrimazole vaginal tablet สามารถเรียกอีกชื่อหนึ่งได้ว่าอะไร</t>
        </is>
      </c>
      <c r="C191" s="100" t="n"/>
      <c r="D191" s="88" t="inlineStr">
        <is>
          <t>lozenges</t>
        </is>
      </c>
      <c r="E191" s="88" t="inlineStr">
        <is>
          <t>troches</t>
        </is>
      </c>
      <c r="F191" s="88" t="inlineStr">
        <is>
          <t>pessaries</t>
        </is>
      </c>
      <c r="G191" s="88" t="inlineStr">
        <is>
          <t>enemas</t>
        </is>
      </c>
      <c r="H191" s="88" t="inlineStr">
        <is>
          <t>pills</t>
        </is>
      </c>
      <c r="I191" s="100" t="n">
        <v>3</v>
      </c>
      <c r="J191" s="88"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1" s="100" t="n"/>
      <c r="L191" s="88" t="inlineStr">
        <is>
          <t>Tablet Manufacturing</t>
        </is>
      </c>
      <c r="M191" s="100" t="inlineStr">
        <is>
          <t>Product</t>
        </is>
      </c>
      <c r="N191" s="88" t="inlineStr">
        <is>
          <t>ข้อ 34 (PLE_CC1_Key_Rx20_UBU.md)</t>
        </is>
      </c>
      <c r="O191" s="100" t="inlineStr">
        <is>
          <t>Mock</t>
        </is>
      </c>
      <c r="P191" s="100" t="inlineStr">
        <is>
          <t>Mock Rx20 UBU</t>
        </is>
      </c>
      <c r="Q191" s="100" t="n"/>
    </row>
    <row r="192" ht="13.2" customHeight="1" s="49">
      <c r="A192" s="100" t="n">
        <v>190</v>
      </c>
      <c r="B192" s="88"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92" s="100" t="n"/>
      <c r="D192" s="88" t="inlineStr">
        <is>
          <t>เม็ดยามีความ Hydrophobic มากเกินไป</t>
        </is>
      </c>
      <c r="E192" s="88" t="inlineStr">
        <is>
          <t>ตำรับฟิล์มขาด Plasticizer</t>
        </is>
      </c>
      <c r="F192" s="88" t="inlineStr">
        <is>
          <t>ตำรับฟิล์มขาด Anti-tacking agent</t>
        </is>
      </c>
      <c r="G192" s="88" t="inlineStr">
        <is>
          <t>ความเข้มข้นของตำรับฟิล์มน้อยเกินไป</t>
        </is>
      </c>
      <c r="H192" s="88" t="inlineStr">
        <is>
          <t>เม็ดยาชื้นเกินไป การเตรียมฟิล์มเคลือบยา ส่วนประกอบสำคัญให้น้ำยาเคลือบดี ไม่ขาดร่อนคือการใส่ plasticizer</t>
        </is>
      </c>
      <c r="I192" s="100" t="n">
        <v>2</v>
      </c>
      <c r="J192" s="88"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2" s="100" t="n"/>
      <c r="L192" s="88" t="inlineStr">
        <is>
          <t>Tablet Coating</t>
        </is>
      </c>
      <c r="M192" s="100" t="inlineStr">
        <is>
          <t>Product</t>
        </is>
      </c>
      <c r="N192" s="88" t="inlineStr">
        <is>
          <t>ข้อ 70 (PLE_CC1_Key_Rx20_UBU.md)</t>
        </is>
      </c>
      <c r="O192" s="100" t="inlineStr">
        <is>
          <t>Mock</t>
        </is>
      </c>
      <c r="P192" s="100" t="inlineStr">
        <is>
          <t>Mock Rx20 UBU</t>
        </is>
      </c>
      <c r="Q192" s="100" t="n"/>
    </row>
    <row r="193" ht="13.2" customHeight="1" s="49">
      <c r="A193" s="100" t="n">
        <v>191</v>
      </c>
      <c r="B193" s="88" t="inlineStr">
        <is>
          <t>Magnesium stearate ทำหน้าที่อะไร</t>
        </is>
      </c>
      <c r="C193" s="100" t="n"/>
      <c r="D193" s="88" t="inlineStr">
        <is>
          <t>เพิ่มมวลของเม็ดยา</t>
        </is>
      </c>
      <c r="E193" s="88" t="inlineStr">
        <is>
          <t>ทำให้เม็ดยาแข็งขึ้น</t>
        </is>
      </c>
      <c r="F193" s="88" t="inlineStr">
        <is>
          <t>ทำให้เม็ดยาเกาะกันได้ดีขึ้น</t>
        </is>
      </c>
      <c r="G193" s="88" t="inlineStr">
        <is>
          <t>ช่วยทำให้เม็ดยามีความแข็งมากขึ้น</t>
        </is>
      </c>
      <c r="H193" s="88" t="inlineStr">
        <is>
          <t>ทำให้ไม่ติด punch-die</t>
        </is>
      </c>
      <c r="I193" s="100" t="n">
        <v>5</v>
      </c>
      <c r="J193" s="88"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3" s="100" t="n"/>
      <c r="L193" s="88" t="inlineStr">
        <is>
          <t>Tablet Manufacturing</t>
        </is>
      </c>
      <c r="M193" s="100" t="inlineStr">
        <is>
          <t>Product</t>
        </is>
      </c>
      <c r="N193" s="88" t="inlineStr">
        <is>
          <t>ข้อ 88 (PLE_CC1_Key_Rx20_UBU.md)</t>
        </is>
      </c>
      <c r="O193" s="100" t="inlineStr">
        <is>
          <t>Mock</t>
        </is>
      </c>
      <c r="P193" s="100" t="inlineStr">
        <is>
          <t>Mock Rx20 UBU</t>
        </is>
      </c>
      <c r="Q193" s="100" t="n"/>
    </row>
    <row r="194" ht="13.2" customHeight="1" s="49">
      <c r="A194" s="100" t="n">
        <v>192</v>
      </c>
      <c r="B194" s="88" t="inlineStr">
        <is>
          <t>ยาเม็ดสีฟ้าขาว แบ่งจากบริษัท A บรรจุใส่กระปุก 3 กระปุก โดยติดฉลากใหม่ว่า “พอนสะแตน”</t>
        </is>
      </c>
      <c r="C194" s="100" t="n"/>
      <c r="D194" s="88" t="inlineStr">
        <is>
          <t>Enteric Coating with Cellulose acetate phthalate (CAP)</t>
        </is>
      </c>
      <c r="E194" s="88" t="inlineStr">
        <is>
          <t>Hard Gelatin Capsule filling</t>
        </is>
      </c>
      <c r="F194" s="88" t="inlineStr">
        <is>
          <t>Soft Gelatin Capsule encapsulation</t>
        </is>
      </c>
      <c r="G194" s="88" t="inlineStr">
        <is>
          <t>Microcrystalline cellulose</t>
        </is>
      </c>
      <c r="H194" s="88" t="inlineStr">
        <is>
          <t>Magnesium stearate (Lubricant 1%)</t>
        </is>
      </c>
      <c r="I194" s="100" t="n">
        <v>1</v>
      </c>
      <c r="J194" s="88"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4" s="100" t="n"/>
      <c r="L194" s="88" t="inlineStr">
        <is>
          <t>Tablet Manufacturing</t>
        </is>
      </c>
      <c r="M194" s="100" t="inlineStr">
        <is>
          <t>Product</t>
        </is>
      </c>
      <c r="N194" s="88" t="inlineStr">
        <is>
          <t>ข้อ 2 (PLE_CC1_Key_Rx20_UBU.md)</t>
        </is>
      </c>
      <c r="O194" s="100" t="inlineStr">
        <is>
          <t>Mock</t>
        </is>
      </c>
      <c r="P194" s="100" t="inlineStr">
        <is>
          <t>Mock Rx20 UBU</t>
        </is>
      </c>
      <c r="Q194" s="100" t="n"/>
    </row>
    <row r="195" ht="13.2" customHeight="1" s="49">
      <c r="A195" s="100" t="n">
        <v>193</v>
      </c>
      <c r="B195" s="88" t="inlineStr">
        <is>
          <t>ยาเม็ดกลมสีเหลือง และเม็ดกลมสีขาว จัดเป็นชุดใส่ซอง เตรียมไว้ล่วงหน้า เขียนฉลากว่า แก้ปวด จำนวน 36 ซอง</t>
        </is>
      </c>
      <c r="C195" s="100" t="n"/>
      <c r="D195" s="88" t="inlineStr">
        <is>
          <t>Microcrystalline cellulose</t>
        </is>
      </c>
      <c r="E195" s="88" t="inlineStr">
        <is>
          <t>Magnesium stearate (Lubricant 1%)</t>
        </is>
      </c>
      <c r="F195" s="88" t="inlineStr">
        <is>
          <t>Sodium starch glycolate (Superdisintegrant)</t>
        </is>
      </c>
      <c r="G195" s="88" t="inlineStr">
        <is>
          <t>Direct Compression tableting method</t>
        </is>
      </c>
      <c r="H195" s="88" t="inlineStr">
        <is>
          <t>Wet Granulation tableting method</t>
        </is>
      </c>
      <c r="I195" s="100" t="n">
        <v>1</v>
      </c>
      <c r="J195" s="88"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5" s="100" t="n"/>
      <c r="L195" s="88" t="inlineStr">
        <is>
          <t>Tablet Manufacturing</t>
        </is>
      </c>
      <c r="M195" s="100" t="inlineStr">
        <is>
          <t>Product</t>
        </is>
      </c>
      <c r="N195" s="88" t="inlineStr">
        <is>
          <t>ข้อ 3 (PLE_CC1_Key_Rx20_UBU.md)</t>
        </is>
      </c>
      <c r="O195" s="100" t="inlineStr">
        <is>
          <t>Mock</t>
        </is>
      </c>
      <c r="P195" s="100" t="inlineStr">
        <is>
          <t>Mock Rx20 UBU</t>
        </is>
      </c>
      <c r="Q195" s="100" t="n"/>
    </row>
    <row r="196" ht="13.2" customHeight="1" s="49">
      <c r="A196" s="100" t="n">
        <v>194</v>
      </c>
      <c r="B196" s="88"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96" s="100" t="n"/>
      <c r="D196" s="88" t="inlineStr">
        <is>
          <t>Direct Compression tableting method</t>
        </is>
      </c>
      <c r="E196" s="88" t="inlineStr">
        <is>
          <t>Wet Granulation tableting method</t>
        </is>
      </c>
      <c r="F196" s="88" t="inlineStr">
        <is>
          <t>Dry Granulation (Roller Compaction)</t>
        </is>
      </c>
      <c r="G196" s="88" t="inlineStr">
        <is>
          <t>Fluidized Bed Granulation</t>
        </is>
      </c>
      <c r="H196" s="88" t="inlineStr">
        <is>
          <t>Film Coating with Hydroxypropyl methylcellulose (HPMC)</t>
        </is>
      </c>
      <c r="I196" s="100" t="n">
        <v>1</v>
      </c>
      <c r="J196" s="88"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6" s="100" t="n"/>
      <c r="L196" s="88" t="inlineStr">
        <is>
          <t>Tablet Manufacturing</t>
        </is>
      </c>
      <c r="M196" s="100" t="inlineStr">
        <is>
          <t>Product</t>
        </is>
      </c>
      <c r="N196" s="88" t="inlineStr">
        <is>
          <t>ข้อ 4 (PLE_CC1_Key_Rx20_UBU.md)</t>
        </is>
      </c>
      <c r="O196" s="100" t="inlineStr">
        <is>
          <t>Mock</t>
        </is>
      </c>
      <c r="P196" s="100" t="inlineStr">
        <is>
          <t>Mock Rx20 UBU</t>
        </is>
      </c>
      <c r="Q196" s="100" t="n"/>
    </row>
    <row r="197" ht="13.2" customHeight="1" s="49">
      <c r="A197" s="100" t="n">
        <v>195</v>
      </c>
      <c r="B197" s="88" t="inlineStr">
        <is>
          <t>กรณีพบยาเม็ดฟ้าขาว บรรจุกระปุก ฉลากระบุ “พอนสะแตน” ใครผิด ผิดอย่างไร</t>
        </is>
      </c>
      <c r="C197" s="100" t="n"/>
      <c r="D197" s="88" t="inlineStr">
        <is>
          <t>นาย ค ผิด ฐานขายยาปลอม</t>
        </is>
      </c>
      <c r="E197" s="88" t="inlineStr">
        <is>
          <t>นาง ข ผิด ฐานขายยาปลอม</t>
        </is>
      </c>
      <c r="F197" s="88" t="inlineStr">
        <is>
          <t>ภญ. ก ผิด ฐานผลิตยาปลอม</t>
        </is>
      </c>
      <c r="G197" s="88" t="inlineStr">
        <is>
          <t>ภญ. ก ผิด ฐานผลิตยาที่ไม่ได้ขึ้นทะเบียน</t>
        </is>
      </c>
      <c r="H197" s="88" t="inlineStr">
        <is>
          <t>ภญ. ก ผิด ฐานฉลากไม่ครบถ้วน</t>
        </is>
      </c>
      <c r="I197" s="100" t="n">
        <v>3</v>
      </c>
      <c r="J197" s="88"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7" s="100" t="n"/>
      <c r="L197" s="88" t="inlineStr">
        <is>
          <t>Tablet Manufacturing</t>
        </is>
      </c>
      <c r="M197" s="100" t="inlineStr">
        <is>
          <t>Product</t>
        </is>
      </c>
      <c r="N197" s="88" t="inlineStr">
        <is>
          <t>ข้อ 111 (PLE_CC1_Key_Rx20_UBU.md)</t>
        </is>
      </c>
      <c r="O197" s="100" t="inlineStr">
        <is>
          <t>Mock</t>
        </is>
      </c>
      <c r="P197" s="100" t="inlineStr">
        <is>
          <t>Mock Rx20 UBU</t>
        </is>
      </c>
      <c r="Q197" s="100" t="n"/>
    </row>
    <row r="198" ht="13.2" customHeight="1" s="49">
      <c r="A198" s="100" t="n">
        <v>196</v>
      </c>
      <c r="B198" s="88" t="inlineStr">
        <is>
          <t>ตำรับ calcium carbonate effervescent tablet เอาออกจากขวดพบว่าเกิดการเยิ้มเหลว เหนียว เกิดจากปริมาณสารใดมากเกินไปในตำรับ</t>
        </is>
      </c>
      <c r="C198" s="100" t="n"/>
      <c r="D198" s="88" t="inlineStr">
        <is>
          <t>Citric acid</t>
        </is>
      </c>
      <c r="E198" s="88" t="inlineStr">
        <is>
          <t>Tartaric acid</t>
        </is>
      </c>
      <c r="F198" s="88" t="inlineStr">
        <is>
          <t>Sodium bicarbinate</t>
        </is>
      </c>
      <c r="G198" s="88" t="inlineStr">
        <is>
          <t>Sodium carbonate</t>
        </is>
      </c>
      <c r="H198" s="88" t="inlineStr">
        <is>
          <t>Calcium carbonate</t>
        </is>
      </c>
      <c r="I198" s="100" t="n">
        <v>4</v>
      </c>
      <c r="J198" s="88"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8" s="100" t="n"/>
      <c r="L198" s="88" t="inlineStr">
        <is>
          <t>Tablet Manufacturing</t>
        </is>
      </c>
      <c r="M198" s="100" t="inlineStr">
        <is>
          <t>Product</t>
        </is>
      </c>
      <c r="N198" s="88" t="inlineStr">
        <is>
          <t>ข้อ 8 (PLE_CC1_Key_Rx20_UBU.md)</t>
        </is>
      </c>
      <c r="O198" s="100" t="inlineStr">
        <is>
          <t>Mock</t>
        </is>
      </c>
      <c r="P198" s="100" t="inlineStr">
        <is>
          <t>Mock Rx20 UBU</t>
        </is>
      </c>
      <c r="Q198" s="100" t="n"/>
    </row>
    <row r="199" ht="13.2" customHeight="1" s="49">
      <c r="A199" s="100" t="n">
        <v>197</v>
      </c>
      <c r="B199" s="88"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99" s="100" t="n"/>
      <c r="D199" s="88" t="inlineStr">
        <is>
          <t>ไม่สามารถทำการศึกษาไปข้างหน้าได้</t>
        </is>
      </c>
      <c r="E199" s="88" t="inlineStr">
        <is>
          <t>ใช้การศึกษา cost - analysis</t>
        </is>
      </c>
      <c r="F199" s="88" t="inlineStr">
        <is>
          <t>ดูผล QALY เป็นการศึกษาแบบ Cost - benefit</t>
        </is>
      </c>
      <c r="G199" s="88" t="inlineStr">
        <is>
          <t>ค่าเดินทางไปรักษาเป็นต้นทุนทางอ้อม</t>
        </is>
      </c>
      <c r="H199" s="88" t="inlineStr">
        <is>
          <t>ต้นทุนทางตรงเมื่อผ่านไป 1 ปี ต้องคำนวณค่าลด (discount)</t>
        </is>
      </c>
      <c r="I199" s="100" t="n">
        <v>1</v>
      </c>
      <c r="J199" s="88"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9" s="100" t="n"/>
      <c r="L199" s="88" t="inlineStr">
        <is>
          <t>Powders &amp; Granules</t>
        </is>
      </c>
      <c r="M199" s="100" t="inlineStr">
        <is>
          <t>Product</t>
        </is>
      </c>
      <c r="N199" s="88" t="inlineStr">
        <is>
          <t>ข้อ 3 (PLE_CC1_Key_Rx20_UBU.md)</t>
        </is>
      </c>
      <c r="O199" s="100" t="inlineStr">
        <is>
          <t>Mock</t>
        </is>
      </c>
      <c r="P199" s="100" t="inlineStr">
        <is>
          <t>Mock Rx20 UBU</t>
        </is>
      </c>
      <c r="Q199" s="100" t="n"/>
    </row>
    <row r="200" ht="13.2" customHeight="1" s="49">
      <c r="A200" s="100" t="n">
        <v>198</v>
      </c>
      <c r="B200" s="88" t="inlineStr">
        <is>
          <t>Subcoating เพื่อให้ได้ขอบยาเม็ดกลมมน</t>
        </is>
      </c>
      <c r="C200" s="100" t="n"/>
      <c r="D200" s="88" t="inlineStr">
        <is>
          <t>Film Coating with Hydroxypropyl methylcellulose (HPMC)</t>
        </is>
      </c>
      <c r="E200" s="88" t="inlineStr">
        <is>
          <t>Enteric Coating with Cellulose acetate phthalate (CAP)</t>
        </is>
      </c>
      <c r="F200" s="88" t="inlineStr">
        <is>
          <t>Hard Gelatin Capsule filling</t>
        </is>
      </c>
      <c r="G200" s="88" t="inlineStr">
        <is>
          <t>Soft Gelatin Capsule encapsulation</t>
        </is>
      </c>
      <c r="H200" s="88" t="inlineStr">
        <is>
          <t>Microcrystalline cellulose</t>
        </is>
      </c>
      <c r="I200" s="100" t="n">
        <v>1</v>
      </c>
      <c r="J200" s="88"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0" s="100" t="n"/>
      <c r="L200" s="88" t="inlineStr">
        <is>
          <t>Tablet Coating</t>
        </is>
      </c>
      <c r="M200" s="100" t="inlineStr">
        <is>
          <t>Product</t>
        </is>
      </c>
      <c r="N200" s="88" t="inlineStr">
        <is>
          <t>ข้อ 2 (PLE_CC1_Key_Rx20_UBU.md)</t>
        </is>
      </c>
      <c r="O200" s="100" t="inlineStr">
        <is>
          <t>Mock</t>
        </is>
      </c>
      <c r="P200" s="100" t="inlineStr">
        <is>
          <t>Mock Rx20 UBU</t>
        </is>
      </c>
      <c r="Q200" s="100" t="n"/>
    </row>
    <row r="201" ht="13.2" customHeight="1" s="49">
      <c r="A201" s="100" t="n">
        <v>199</v>
      </c>
      <c r="B201" s="88"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201" s="100" t="n"/>
      <c r="D201" s="88" t="inlineStr">
        <is>
          <t>Microcrystalline cellulose</t>
        </is>
      </c>
      <c r="E201" s="88" t="inlineStr">
        <is>
          <t>Starch</t>
        </is>
      </c>
      <c r="F201" s="88" t="inlineStr">
        <is>
          <t>Lactose</t>
        </is>
      </c>
      <c r="G201" s="88" t="inlineStr">
        <is>
          <t>Colloidal silicon dioxide</t>
        </is>
      </c>
      <c r="H201" s="88" t="inlineStr">
        <is>
          <t>Sodium lauryl sulfate</t>
        </is>
      </c>
      <c r="I201" s="100" t="n">
        <v>4</v>
      </c>
      <c r="J201" s="88"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201" s="100" t="n"/>
      <c r="L201" s="88" t="inlineStr">
        <is>
          <t>Solid Dosage Forms &amp; Manufacturing</t>
        </is>
      </c>
      <c r="M201" s="100" t="inlineStr">
        <is>
          <t>Product</t>
        </is>
      </c>
      <c r="N201" s="88" t="inlineStr">
        <is>
          <t>ข้อสอบจริง Product ปี 2567 ข้อ 15</t>
        </is>
      </c>
      <c r="O201" s="100" t="inlineStr">
        <is>
          <t>ข้อสอบจริง</t>
        </is>
      </c>
      <c r="P201" s="100" t="inlineStr">
        <is>
          <t>ปี 2567</t>
        </is>
      </c>
      <c r="Q201" s="100" t="n"/>
    </row>
    <row r="202" ht="13.2" customHeight="1" s="49">
      <c r="A202" s="100" t="n">
        <v>200</v>
      </c>
      <c r="B202" s="88"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202" s="100" t="n"/>
      <c r="D202" s="88" t="inlineStr">
        <is>
          <t>Polyethylene glycol (PEG)</t>
        </is>
      </c>
      <c r="E202" s="88" t="inlineStr">
        <is>
          <t>Calcium phosphate</t>
        </is>
      </c>
      <c r="F202" s="88" t="inlineStr">
        <is>
          <t>Titanium dioxide (TiO2)</t>
        </is>
      </c>
      <c r="G202" s="88" t="inlineStr">
        <is>
          <t>Kaolin clay</t>
        </is>
      </c>
      <c r="H202" s="88" t="inlineStr">
        <is>
          <t>Colloidal silicon dioxide</t>
        </is>
      </c>
      <c r="I202" s="100" t="n">
        <v>5</v>
      </c>
      <c r="J202" s="88" t="inlineStr">
        <is>
          <t>✅ คำตอบที่ถูกต้อง: ข้อ จ. Colloidal silicon dioxide
💡 Background:
ปัญหาการแปรปรวนของน้ำหนักยาเม็ด (Weight variation) มักเกิดจากการไหลของแกรนูลหรือผงยาจากกรวยป้อน (Hopper) ลงสู่เบ้าพิมพ์ (Die) ไม่สม่ำเสมอ การเติมสารช่วยการไหล (Glidant) จะช่วยลดแรงเสียดทานระหว่างอนุภาคและปรับปรุงการไหลตัวให้ดียิ่งขึ้น
🎯 ทำไมข้อนี้ถึงถูก:
ข้อ จ. Colloidal silicon dioxide เป็นสุดยอด Glidant ที่ช่วยเคลือบอนุภาคผงยา ทำให้ผงยาไหลตัวแบบอิสระ (Free-flowing) บรรจุลงเบ้าตอกได้เต็มปริมาตรสม่ำเสมอทุกรอบการตอก จึงแก้ปัญหายาน้ำหนักไม่เท่ากันได้อย่างตรงจุด
🔍 ข้ออื่นผิดเพราะอะไร:
- ข้อ ก. (Polyethylene glycol): ทำหน้าที่เป็น Plasticizer ในการเคลือบฟิล์ม หรือเป็น Water-soluble base/binder ไม่ได้มีคุณสมบัติเด่นในการเป็น Glidant
- ข้อ ข. (Calcium phosphate): เป็นสารเพิ่มปริมาณชนิดไม่ละลายน้ำ (Insoluble diluent) มีคุณสมบัติช่วยเพิ่มน้ำหนักเม็ดแต่ไม่ได้ช่วยเรื่องการไหลตัว
- ข้อ ค. (Titanium dioxide): เป็นสารทึบแสง (Opacifying agent) และเม็ดสีขาวที่ใช้ในน้ำยาเคลือบฟิล์มหรือเปลือกแคปซูล
- ข้อ ง. (Kaolin clay): เป็นสารดูดซับ (Adsorbent) หรือสารแขวนตะกอน ไม่ได้ใช้เป็น Glidant สำหรับการตอกยาเม็ดทั่วไป
📖 Guideline อ้างอิง:
Remington: The Science and Practice of Pharmacy (23rd Edition) &amp; USP-NF General Chapter &lt;1059&gt; Excipient Performance
📌 จุดจำก่อนสอบ:
• ปัญหา Weight variation แก้ด้วย: ปรับปรุงการไหลตัว (เติม Glidant: Colloidal silica/Talc), ควบคุมขนาดแกรนูล และลดความชื้นส่วนเกิน</t>
        </is>
      </c>
      <c r="K202" s="100" t="n"/>
      <c r="L202" s="88" t="inlineStr">
        <is>
          <t>Solid Dosage Forms &amp; Manufacturing</t>
        </is>
      </c>
      <c r="M202" s="100" t="inlineStr">
        <is>
          <t>Product</t>
        </is>
      </c>
      <c r="N202" s="88" t="inlineStr">
        <is>
          <t>ข้อสอบจริง Product ปี 2567 ข้อ 33</t>
        </is>
      </c>
      <c r="O202" s="100" t="inlineStr">
        <is>
          <t>ข้อสอบจริง</t>
        </is>
      </c>
      <c r="P202" s="100" t="inlineStr">
        <is>
          <t>ปี 2567</t>
        </is>
      </c>
      <c r="Q202" s="100" t="n"/>
    </row>
    <row r="203" ht="13.2" customHeight="1" s="49">
      <c r="A203" s="100" t="n">
        <v>201</v>
      </c>
      <c r="B203" s="88"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203" s="100" t="n"/>
      <c r="D203" s="88" t="inlineStr">
        <is>
          <t>Container-closure integrity test</t>
        </is>
      </c>
      <c r="E203" s="88" t="inlineStr">
        <is>
          <t>Sterility test</t>
        </is>
      </c>
      <c r="F203" s="88" t="inlineStr">
        <is>
          <t>Total viable aerobic count</t>
        </is>
      </c>
      <c r="G203" s="88" t="inlineStr">
        <is>
          <t>Microbial enumeration test</t>
        </is>
      </c>
      <c r="H203" s="34" t="inlineStr">
        <is>
          <t>Tests for specified microorganisms (เช่น E. coli)</t>
        </is>
      </c>
      <c r="I203" s="100" t="n">
        <v>2</v>
      </c>
      <c r="J203" s="88"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203" s="100" t="n"/>
      <c r="L203" s="88" t="inlineStr">
        <is>
          <t>Solid Dosage Forms &amp; Manufacturing</t>
        </is>
      </c>
      <c r="M203" s="100" t="inlineStr">
        <is>
          <t>Product</t>
        </is>
      </c>
      <c r="N203" s="88" t="inlineStr">
        <is>
          <t>ข้อสอบจริง Product ปี 2567 ข้อ 35</t>
        </is>
      </c>
      <c r="O203" s="100" t="inlineStr">
        <is>
          <t>ข้อสอบจริง</t>
        </is>
      </c>
      <c r="P203" s="100" t="inlineStr">
        <is>
          <t>ปี 2567</t>
        </is>
      </c>
      <c r="Q203" s="100" t="n"/>
    </row>
    <row r="204" ht="13.2" customHeight="1" s="49">
      <c r="A204" s="100" t="n">
        <v>202</v>
      </c>
      <c r="B204" s="88"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204" s="100" t="n"/>
      <c r="D204" s="88" t="inlineStr">
        <is>
          <t>Weight variation / Weight variation</t>
        </is>
      </c>
      <c r="E204" s="88" t="inlineStr">
        <is>
          <t>Content uniformity / Content uniformity</t>
        </is>
      </c>
      <c r="F204" s="88" t="inlineStr">
        <is>
          <t>Content uniformity / Weight variation</t>
        </is>
      </c>
      <c r="G204" s="34" t="inlineStr">
        <is>
          <t>Weight variation / Content uniformity</t>
        </is>
      </c>
      <c r="H204" s="34" t="inlineStr">
        <is>
          <t>Disintegration test / Dissolution test</t>
        </is>
      </c>
      <c r="I204" s="100" t="n">
        <v>3</v>
      </c>
      <c r="J204" s="88"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204" s="100" t="n"/>
      <c r="L204" s="88" t="inlineStr">
        <is>
          <t>Solid Dosage Forms &amp; Manufacturing</t>
        </is>
      </c>
      <c r="M204" s="100" t="inlineStr">
        <is>
          <t>Product</t>
        </is>
      </c>
      <c r="N204" s="88" t="inlineStr">
        <is>
          <t>ข้อสอบจริง Product ปี 2566 ข้อ 25</t>
        </is>
      </c>
      <c r="O204" s="100" t="inlineStr">
        <is>
          <t>ข้อสอบจริง</t>
        </is>
      </c>
      <c r="P204" s="100" t="inlineStr">
        <is>
          <t>ปี 2566</t>
        </is>
      </c>
      <c r="Q204" s="100" t="n"/>
    </row>
    <row r="205" ht="13.2" customHeight="1" s="49">
      <c r="A205" s="100" t="n">
        <v>203</v>
      </c>
      <c r="B205" s="88" t="inlineStr">
        <is>
          <t>สูตรตำรับยาเม็ด Methimazole (MMI) ประกอบด้วย Methimazole, Lactose monohydrate, Magnesium stearate, Corn starch และ Talc สาร Talc ทำหน้าที่หลักเป็นอะไรในสูตรตำรับ?</t>
        </is>
      </c>
      <c r="C205" s="100" t="n"/>
      <c r="D205" s="88" t="inlineStr">
        <is>
          <t>สารเพิ่มปริมาณ (Diluent)</t>
        </is>
      </c>
      <c r="E205" s="88" t="inlineStr">
        <is>
          <t>สารช่วยแตกตัว (Disintegrant)</t>
        </is>
      </c>
      <c r="F205" s="88" t="inlineStr">
        <is>
          <t>สารช่วยการไหล (Glidant)</t>
        </is>
      </c>
      <c r="G205" s="88" t="inlineStr">
        <is>
          <t>สารกันเสีย (Preservative)</t>
        </is>
      </c>
      <c r="H205" s="88" t="inlineStr">
        <is>
          <t>สารคีเลต (Chelating agent)</t>
        </is>
      </c>
      <c r="I205" s="100" t="n">
        <v>3</v>
      </c>
      <c r="J205" s="88" t="inlineStr">
        <is>
          <t>✅ คำตอบที่ถูกต้อง: ข้อ ค. สารช่วยการไหล (Glidant)
💡 Background:
Talc (Talcum / Hydrated magnesium silicate) เป็นแร่ธรรมชาติที่นำมาทำให้บริสุทธิ์ นิยมใช้ในสูตรตำรับยาเม็ดและแคปซูลเพื่อปรับปรุงคุณสมบัติทางกายภาพของผงยา
🎯 ทำไมข้อนี้ถึงถูก:
ข้อ ค. Talc ทำหน้าที่หลักเป็นสารช่วยการไหล (Glidant) และสารป้องกันการติดหน้าตอก (Anti-adherent) โดยใช้ในความเข้มข้น 1 - 5% w/w ช่วยให้ผงยาไหลลงเบ้าตอกได้ลื่นไหลและป้องกันไม่ให้เม็ดยาติด punch face
🔍 ข้ออื่นผิดเพราะอะไร:
- ข้อ ก. (Diluent): สารเพิ่มปริมาณในสูตรนี้คือ Lactose monohydrate ซึ่งทำหน้าที่เป็นสารตัวเติมหลัก
- ข้อ ข. (Disintegrant): สารช่วยแตกตัวในสูตรนี้คือ Corn starch
- ข้อ ง. (Preservative): ยาเม็ดชนิดแห้งไม่มีน้ำเป็นตัวทำละลาย จึงไม่จำเป็นต้องใส่สารกันเสีย
- ข้อ จ. (Chelating agent): เช่น Disodium edetate (EDTA) ใช้จับไอออนโลหะ ไม่ใช่หน้าที่ของ Talc
📖 Guideline อ้างอิง:
Handbook of Pharmaceutical Excipients (9th Edition) &amp; Ansel's Pharmaceutical Dosage Forms
📌 จุดจำก่อนสอบ:
• Talc: หน้าที่หลักคือ Glidant (1-5%) + Anti-adherent
• Magnesium stearate: หน้าที่หลักคือ Lubricant (0.25-1.0%)
• Colloidal silicon dioxide: หน้าที่หลักคือ Glidant (0.1-0.5%)</t>
        </is>
      </c>
      <c r="K205" s="100" t="n"/>
      <c r="L205" s="88" t="inlineStr">
        <is>
          <t>Solid Dosage Forms &amp; Manufacturing</t>
        </is>
      </c>
      <c r="M205" s="100" t="inlineStr">
        <is>
          <t>Product</t>
        </is>
      </c>
      <c r="N205" s="88" t="inlineStr">
        <is>
          <t>ข้อสอบจริง Product ปี 2565 ข้อ 25</t>
        </is>
      </c>
      <c r="O205" s="100" t="inlineStr">
        <is>
          <t>ข้อสอบจริง</t>
        </is>
      </c>
      <c r="P205" s="100" t="inlineStr">
        <is>
          <t>ปี 2565</t>
        </is>
      </c>
      <c r="Q205" s="100" t="n"/>
    </row>
    <row r="206" ht="13.2" customHeight="1" s="49">
      <c r="A206" s="100" t="n">
        <v>204</v>
      </c>
      <c r="B206" s="88" t="inlineStr">
        <is>
          <t>พอลิเมอร์ที่เหมาะสมสำหรับนำมาใช้เคลือบยาเม็ดชนิดแตกตัวในลำไส้ (Enteric-coated tablet) ควรมีคุณสมบัติทางเคมีกายภาพที่สำคัญอย่างไร?</t>
        </is>
      </c>
      <c r="C206" s="100" t="n"/>
      <c r="D206" s="88" t="inlineStr">
        <is>
          <t>ละลายน้ำได้ดีในทุกช่วงความเป็นกรด-ด่าง แต่ไม่ละลายในตัวทำละลายอินทรีย์</t>
        </is>
      </c>
      <c r="E206" s="88" t="inlineStr">
        <is>
          <t>ไม่ละลายในสภาวะกรดของกระเพาะอาหาร (pH ต่ำ) แต่ละลายได้ในสภาวะด่างอ่อนของลำไส้เล็ก (pH &gt; 5.5 - 7.0)</t>
        </is>
      </c>
      <c r="F206" s="88" t="inlineStr">
        <is>
          <t>เพิ่มการละลายและการดูดซึมของตัวยาสำคัญในกระเพาะอาหารอย่างรวดเร็ว</t>
        </is>
      </c>
      <c r="G206" s="88" t="inlineStr">
        <is>
          <t>เพิ่มการซึมผ่านของไอน้ำและความชื้นเพื่อเร่งการแตกตัวของแกนยาเม็ด</t>
        </is>
      </c>
      <c r="H206" s="88" t="inlineStr">
        <is>
          <t>ถูกย่อยสลายเฉพาะด้วยเอนไซม์ของแบคทีเรียประจำถิ่นในลำไส้ใหญ่เท่านั้น</t>
        </is>
      </c>
      <c r="I206" s="100" t="n">
        <v>2</v>
      </c>
      <c r="J206" s="88" t="inlineStr">
        <is>
          <t>✅ คำตอบที่ถูกต้อง: ข้อ ข. ไม่ละลายในสภาวะกรดของกระเพาะอาหาร (pH ต่ำ) แต่ละลายได้ในสภาวะด่างอ่อนของลำไส้เล็ก (pH &gt; 5.5 - 7.0)
💡 Background:
Enteric coating เป็นการเคลือบฟิล์มเพื่อป้องกันไม่ให้ตัวยาสำคัญถูกทำลายด้วยกรดในกระเพาะอาหาร (Acid-labile drugs เช่น Omeprazole, Erythromycin) หรือป้องกันไม่ให้ตัวยาระคายเคืองต่อเยื่อบุกระเพาะอาหาร (เช่น Aspirin)
🎯 ทำไมข้อนี้ถึงถูก:
ข้อ ข. พอลิเมอร์สำหรับ Enteric coating มีหมู่กรดคาร์บอกซิลิกอิสระ (Free carboxylic groups เช่น Phthalate groups) ในสภาวะกรด (pH 1 - 3 ในกระเพาะอาหาร) หมู่ฟังก์ชันเหล่านี้จะอยู่ในรูปไม่แตกตัว (Unionized) จึงไม่ละลายน้ำ แต่เมื่อเคลื่อนเข้าสู่ลำไส้เล็ก (pH &gt;= 5.5 - 7.0) หมู่กรดจะแตกตัวเป็นไอออน (Ionized) เกิดการพองตัวและละลาย ปลดปล่อยตัวยาออกมา
🔍 ข้ออื่นผิดเพราะอะไร:
- ข้อ ก. (ละลายน้ำได้ดีทุก pH): เป็นคุณสมบัติของ Film-coating ปกติที่ต้องการให้ยาแตกตัวทันที (Immediate release) เช่น HPMC หรือ PVA
- ข้อ ค. (เพิ่มการละลายในกระเพาะ): ขัดแย้งกับวัตถุประสงค์ของ Enteric coating โดยสิ้นเชิง
- ข้อ ง. (เพิ่มการซึมผ่านของไอน้ำ): ฟิล์มเคลือบที่ดีต้องป้องกันความชื้น ไม่ใช่เพิ่มการซึมผ่าน
- ข้อ จ. (ย่อยสลายด้วยเอนไซม์แบคทีเรีย): เป็นกลไกของ Colon-targeted delivery system (ระบบนำส่งยาสู่ลำไส้ใหญ่ เช่น Pectin, Inulin, Azo-polymers) ไม่ใช่ Enteric coating ทั่วไป
📖 Guideline อ้างอิง:
Remington: The Science and Practice of Pharmacy &amp; Modern Pharmaceutics (5th Edition)
📌 จุดจำก่อนสอบ:
• Enteric polymers ที่พบบ่อย: Cellulose acetate phthalate (CAP), Hydroxypropyl methylcellulose phthalate (HPMCP), Polyvinyl acetate phthalate (PVAP), Eudragit L (ละลายที่ pH &gt; 6.0), Eudragit S (ละลายที่ pH &gt; 7.0)</t>
        </is>
      </c>
      <c r="K206" s="100" t="n"/>
      <c r="L206" s="88" t="inlineStr">
        <is>
          <t>Solid Dosage Forms &amp; Manufacturing</t>
        </is>
      </c>
      <c r="M206" s="100" t="inlineStr">
        <is>
          <t>Product</t>
        </is>
      </c>
      <c r="N206" s="88" t="inlineStr">
        <is>
          <t>ข้อสอบจริง Product ปี 2565 ข้อ 89</t>
        </is>
      </c>
      <c r="O206" s="100" t="inlineStr">
        <is>
          <t>ข้อสอบจริง</t>
        </is>
      </c>
      <c r="P206" s="100" t="inlineStr">
        <is>
          <t>ปี 2565</t>
        </is>
      </c>
      <c r="Q206" s="100" t="n"/>
    </row>
    <row r="207" ht="13.2" customHeight="1" s="49">
      <c r="A207" s="100" t="n">
        <v>205</v>
      </c>
      <c r="B207" s="88" t="inlineStr">
        <is>
          <t>หากในระหว่างกระบวนการตอกยาเม็ด พบปัญหาผงยาติดกับหน้าสากบนและสากล่าง (Sticking / Picking) ดังรูปภาพ [📷 มีรูปภาพประกอบ: image22.png] แนวทางการแก้ไขสูตรตำรับหรือกระบวนการผลิตที่ถูกต้องคือข้อใด?</t>
        </is>
      </c>
      <c r="C207" s="100" t="inlineStr">
        <is>
          <t>[แนบรูป: ข้อสอบ Product ปี 2565 รหัสรูปภาพ image22]</t>
        </is>
      </c>
      <c r="D207" s="88" t="inlineStr">
        <is>
          <t>เติมหรือเพิ่มปริมาณสารป้องกันการติดหน้าสาก (Anti-adherent) และอบแกรนูลเพื่อลดความชื้น</t>
        </is>
      </c>
      <c r="E207" s="88" t="inlineStr">
        <is>
          <t>เพิ่มปริมาณสารยึดเกาะ (Binder) ชนิดของเหลวลงไปในแกรนูลมากขึ้น</t>
        </is>
      </c>
      <c r="F207" s="88" t="inlineStr">
        <is>
          <t>เพิ่มความเร็วรอบของเครื่องตอกยาเม็ด (Turret speed)</t>
        </is>
      </c>
      <c r="G207" s="88" t="inlineStr">
        <is>
          <t>เพิ่มขนาดอนุภาคของแกรนูลให้ใหญ่ขึ้นโดยไม่ต้องอบแห้ง</t>
        </is>
      </c>
      <c r="H207" s="88" t="inlineStr">
        <is>
          <t>ลดระยะเวลาในการผสมสารหล่อลื่น (Lubricant blending time)</t>
        </is>
      </c>
      <c r="I207" s="100" t="n">
        <v>1</v>
      </c>
      <c r="J207" s="88" t="inlineStr">
        <is>
          <t>✅ คำตอบที่ถูกต้อง: ข้อ ก. เติมหรือเพิ่มปริมาณสารป้องกันการติดหน้าสาก (Anti-adherent) และอบแกรนูลเพื่อลดความชื้น
💡 Background:
ปัญหา Sticking (ผงยาเกาะติดผิวหน้าสาก) และ Picking (ผงยาติดหน้าสากบริเวณรอยสลักตัวอักษร/โลโก้จนผิวเม็ดเป็นหลุม) มักเกิดจากแกรนูลมีความชื้นสูงเกินไป (Excessive moisture) หรือขาดสารช่วยหล่อลื่น/ป้องกันการติดที่เพียงพอ
🎯 ทำไมข้อนี้ถึงถูก:
ข้อ ก. การแก้ไขทำได้โดยการเติม Anti-adherent เช่น Talcum, Colloidal silicon dioxide หรือเพิ่ม Magnesium stearate พร้อมทั้งควบคุมการอบแห้งแกรนูลให้มีค่าความชื้นคงเหลือ (Loss on Drying: LOD) อยู่ในช่วงที่เหมาะสม (1 - 3%)
🔍 ข้ออื่นผิดเพราะอะไร:
- ข้อ ข. (เพิ่ม Binder ของเหลว): จะยิ่งเพิ่มความเหนียวและความชื้น ทำให้เกิด Sticking/Picking รุนแรงยิ่งขึ้น
- ข้อ ค. (เพิ่มความเร็วรอบเครื่องตอก): อาจทำให้เกิดการเสียดสีและความร้อนสะสม ส่งผลให้สารที่มีจุดหลอมเหลวต่ำเยิ้มติดหน้าสากมากขึ้น
- ข้อ ง. (เพิ่มขนาดอนุภาคโดยไม่อบแห้ง): ความชื้นสูงจะทำให้ยาแฉะและติดหน้าสากเสียหายทั้งหมด
- ข้อ จ. (ลดเวลาผสมสารหล่อลื่น): อาจทำให้สารหล่อลื่นกระจายตัวไม่ทั่วถึง เกิดการเกาะติดหน้าสากเฉพาะจุด
📖 Guideline อ้างอิง:
Pharmaceutical Dosage Forms: Tablets (3rd Edition, Herbert A. Lieberman et al.)
📌 จุดจำก่อนสอบ:
• Sticking/Picking -&gt; สาเหตุหลัก: ความชื้นสูง, ขาด Anti-adherent/Lubricant, หน้าสากเป็นรอย -&gt; แก้โดย: อบแห้งแกรนูล, เติม Talc/Colloidal silica/Mg stearate, ขัดหน้าสาก (Polish punches)</t>
        </is>
      </c>
      <c r="K207" s="100" t="n"/>
      <c r="L207" s="88" t="inlineStr">
        <is>
          <t>Solid Dosage Forms &amp; Manufacturing</t>
        </is>
      </c>
      <c r="M207" s="100" t="inlineStr">
        <is>
          <t>Product</t>
        </is>
      </c>
      <c r="N207" s="88" t="inlineStr">
        <is>
          <t>ข้อสอบจริง Product ปี 2565 ข้อ 72</t>
        </is>
      </c>
      <c r="O207" s="100" t="inlineStr">
        <is>
          <t>ข้อสอบจริง</t>
        </is>
      </c>
      <c r="P207" s="100" t="inlineStr">
        <is>
          <t>ปี 2565</t>
        </is>
      </c>
      <c r="Q207" s="100" t="n"/>
    </row>
    <row r="208" ht="13.2" customHeight="1" s="49">
      <c r="A208" s="100" t="n">
        <v>206</v>
      </c>
      <c r="B208" s="88" t="inlineStr">
        <is>
          <t>ปัจจัยหรือสภาวะในข้อใดต่อไปนี้ ส่งผลทำให้ อัตราการละลาย (Dissolution rate) ของยาเม็ด Desipramine มีค่า ลดลง อย่างมีนัยสำคัญ?</t>
        </is>
      </c>
      <c r="C208" s="100" t="n"/>
      <c r="D208" s="88" t="inlineStr">
        <is>
          <t>การเปลี่ยนรูปของตัวยาสำคัญไปเป็นโครงสร้างผลึกที่เสถียรและเป็นระเบียบสูง (Crystalline form)</t>
        </is>
      </c>
      <c r="E208" s="88" t="inlineStr">
        <is>
          <t>การเพิ่มปริมาณสารลดแรงตึงผิว (Surfactant) ในสูตรตำรับเพื่อช่วยการเปียก</t>
        </is>
      </c>
      <c r="F208" s="88" t="inlineStr">
        <is>
          <t>การเตรียมตัวยาในรูปแบบการกระจายตัวของแข็ง (Solid dispersion)</t>
        </is>
      </c>
      <c r="G208" s="88" t="inlineStr">
        <is>
          <t>การเกิดสารประกอบเชิงซ้อนร่วมกับไซโคลเดกซ์ทริน (Complexation with Cyclodextrin)</t>
        </is>
      </c>
      <c r="H208" s="88" t="inlineStr">
        <is>
          <t>การลดขนาดอนุภาคของตัวยาให้อยู่ในระดับไมครอน (Micronization)</t>
        </is>
      </c>
      <c r="I208" s="100" t="n">
        <v>1</v>
      </c>
      <c r="J208" s="88" t="inlineStr">
        <is>
          <t>✅ คำตอบที่ถูกต้อง: ข้อ ก. การเปลี่ยนรูปของตัวยาสำคัญไปเป็นโครงสร้างผลึกที่เสถียรและเป็นระเบียบสูง (Crystalline form)
💡 Background:
ตามสมการของ Noyes-Whitney อัตราการละลายของยา (dC/dt) ขึ้นอยู่กับพื้นที่ผิว (A), ค่าสัมประสิทธิ์การแพร่ (D), และความสามารถในการละลายของยา (Cs) โดยรูปผลึก (Crystalline) มีพลังงานโครงสร้างต่ำและพันธะร่างแหที่แข็งแรง ทำให้ละลายได้ช้ากว่ารูปอสัณฐาน (Amorphous)
🎯 ทำไมข้อนี้ถึงถูก:
ข้อ ก. Crystalline form มี Lattice energy สูง ต้องใช้พลังงานมากในการทำลายโครงสร้างผลึก ทำให้มีความสามารถในการละลาย (Solubility) และอัตราการละลาย (Dissolution rate) ต่ำกว่า Amorphous form หรือ Metastable polymorphs อย่างชัดเจน
🔍 ข้ออื่นผิดเพราะอะไร:
- ข้อ ข. (เพิ่ม Surfactant): ช่วยลด Contact angle ทำให้ผงยาเปียกน้ำได้ดีขึ้น ส่งผลให้ Dissolution rate เพิ่มขึ้น
- ข้อ ค. (Solid dispersion): เป็นการกระจายยาในเมทริกซ์ที่ละลายน้ำได้ ช่วยเปลี่ยนรูปยาเป็น Amorphous และเพิ่มพื้นที่ผิว ทำให้อัตราการละลายสูงขึ้น
- ข้อ ง. (Complexation with Cyclodextrin): ไซโคลเดกซ์ทรินมีโพรงกักเก็บโมเลกุลยาที่ไม่ชอบน้ำ ช่วยเพิ่มการละลายในน้ำของยาได้อย่างมาก
- ข้อ จ. (Micronization): ช่วยเพิ่มพื้นที่ผิวจำเพาะ (Specific surface area: A) ตามสมการ Noyes-Whitney ส่งผลให้อัตราการละลายเร็วขึ้น
📖 Guideline อ้างอิง:
Martin's Physical Pharmacy and Pharmaceutical Sciences (7th Edition) &amp; USP-NF &lt;1092&gt; The Dissolution Procedure
📌 จุดจำก่อนสอบ:
• ปัจจัยเพิ่ม Dissolution: Amorphous &gt; Crystalline, Micronization (ลด particle size), Surfactants, Solid dispersion, Cosolvents
• ปัจจัยลด Dissolution: Stable crystalline polymorph, ขนาดอนุภาคใหญ่, การเติมสารหล่อลื่นที่ไม่ชอบน้ำมากเกินไป (Excessive Magnesium stearate)</t>
        </is>
      </c>
      <c r="K208" s="100" t="n"/>
      <c r="L208" s="88" t="inlineStr">
        <is>
          <t>Solid Dosage Forms &amp; Manufacturing</t>
        </is>
      </c>
      <c r="M208" s="100" t="inlineStr">
        <is>
          <t>Product</t>
        </is>
      </c>
      <c r="N208" s="88" t="inlineStr">
        <is>
          <t>ข้อสอบจริง Product ปี 2564 ข้อ 29</t>
        </is>
      </c>
      <c r="O208" s="100" t="inlineStr">
        <is>
          <t>ข้อสอบจริง</t>
        </is>
      </c>
      <c r="P208" s="100" t="inlineStr">
        <is>
          <t>ปี 2564</t>
        </is>
      </c>
      <c r="Q208" s="100" t="n"/>
    </row>
    <row r="209" ht="13.2" customHeight="1" s="49">
      <c r="A209" s="100" t="n">
        <v>207</v>
      </c>
      <c r="B209" s="88" t="inlineStr">
        <is>
          <t>เภสัชกรได้รับใบสั่งยา Doxycycline hydrate capsules (เทียบเท่า Doxycycline base 100 mg ต่อแคปซูล) โดยแพทย์สั่งจ่ายให้ผู้ป่วยรับประทานครั้งละ 1 แคปซูล วันละ 2 ครั้ง (BID) ติดต่อกันเป็นเวลา 2 สัปดาห์ ผู้ป่วยรายนี้จะได้รับตัวยาสำคัญ Doxycycline รวมทั้งหมดกี่กรัม?</t>
        </is>
      </c>
      <c r="C209" s="100" t="n"/>
      <c r="D209" s="88" t="inlineStr">
        <is>
          <t>1.4 กรัม</t>
        </is>
      </c>
      <c r="E209" s="88" t="inlineStr">
        <is>
          <t>2.8 กรัม</t>
        </is>
      </c>
      <c r="F209" s="88" t="inlineStr">
        <is>
          <t>4.2 กรัม</t>
        </is>
      </c>
      <c r="G209" s="88" t="inlineStr">
        <is>
          <t>5.6 กรัม</t>
        </is>
      </c>
      <c r="H209" s="88" t="inlineStr">
        <is>
          <t>0.28 กรัม</t>
        </is>
      </c>
      <c r="I209" s="100" t="n">
        <v>2</v>
      </c>
      <c r="J209" s="88" t="inlineStr">
        <is>
          <t>✅ คำตอบที่ถูกต้อง: ข้อ ข. 2.8 กรัม
💡 Background:
การคำนวณขนาดยารวมในการจ่ายยา (Total administered dose calculation):
จำนวนแคปซูลรวม = ขนาดยาต่อครั้ง x จำนวนครั้งต่อวัน x จำนวนวัน
🎯 ทำไมข้อนี้ถึงถูก:
ข้อ ข. คำนวณตามขั้นตอนดังนี้:
1. ผู้ป่วยรับประทานวันละ 2 ครั้ง (BID) นาน 2 สัปดาห์ (14 วัน) = 2 x 14 = 28 แคปซูล
2. แต่ละแคปซูลมีตัวยา 100 mg = 0.1 กรัม
3. ปริมาณยารวมทั้งหมด = 28 แคปซูล x 100 mg = 2,800 mg = 2.8 กรัม
🔍 ข้ออื่นผิดเพราะอะไร:
- ข้อ ก. (1.4 กรัม): เป็นปริมาณยาสำหรับ 1 สัปดาห์ (14 แคปซูล x 100 mg = 1,400 mg)
- ข้อ ค. (4.2 กรัม): คิดเป็นขนาดยาสำหรับ 3 สัปดาห์ (42 แคปซูล)
- ข้อ ง. (5.6 กรัม): คิดเป็นขนาดยาสำหรับ 4 สัปดาห์ (56 แคปซูล)
- ข้อ จ. (0.28 กรัม): เกิดจากความผิดพลาดในการเลื่อนตำแหน่งทศนิยม (10 เท่า)
📖 Guideline อ้างอิง:
Pharmaceutical Calculations (15th Edition, Howard C. Ansel &amp; Mitchell J. Stoklosa)
📌 จุดจำก่อนสอบ:
• แปลความหมายอักษรย่อ: BID = 2 ครั้ง/วัน, TID = 3 ครั้ง/วัน, QID = 4 ครั้ง/วัน, Q4H = ทุก 4 ชม. (6 ครั้ง/วัน), 2 สัปดาห์ = 14 วัน</t>
        </is>
      </c>
      <c r="K209" s="100" t="n"/>
      <c r="L209" s="88" t="inlineStr">
        <is>
          <t>Solid Dosage Forms &amp; Manufacturing</t>
        </is>
      </c>
      <c r="M209" s="100" t="inlineStr">
        <is>
          <t>Product</t>
        </is>
      </c>
      <c r="N209" s="88" t="inlineStr">
        <is>
          <t>ข้อสอบจริง Product ปี 2564 ข้อ 36</t>
        </is>
      </c>
      <c r="O209" s="100" t="inlineStr">
        <is>
          <t>ข้อสอบจริง</t>
        </is>
      </c>
      <c r="P209" s="100" t="inlineStr">
        <is>
          <t>ปี 2564</t>
        </is>
      </c>
      <c r="Q209" s="100" t="n"/>
    </row>
    <row r="210" ht="13.2" customHeight="1" s="49">
      <c r="A210" s="100" t="n">
        <v>208</v>
      </c>
      <c r="B210" s="88" t="inlineStr">
        <is>
          <t>ในสูตรตำรับยาเม็ดเคลือบฟิล์มชนิดแตกตัวในลำไส้ที่ใช้ Eudragit L 100-55 เป็นสารก่อฟิล์มหลัก และมีการเติม Polyethylene glycol 6000 (PEG 6000) ลงในสูตรน้ำยาเคลือบ สาร PEG 6000 ทำหน้าที่หลักเป็นอะไร?</t>
        </is>
      </c>
      <c r="C210" s="100" t="n"/>
      <c r="D210" s="88" t="inlineStr">
        <is>
          <t>สารช่วยเพิ่มความยืดหยุ่นของฟิล์ม (Plasticizer)</t>
        </is>
      </c>
      <c r="E210" s="88" t="inlineStr">
        <is>
          <t>สารช่วยเพิ่มความคงตัวทางเคมี (Stabilizer)</t>
        </is>
      </c>
      <c r="F210" s="88" t="inlineStr">
        <is>
          <t>สารช่วยเพิ่มการละลาย (Solubilizer)</t>
        </is>
      </c>
      <c r="G210" s="88" t="inlineStr">
        <is>
          <t>สารป้องกันการเกิดฟอง (Anti-foaming agent)</t>
        </is>
      </c>
      <c r="H210" s="34" t="inlineStr">
        <is>
          <t>สารดูดความชื้น (Desiccant)</t>
        </is>
      </c>
      <c r="I210" s="100" t="n">
        <v>1</v>
      </c>
      <c r="J210" s="88" t="inlineStr">
        <is>
          <t>✅ คำตอบที่ถูกต้อง: ข้อ ก. สารช่วยเพิ่มความยืดหยุ่นของฟิล์ม (Plasticizer)
💡 Background:
พอลิเมอร์สังเคราะห์ที่นำมาใช้เคลือบฟิล์ม (เช่น Methacrylic acid copolymers หรือ Eudragit) มักมีค่า Glass Transition Temperature (Tg) สูง ทำให้ฟิล์มที่แห้งตัวมีความเปราะ (Brittle) และแตกร้าวได้ง่าย (Film cracking) จำเป็นต้องเติม Plasticizer เพื่อลดค่า Tg และเพิ่มความยืดหยุ่น
🎯 ทำไมข้อนี้ถึงถูก:
ข้อ ก. PEG 6000 ทำหน้าที่เป็น Plasticizer โดยโมเลกุลจะแทรกอยู่ระหว่างสายโซ่พอลิเมอร์ ช่วยลดแรงดึงดูดระหว่างโมเลกุลของพอลิเมอร์ ทำให้สายโซ่เคลื่อนไหวได้ง่ายขึ้น ฟิล์มจึงมีความยืดหยุ่น ทนต่อแรงเค้นและไม่แตกเปราะ
🔍 ข้ออื่นผิดเพราะอะไร:
- ข้อ ข. (Stabilizer): เป็นสารคงสภาพทางเคมี เช่น สารต้านออกซิเดชัน ไม่ใช่หน้าที่หลักของ PEG ในน้ำยาเคลือบ
- ข้อ ค. (Solubilizer): ถึงแม้ PEG มีขั้ว แต่วัตถุประสงค์หลักในฟิล์มเคลือบคือการเป็น Plasticizer
- ข้อ ง. (Anti-foaming agent): เช่น Simethicone ใช้ลดฟองในการเตรียมน้ำยาเคลือบ
- ข้อ จ. (Desiccant): PEG ไม่ได้ทำหน้าที่ดูดความชื้นในสูตรเคลือบฟิล์ม
📖 Guideline อ้างอิง:
Aulton's Pharmaceutics: The Design and Manufacture of Medicines (5th Edition) &amp; USP-NF Excipients Monograph
📌 จุดจำก่อนสอบ:
• Plasticizers ที่นิยม: PEG 400 - 6000, Triethyl citrate (TEC), Dibutyl sebacate (DBS), Triacetin, Propylene glycol, Diethyl phthalate (DEP)
• ประโยชน์ของ Plasticizer: ลดค่า Tg, เพิ่มความยืดหยุ่น (Flexibility), ป้องกันฟิล์มแตก (Cracking)</t>
        </is>
      </c>
      <c r="K210" s="100" t="n"/>
      <c r="L210" s="88" t="inlineStr">
        <is>
          <t>Solid Dosage Forms &amp; Manufacturing</t>
        </is>
      </c>
      <c r="M210" s="100" t="inlineStr">
        <is>
          <t>Product</t>
        </is>
      </c>
      <c r="N210" s="88" t="inlineStr">
        <is>
          <t>ข้อสอบจริง Product ปี 2564 ข้อ 37</t>
        </is>
      </c>
      <c r="O210" s="100" t="inlineStr">
        <is>
          <t>ข้อสอบจริง</t>
        </is>
      </c>
      <c r="P210" s="100" t="inlineStr">
        <is>
          <t>ปี 2564</t>
        </is>
      </c>
      <c r="Q210" s="100" t="n"/>
    </row>
    <row r="211" ht="13.2" customHeight="1" s="49">
      <c r="A211" s="100" t="n">
        <v>209</v>
      </c>
      <c r="B211" s="88" t="inlineStr">
        <is>
          <t>สูตรตำรับยาแคปซูล Dicloxacillin sodium ประกอบด้วย Magnesium stearate, Colloidal anhydrous silica และ Titanium dioxide หากต้องการหาสารช่วยตัวอื่นมาใช้ทดแทน Colloidal anhydrous silica เพื่อทำหน้าที่เป็น Glidant ควรเลือกใช้สารใด?</t>
        </is>
      </c>
      <c r="C211" s="100" t="n"/>
      <c r="D211" s="88" t="inlineStr">
        <is>
          <t>Talcum</t>
        </is>
      </c>
      <c r="E211" s="88" t="inlineStr">
        <is>
          <t>Polyvinylpyrrolidone (PVP K30)</t>
        </is>
      </c>
      <c r="F211" s="88" t="inlineStr">
        <is>
          <t>Microcrystalline cellulose (MCC)</t>
        </is>
      </c>
      <c r="G211" s="88" t="inlineStr">
        <is>
          <t>Croscarmellose sodium</t>
        </is>
      </c>
      <c r="H211" s="88" t="inlineStr">
        <is>
          <t>Sodium starch glycolate</t>
        </is>
      </c>
      <c r="I211" s="100" t="n">
        <v>1</v>
      </c>
      <c r="J211" s="88" t="inlineStr">
        <is>
          <t>✅ คำตอบที่ถูกต้อง: ข้อ ก. Talcum
💡 Background:
Colloidal anhydrous silica (Aerosil) ทำหน้าที่เป็นสารช่วยการไหล (Glidant) เพื่อให้ผงยาบรรจุลงปลอกแคปซูลได้อย่างสม่ำเสมอ หากต้องการหาสารทดแทนที่มีหน้าที่หลักเหมือนกัน ต้องเลือกสารในกลุ่ม Glidant
🎯 ทำไมข้อนี้ถึงถูก:
ข้อ ก. Talcum (Talc) เป็นสารช่วยการไหล (Glidant) และสารกันติด (Anti-adherent) ที่นิยมใช้แพร่หลาย สามารถนำมาใช้ทดแทน Colloidal silica ในการปรับปรุงการไหลตัวของผงยาลงสู่แคปซูลได้โดยตรง
🔍 ข้ออื่นผิดเพราะอะไร:
- ข้อ ข. (PVP K30): ทำหน้าที่เป็นสารยึดเกาะ (Binder) ในกระบวนการทำแกรนูล
- ข้อ ค. (Microcrystalline cellulose): ทำหน้าที่เป็นสารเพิ่มปริมาณ (Diluent) และสารช่วยยึดเกาะแบบแห้ง (Dry binder)
- ข้อ ง. (Croscarmellose sodium): เป็น Superdisintegrant ช่วยให้ยาแตกตัวเร็ว ไม่ใช่ Glidant
- ข้อ จ. (Sodium starch glycolate): เป็น Superdisintegrant ช่วยในการแตกตัว ไม่ใช่ Glidant
📖 Guideline อ้างอิง:
Handbook of Pharmaceutical Excipients (9th Edition) &amp; Remington: The Science and Practice of Pharmacy
📌 จุดจำก่อนสอบ:
• Glidant ทดแทนกันได้: Colloidal silicon dioxide (0.1-0.5%), Talc (1-5%), Corn starch (แห้ง 3-10%)</t>
        </is>
      </c>
      <c r="K211" s="100" t="n"/>
      <c r="L211" s="88" t="inlineStr">
        <is>
          <t>Solid Dosage Forms &amp; Manufacturing</t>
        </is>
      </c>
      <c r="M211" s="100" t="inlineStr">
        <is>
          <t>Product</t>
        </is>
      </c>
      <c r="N211" s="88" t="inlineStr">
        <is>
          <t>ข้อสอบจริง Product ปี 2564 ข้อ 39</t>
        </is>
      </c>
      <c r="O211" s="100" t="inlineStr">
        <is>
          <t>ข้อสอบจริง</t>
        </is>
      </c>
      <c r="P211" s="100" t="inlineStr">
        <is>
          <t>ปี 2564</t>
        </is>
      </c>
      <c r="Q211" s="100" t="n"/>
    </row>
    <row r="212" ht="13.2" customHeight="1" s="49">
      <c r="A212" s="100" t="n">
        <v>210</v>
      </c>
      <c r="B212" s="88" t="inlineStr">
        <is>
          <t>ในการผลิตยาเม็ด หากต้องการป้องกันไม่ให้ผงยาเกาะติดกับผิวหน้าของสากตอกยา (Punch faces) ในระหว่างการตอกอัด ควรเลือกเติมสารช่วยในกลุ่มใดที่มีฤทธิ์เป็น Anti-adherent / Glidant?</t>
        </is>
      </c>
      <c r="C212" s="100" t="n"/>
      <c r="D212" s="88" t="inlineStr">
        <is>
          <t>Sodium starch glycolate</t>
        </is>
      </c>
      <c r="E212" s="88" t="inlineStr">
        <is>
          <t>Talcum</t>
        </is>
      </c>
      <c r="F212" s="88" t="inlineStr">
        <is>
          <t>Polyethylene glycol 6000</t>
        </is>
      </c>
      <c r="G212" s="88" t="inlineStr">
        <is>
          <t>Polyvinylpyrrolidone (PVP K30)</t>
        </is>
      </c>
      <c r="H212" s="34" t="inlineStr">
        <is>
          <t>Lactose monohydrate</t>
        </is>
      </c>
      <c r="I212" s="100" t="n">
        <v>2</v>
      </c>
      <c r="J212" s="88" t="inlineStr">
        <is>
          <t>✅ คำตอบที่ถูกต้อง: ข้อ ข. Talcum
💡 Background:
ปัญหาการติดหน้าสาก (Sticking / Picking) เป็นข้อบกพร่องที่เกิดจากผงยามีความเหนียวหรือมีแรงยึดติดกับโลหะหน้าสากตอกยา การใส่สารป้องกันการติดหน้าสาก (Anti-adherent) จะช่วยเคลือบผิวหน้าโลหะและผิวอนุภาคผงยา ทำให้เม็ดยาหลุดออกจากหน้าสากได้อย่างสมบูรณ์
🎯 ทำไมข้อนี้ถึงถูก:
ข้อ ข. Talcum (Talc) มีคุณสมบัติเด่นในการเป็น Anti-adherent และ Glidant โครงสร้างแบบแผ่นผลึกรูปเกล็ด (Lamellar structure) จะช่วยป้องกันไม่ให้ผงยาเกาะติดกับพื้นผิวโลหะของสากตอกยา
🔍 ข้ออื่นผิดเพราะอะไร:
- ข้อ ก. (Sodium starch glycolate): เป็น Superdisintegrant ช่วยให้ยาเม็ดแตกตัวเมื่อสัมผัสน้ำ
- ข้อ ค. (PEG 6000): เป็น Plasticizer หรือ Water-soluble lubricant/binder
- ข้อ ง. (PVP K30): เป็น Binder ช่วยเพิ่มแรงยึดเกาะ หากใส่มากเกินไปอาจทำให้ผงยาเหนียวติดหน้าสากมากขึ้น
- ข้อ จ. (Lactose monohydrate): เป็น Diluent/Filler ใช้เพิ่มขนาดมวลของยาเม็ด
📖 Guideline อ้างอิง:
Lieberman's Pharmaceutical Dosage Forms: Tablets &amp; Ansel's Pharmaceutical Dosage Forms
📌 จุดจำก่อนสอบ:
• สารกันติดหน้าสาก (Anti-adherents): Talcum, Colloidal silica, Magnesium stearate, Corn starch</t>
        </is>
      </c>
      <c r="K212" s="100" t="n"/>
      <c r="L212" s="88" t="inlineStr">
        <is>
          <t>Solid Dosage Forms &amp; Manufacturing</t>
        </is>
      </c>
      <c r="M212" s="100" t="inlineStr">
        <is>
          <t>Product</t>
        </is>
      </c>
      <c r="N212" s="88" t="inlineStr">
        <is>
          <t>ข้อสอบจริง Product ปี 2564 ข้อ 50</t>
        </is>
      </c>
      <c r="O212" s="100" t="inlineStr">
        <is>
          <t>ข้อสอบจริง</t>
        </is>
      </c>
      <c r="P212" s="100" t="inlineStr">
        <is>
          <t>ปี 2564</t>
        </is>
      </c>
      <c r="Q212" s="100" t="n"/>
    </row>
    <row r="213" ht="13.2" customHeight="1" s="49">
      <c r="A213" s="100" t="n">
        <v>211</v>
      </c>
      <c r="B213" s="88" t="inlineStr">
        <is>
          <t>เภสัชกรต้องการเตรียมยา Omeprazole oral suspension ความแรง 5 mg/5 mL ปริมาตร 100 mL โดยนำ Omeprazole capsules ขนาดความแรง 20 mg มาแกะเอาเม็ด pellet ด้านในมาเตรียม จะต้องใช้ Omeprazole 20 mg capsule จำนวนกี่แคปซูล?</t>
        </is>
      </c>
      <c r="C213" s="100" t="n"/>
      <c r="D213" s="88" t="inlineStr">
        <is>
          <t>5 แคปซูล</t>
        </is>
      </c>
      <c r="E213" s="88" t="inlineStr">
        <is>
          <t>10 แคปซูล</t>
        </is>
      </c>
      <c r="F213" s="88" t="inlineStr">
        <is>
          <t>15 แคปซูล</t>
        </is>
      </c>
      <c r="G213" s="88" t="inlineStr">
        <is>
          <t>20 แคปซูล</t>
        </is>
      </c>
      <c r="H213" s="88" t="inlineStr">
        <is>
          <t>25 แคปซูล</t>
        </is>
      </c>
      <c r="I213" s="100" t="n">
        <v>1</v>
      </c>
      <c r="J213" s="88" t="inlineStr">
        <is>
          <t>✅ คำตอบที่ถูกต้อง: ข้อ ก. 5 แคปซูล
💡 Background:
การคำนวณการเตรียมยาผสมตามใบสั่งยา (Extemporaneous compounding calculation):
ปริมาณตัวยาสำคัญทั้งหมดที่ต้องการ = ความเข้มข้นที่ต้องการ x ปริมาตรรวม
🎯 ทำไมข้อนี้ถึงถูก:
ข้อ ก. คำนวณทีละขั้นตอนดังนี้:
1. ความแรงยาที่ต้องการ = 5 mg / 5 mL = 1 mg/mL
2. ปริมาตรรวมที่ต้องการเตรียม = 100 mL
3. ปริมาณตัวยา Omeprazole ทั้งหมดที่ต้องใช้ = 1 mg/mL x 100 mL = 100 mg
4. แคปซูลที่มีคือขนาด 20 mg ต่อแคปซูล
5. จำนวนแคปซูลที่ต้องใช้ = 100 mg / 20 mg per capsule = 5 แคปซูล
🔍 ข้ออื่นผิดเพราะอะไร:
- ข้อ ข. (10 แคปซูล): จะได้ตัวยา 200 mg ซึ่งเข้มข้นเป็น 2 เท่าของสูตรที่ต้องการ (10 mg/5 mL)
- ข้อ ค. (15 แคปซูล): จะได้ตัวยา 300 mg ซึ่งผิดสัดส่วน
- ข้อ ง. (20 แคปซูล): จะได้ตัวยา 400 mg ซึ่งผิดสัดส่วน
- ข้อ จ. (25 แคปซูล): จะได้ตัวยา 500 mg ซึ่งผิดสัดส่วน
📖 Guideline อ้างอิง:
USP-NF General Chapter &lt;795&gt; Pharmaceutical Compounding - Nonsterile Preparations &amp; Ansel's Pharmaceutical Calculations
📌 จุดจำก่อนสอบ:
• สูตรคำนวณ: Total API = Target Concentration x Total Volume
• Omeprazole Extemporaneous suspension มักเตรียมในสารละลาย Sodium bicarbonate 8.4% w/v เพื่อป้องกันไม่ให้ Omeprazole สลายตัวจากกรด</t>
        </is>
      </c>
      <c r="K213" s="100" t="n"/>
      <c r="L213" s="88" t="inlineStr">
        <is>
          <t>Solid Dosage Forms &amp; Manufacturing</t>
        </is>
      </c>
      <c r="M213" s="100" t="inlineStr">
        <is>
          <t>Product</t>
        </is>
      </c>
      <c r="N213" s="88" t="inlineStr">
        <is>
          <t>ข้อสอบจริง Product ปี 2564 ข้อ 57</t>
        </is>
      </c>
      <c r="O213" s="100" t="inlineStr">
        <is>
          <t>ข้อสอบจริง</t>
        </is>
      </c>
      <c r="P213" s="100" t="inlineStr">
        <is>
          <t>ปี 2564</t>
        </is>
      </c>
      <c r="Q213" s="100" t="n"/>
    </row>
    <row r="214" ht="13.2" customHeight="1" s="49">
      <c r="A214" s="100" t="n">
        <v>212</v>
      </c>
      <c r="B214" s="88" t="inlineStr">
        <is>
          <t>เหตุผลสำคัญที่สุดทางเภสัชกรรมในการผลิตยา Omeprazole ให้อยู่ในรูปแบบ Enteric-coated pellets บรรจุในแคปซูลแข็งคือข้อใด?</t>
        </is>
      </c>
      <c r="C214" s="100" t="n"/>
      <c r="D214" s="88" t="inlineStr">
        <is>
          <t>ตัวยาสำคัญไม่คงตัวและถูกทำลายได้ง่ายมากในสภาวะกรดของกระเพาะอาหาร (Acid-labile drug)</t>
        </is>
      </c>
      <c r="E214" s="88" t="inlineStr">
        <is>
          <t>ตัวยาสำคัญไม่คงตัวและสลายตัวได้ง่ายในสภาวะด่างของลำไส้เล็ก (Base-labile drug)</t>
        </is>
      </c>
      <c r="F214" s="88" t="inlineStr">
        <is>
          <t>ตัวยาสำคัญมีน้ำหนักโมเลกุลสูงมากทำให้ไม่สามารถซึมผ่านเยื่อบุทางเดินอาหารได้</t>
        </is>
      </c>
      <c r="G214" s="88" t="inlineStr">
        <is>
          <t>เพื่อป้องกันไม่ให้ตัวยาระเหิดกลายเป็นไอในระหว่างการเก็บรักษาที่อุณหภูมิห้อง</t>
        </is>
      </c>
      <c r="H214" s="88" t="inlineStr">
        <is>
          <t>เพื่อลดการเกิดอันตรกิริยากับอาหารที่มีไขมันสูงในระบบทางเดินอาหาร</t>
        </is>
      </c>
      <c r="I214" s="100" t="n">
        <v>1</v>
      </c>
      <c r="J214" s="88" t="inlineStr">
        <is>
          <t>✅ คำตอบที่ถูกต้อง: ข้อ ก. ตัวยาสำคัญไม่คงตัวและถูกทำลายได้ง่ายมากในสภาวะกรดของกระเพาะอาหาร (Acid-labile drug)
💡 Background:
Omeprazole เป็นยายับยั้งการหลั่งกรดในกลุ่ม Proton Pump Inhibitors (PPIs) ซึ่งมีโครงสร้างทางเคมีแบบ Benzimidazole derivative มีความไวต่อกรดสูงมาก (Highly acid-labile) หากสัมผัสกับกรดไฮโดรคลอริกในกระเพาะอาหารจะสลายตัวอย่างรวดเร็วจนหมดฤทธิ์การรักษา
🎯 ทำไมข้อนี้ถึงถูก:
ข้อ ก. การเตรียมในรูปแบบ Enteric-coated pellets จะช่วยปกป้องตัวยาไม่ให้สัมผัสกับน้ำย่อยกรดในกระเพาะอาหาร และเมื่อ pellets เคลื่อนตัวผ่านกระเพาะเข้าสู่ลำไส้เล็กส่วน Duodenum (pH &gt; 6.0) ชั้นฟิล์ม enteric จะละลาย ปลดปล่อยตัวยาออกมาดูดซึมเข้าสู่กระแสเลือดเพื่อไปออกฤทธิ์ที่ Parietal cells
🔍 ข้ออื่นผิดเพราะอะไร:
- ข้อ ข. (Base-labile): ผิด เพราะ Omeprazole มีความคงตัวดีในสภาวะด่าง (Stable in alkaline pH) จึงมักผสมสารด่างเป็น Stabilizer ในแกนยา
- ข้อ ค. (High MW): Omeprazole มี MW เพียง 345.4 g/mol จัดเป็น Small molecule ไม่ใช่โมเลกุลขนาดใหญ่
- ข้อ ง. (ป้องกันการระเหิด): Omeprazole เป็นของแข็งผลึก ไม่ระเหิดที่อุณหภูมิห้อง
- ข้อ จ. (ลดการเกิดปฏิกิริยากับไขมัน): ไม่ใช่เหตุผลหลักในการทำ Enteric coating
📖 Guideline อ้างอิง:
Goodman &amp; Gilman's: The Pharmacological Basis of Therapeutics (14th Edition) &amp; USP-NF Monograph for Omeprazole Delayed-Release Capsules
📌 จุดจำก่อนสอบ:
• กลุ่มยา Acid-labile ที่ต้องทำ Enteric coating: PPIs (Omeprazole, Esomeprazole, Pantoprazole, Lansoprazole), Erythromycin base, Didanosine
• กลุ่มยาที่ระคายเคืองกระเพาะ (Gastric irritants): Aspirin, NSAIDs, Ferrous sulfate, Potassium chloride</t>
        </is>
      </c>
      <c r="K214" s="100" t="n"/>
      <c r="L214" s="88" t="inlineStr">
        <is>
          <t>Solid Dosage Forms &amp; Manufacturing</t>
        </is>
      </c>
      <c r="M214" s="100" t="inlineStr">
        <is>
          <t>Product</t>
        </is>
      </c>
      <c r="N214" s="88" t="inlineStr">
        <is>
          <t>ข้อสอบจริง Product ปี 2564 ข้อ 58</t>
        </is>
      </c>
      <c r="O214" s="100" t="inlineStr">
        <is>
          <t>ข้อสอบจริง</t>
        </is>
      </c>
      <c r="P214" s="100" t="inlineStr">
        <is>
          <t>ปี 2564</t>
        </is>
      </c>
      <c r="Q214" s="100" t="n"/>
    </row>
    <row r="215" ht="13.2" customHeight="1" s="49">
      <c r="A215" s="100" t="n">
        <v>213</v>
      </c>
      <c r="B215" s="88" t="inlineStr">
        <is>
          <t>ในการออกแบบสูตรโครงสร้างชั้นของ Omeprazole enteric-coated pellet สารในกลุ่มใดมีความจำเป็นต้องใส่ร่วมกับตัวยาสำคัญในชั้นแกนยา (Core layer) เพื่อเพิ่มความคงตัวทางเคมีของ Omeprazole?</t>
        </is>
      </c>
      <c r="C215" s="100" t="n"/>
      <c r="D215" s="88" t="inlineStr">
        <is>
          <t>สารช่วยปรับความเป็นด่างเพื่อเป็นสารบัฟเฟอร์ (Alkalizing / Buffering agent เช่น Disodium hydrogen phosphate หรือ Meglumine)</t>
        </is>
      </c>
      <c r="E215" s="88" t="inlineStr">
        <is>
          <t>สารต้านการเกิดฟอง (Anti-foaming agent)</t>
        </is>
      </c>
      <c r="F215" s="88" t="inlineStr">
        <is>
          <t>สารช่วยเพิ่มความหวาน (Sweetening agent)</t>
        </is>
      </c>
      <c r="G215" s="88" t="inlineStr">
        <is>
          <t>สารช่วยดูดความชื้นชนิดกรด (Acidic desiccant)</t>
        </is>
      </c>
      <c r="H215" s="88" t="inlineStr">
        <is>
          <t>สารก่อประจุลบ (Anionic surfactant)</t>
        </is>
      </c>
      <c r="I215" s="100" t="n">
        <v>1</v>
      </c>
      <c r="J215" s="88" t="inlineStr">
        <is>
          <t>✅ คำตอบที่ถูกต้อง: ข้อ ก. สารช่วยปรับความเป็นด่างเพื่อเป็นสารบัฟเฟอร์ (Alkalizing / Buffering agent เช่น Disodium hydrogen phosphate หรือ Meglumine)
💡 Background:
โครงสร้างของ Omeprazole pellet ประกอบด้วยหลายชั้น (Multi-layer structure):
1. Sugar core (แกนน้ำตาลทรงกลม)
2. Drug layer (Omeprazole + Alkaline buffer เช่น Meglumine / Na2HPO4)
3. Subcoating / Barrier layer (ชั้นกั้นแยก HPMC เพื่อป้องกันไม่ให้ยาที่เป็นด่างสัมผัสกับฟิล์มเคลือบที่เป็นกรด)
4. Enteric layer (Methacrylic acid copolymer เช่น Eudragit L 30 D-55)
5. Overcoating (ชั้นป้องกันการเกาะติดกัน)
🎯 ทำไมข้อนี้ถึงถูก:
ข้อ ก. Omeprazole เสื่อมสลายได้ง่ายมากในสภาวะที่มีความเป็นกรดอ่อน แม้กระทั่งกรดจากหมู่คาร์บอกซิลิกของพอลิเมอร์ชั้น Enteric coat ดังนั้นจึงจำเป็นต้องใส่สารช่วยปรับความเป็นด่าง (Alkalizing agent/Buffer) ในชั้นยา เพื่อสร้าง Microenvironment ที่เป็นด่าง ช่วยรักษาความคงตัวของตัวยาไว้
🔍 ข้ออื่นผิดเพราะอะไร:
- ข้อ ข. (Anti-foaming agent): ไม่ใช่สารจำเป็นในชั้นแกนยา
- ข้อ ค. (Sweetening agent): Pellets บรรจุในแคปซูลกลืนทั้งเม็ด ไม่จำเป็นต้องใส่สารเพิ่มความหวาน
- ข้อ ง. (Acidic desiccant): สารที่เป็นกรดจะทำลาย Omeprazole ทันที ห้ามใช้โดยเด็ดขาด
- ข้อ จ. (Anionic surfactant): ไม่ได้เป็นสารหลักในการรักษาความคงตัวทางเคมีของแกนยา
📖 Guideline อ้างอิง:
Modern Pharmaceutics (5th Edition, Alexander T. Florence &amp; Juergen Siepmann) &amp; Remington: The Science and Practice of Pharmacy
📌 จุดจำก่อนสอบ:
• โครงสร้าง Omeprazole pellet: Core (Drug + Alkaline buffer) -&gt; Subcoat (HPMC barrier) -&gt; Enteric coat (Eudragit L) -&gt; Top coat</t>
        </is>
      </c>
      <c r="K215" s="100" t="n"/>
      <c r="L215" s="88" t="inlineStr">
        <is>
          <t>Solid Dosage Forms &amp; Manufacturing</t>
        </is>
      </c>
      <c r="M215" s="100" t="inlineStr">
        <is>
          <t>Product</t>
        </is>
      </c>
      <c r="N215" s="88" t="inlineStr">
        <is>
          <t>ข้อสอบจริง Product ปี 2564 ข้อ 59</t>
        </is>
      </c>
      <c r="O215" s="100" t="inlineStr">
        <is>
          <t>ข้อสอบจริง</t>
        </is>
      </c>
      <c r="P215" s="100" t="inlineStr">
        <is>
          <t>ปี 2564</t>
        </is>
      </c>
      <c r="Q215" s="100" t="n"/>
    </row>
    <row r="216" ht="13.2" customHeight="1" s="49">
      <c r="A216" s="100" t="n">
        <v>214</v>
      </c>
      <c r="B216" s="88" t="inlineStr">
        <is>
          <t>ในกระบวนการผลิตยาเม็ด Chlorpheniramine maleate พบปัญหาเม็ดยาติดแน่นกับผนังเบ้าพิมพ์ (Die wall) และต้องใช้แรงดันขับเม็ดยาออกจากเบ้าพิมพ์สูงมาก (Binding / High ejection force) ข้อใดต่อไปนี้ ไม่ใช่ วิธีการแก้ไขปัญหาดังกล่าว?</t>
        </is>
      </c>
      <c r="C216" s="100" t="n"/>
      <c r="D216" s="88" t="inlineStr">
        <is>
          <t>การเพิ่มแรงตอกยา (Compression force) ให้สูงขึ้นเป็นสองเท่าเพื่อบดอัดผงยาให้แน่น</t>
        </is>
      </c>
      <c r="E216" s="88" t="inlineStr">
        <is>
          <t>การเพิ่มปริมาณสารหล่อลื่น (Lubricant) เช่น Magnesium stearate ในสูตรตำรับ</t>
        </is>
      </c>
      <c r="F216" s="88" t="inlineStr">
        <is>
          <t>การอบแห้งแกรนูลเพื่อลดความชื้นส่วนเกินให้อยู่ในเกณฑ์มาตรฐาน</t>
        </is>
      </c>
      <c r="G216" s="88" t="inlineStr">
        <is>
          <t>การทำความสะอาดและขัดเงาผนังเบ้าพิมพ์ (Die wall polishing) เพื่อลดรอยขรุขระ</t>
        </is>
      </c>
      <c r="H216" s="88" t="inlineStr">
        <is>
          <t>การปรับปรุงระยะเวลาการผสมสารหล่อลื่นให้กระจายตัวเคลือบผิวแกรนูลอย่างทั่วถึง</t>
        </is>
      </c>
      <c r="I216" s="100" t="n">
        <v>1</v>
      </c>
      <c r="J216" s="88" t="inlineStr">
        <is>
          <t>✅ คำตอบที่ถูกต้อง: ข้อ ก. การเพิ่มแรงตอกยา (Compression force) ให้สูงขึ้นเป็นสองเท่าเพื่อบดอัดผงยาให้แน่น
💡 Background:
ปัญหา Binding เกิดจากแรงเสียดทานระหว่างเม็ดยากับผนังด้านในของเบ้าพิมพ์ (Die wall friction) ส่งผลให้ Ejection force สูง สากล่างผลักเม็ดออกยาก ขอบเม็ดยามีรอยขูดขีดเป็นทาง และเครื่องตอกยาอาจเกิดความเสียหาย
🎯 ทำไมข้อนี้ถึงถูก:
ข้อ ก. การเพิ่มแรงตอกยา (Compression force) สูงขึ้น จะยิ่งทำให้เม็ดยาขยายตัวออกทางด้านข้างและเบียดอัดแน่นกับผนัง Die มากขึ้น ส่งผลให้เกิด Binding รุนแรงยิ่งขึ้น จึงไม่ใช่แนวทางแก้ไขที่ถูกต้อง
🔍 ข้ออื่นผิดเพราะอะไร:
- ข้อ ข. (เพิ่ม Lubricant): เป็นวิธีแก้ปัญหาหลัก เพราะ Lubricant (เช่น Magnesium stearate) ทำหน้าที่ลดแรงเสียดทานระหว่างเม็ดยากับผนัง Die โดยตรง
- ข้อ ค. (อบแห้งแกรนูล): ความชื้นสูงทำให้แกรนูลเหนียวและเกิดแรงเสียดทานกับผนัง Die การลดความชื้นจึงช่วยลด Binding ได้
- ข้อ ง. (ขัดเงาผนัง Die): ผนัง Die ที่มีรอยสึกหรอหรือขรุขระจะสร้างแรงเสียดทานสูง การขัดเงาจะช่วยให้เม็ดยาเลื่อนหลุดได้ง่าย
- ข้อ จ. (ปรับเวลาผสม Lubricant): ช่วยให้สารหล่อลื่นเคลือบผิวแกรนูลได้อย่างสม่ำเสมอทั่วถึง
📖 Guideline อ้างอิง:
Lieberman's Pharmaceutical Dosage Forms: Tablets (Volume 1) &amp; Ansel's Pharmaceutical Dosage Forms
📌 จุดจำก่อนสอบ:
• Binding (ติดผนัง Die) / High ejection force -&gt; แก้โดย: เพิ่ม Lubricant (Mg stearate), ขัดผนัง Die, ลดความชื้นแกรนูล, ลดขนาดแกรนูล
• Sticking/Picking (ติดหน้าสาก Punch) -&gt; แก้โดย: เพิ่ม Anti-adherent (Talc/Colloidal silica), ขัดหน้าสาก, อบแห้งแกรนูล</t>
        </is>
      </c>
      <c r="K216" s="100" t="n"/>
      <c r="L216" s="88" t="inlineStr">
        <is>
          <t>Solid Dosage Forms &amp; Manufacturing</t>
        </is>
      </c>
      <c r="M216" s="100" t="inlineStr">
        <is>
          <t>Product</t>
        </is>
      </c>
      <c r="N216" s="88" t="inlineStr">
        <is>
          <t>ข้อสอบจริง Product ปี 2564 ข้อ 61</t>
        </is>
      </c>
      <c r="O216" s="100" t="inlineStr">
        <is>
          <t>ข้อสอบจริง</t>
        </is>
      </c>
      <c r="P216" s="100" t="inlineStr">
        <is>
          <t>ปี 2564</t>
        </is>
      </c>
      <c r="Q216" s="100" t="n"/>
    </row>
    <row r="217" ht="409.6" customHeight="1" s="49">
      <c r="A217" s="100" t="n">
        <v>215</v>
      </c>
      <c r="B217" s="88" t="inlineStr">
        <is>
          <t>ในระหว่างการตอกยาเม็ด พบข้อบกพร่องที่ส่วนบนหรือส่วนล่างของเม็ดยาแยกตัวหลุดออกจากส่วนกลางของตัวเม็ดเป็นแผ่นหมวกครึ่งวงกลม (Capping) ข้อใดต่อไปนี้เป็นแนวทางการแก้ไขปัญหาที่ถูกต้อง?</t>
        </is>
      </c>
      <c r="C217" s="100" t="n"/>
      <c r="D217" s="88" t="inlineStr">
        <is>
          <t>การเพิ่มสัดส่วนหรือปริมาณสารยึดเกาะ (Binder) ในสูตรตำรับแกรนูล</t>
        </is>
      </c>
      <c r="E217" s="88" t="inlineStr">
        <is>
          <t>การเพิ่มแรงตอกยา (Compression force) ให้สูงขึ้นอย่างรวดเร็ว</t>
        </is>
      </c>
      <c r="F217" s="88" t="inlineStr">
        <is>
          <t>การลดระยะเวลาในการผสมผงยากับสารเพิ่มปริมาณ (Filler)</t>
        </is>
      </c>
      <c r="G217" s="88" t="inlineStr">
        <is>
          <t>การเพิ่มปริมาณสารช่วยแตกตัว (Disintegrant) ชนิดไม่ชอบน้ำ</t>
        </is>
      </c>
      <c r="H217" s="88" t="inlineStr">
        <is>
          <t>การเพิ่มความเร็วรอบของเครื่องตอกยาเม็ด (Turret speed)</t>
        </is>
      </c>
      <c r="I217" s="100" t="n">
        <v>1</v>
      </c>
      <c r="J217" s="88" t="inlineStr">
        <is>
          <t>✅ คำตอบที่ถูกต้อง: ข้อ ก. การเพิ่มสัดส่วนหรือปริมาณสารยึดเกาะ (Binder) ในสูตรตำรับแกรนูล
💡 Background:
Capping (การหลุดแยกของฝาเม็ดยา) และ Lamination (การแยกออกเป็นชั้นๆ ของเม็ดยา) มีสาเหตุหลักมาจาก:
1. การกักขังของฟองอากาศในมวลยา (Air entrapment) ขณะตอก
2. ผงยาหรือแกรนูลมีความแข็งแกร่งในการยึดเกาะต่ำ (Low compressibility / Low binder)
3. มีผงละเอียดมากเกินไป (Excessive fines &gt; 20 - 30%)
4. แกรนูลแห้งเกินไป (Too dry granules &lt; 1% moisture)
5. สากตอกยาและเบ้าพิมพ์สึกหรอ (Worn punches/dies)
🎯 ทำไมข้อนี้ถึงถูก:
ข้อ ก. การเพิ่มปริมาณหรือประสิทธิภาพของสารยึดเกาะ (Binder เช่น PVP K30, HPMC, Starch paste) จะช่วยเพิ่มแรงประสานและโครงสร้างร่างแหเหนียวแน่นระหว่างอนุภาค ทำให้เม็ดยาสามารถต้านทานแรงดีดตัวยืดหยุ่น (Elastic recovery) และป้องกัน Capping ได้
🔍 ข้ออื่นผิดเพราะอะไร:
- ข้อ ข. (เพิ่มแรงตอก): การเพิ่มแรงตอกสูงเกินไปจะยิ่งกักขังอากาศไว้ภายในและเพิ่มความเค้นสะสม ทำให้เกิด Capping รุนแรงขึ้นเมื่อคลายแรงกด (Decompression)
- ข้อ ค. (ลดเวลาผสม Filler): ไม่ได้ช่วยแก้ไขเรื่องแรงยึดเหนี่ยวของแกรนูล
- ข้อ ง. (เพิ่ม Disintegrant): จะยิ่งลดแรงยึดเกาะระหว่างอนุภาคและเพิ่มความเปราะของเม็ดยา
- ข้อ จ. (เพิ่มความเร็วรอบเครื่องตอก): จะทำให้ระยะเวลาในการกดอัด (Dwell time) สั้นลง อากาศระบายออกไม่ทัน เกิด Capping มากขึ้น
📖 Guideline อ้างอิง:
Aulton's Pharmaceutics: The Design and Manufacture of Medicines (5th Edition) &amp; Pharmaceutical Dosage Forms: Tablets
📌 จุดจำก่อนสอบ:
• Capping / Lamination แก้ไขโดย: เพิ่ม Binder, เติมความชื้นเล็กน้อย (1-2%), ร่อนลดผงละเอียด (Fines), ลดความเร็วตอก (เพิ่ม Dwell time), ใช้ Pre-compression, ใช้ Tapered die</t>
        </is>
      </c>
      <c r="K217" s="100" t="n"/>
      <c r="L217" s="88" t="inlineStr">
        <is>
          <t>Solid Dosage Forms &amp; Manufacturing</t>
        </is>
      </c>
      <c r="M217" s="100" t="inlineStr">
        <is>
          <t>Product</t>
        </is>
      </c>
      <c r="N217" s="88" t="inlineStr">
        <is>
          <t>ข้อสอบจริง Product ปี 2564 ข้อ 65</t>
        </is>
      </c>
      <c r="O217" s="100" t="inlineStr">
        <is>
          <t>ข้อสอบจริง</t>
        </is>
      </c>
      <c r="P217" s="100" t="inlineStr">
        <is>
          <t>ปี 2564</t>
        </is>
      </c>
      <c r="Q217" s="100" t="n"/>
    </row>
    <row r="218" ht="409.6" customHeight="1" s="49">
      <c r="A218" s="100" t="n">
        <v>216</v>
      </c>
      <c r="B218" s="88" t="inlineStr">
        <is>
          <t>ในการเคลือบฟิล์มยาเม็ด (Film coating) หากสารละลายเคลือบฟิล์มมีความหนืดสูงมากเกินไป (Excessive viscosity) ข้อใดต่อไปนี้ ไม่ใช่ ปัญหาข้อบกพร่องที่เกิดขึ้นจากสาเหตุดังกล่าว?</t>
        </is>
      </c>
      <c r="C218" s="100" t="n"/>
      <c r="D218" s="88" t="inlineStr">
        <is>
          <t>ฟิล์มแตกร้าวเนื่องจากความเค้นภายในสูง (Cracking)</t>
        </is>
      </c>
      <c r="E218" s="88" t="inlineStr">
        <is>
          <t>ผิวฟิล์มหลุดลอกติดหน้าเม็ดยาเนื่องจากหยดน้ำยาเหนียวเหนอะหนะ (Picking)</t>
        </is>
      </c>
      <c r="F218" s="88" t="inlineStr">
        <is>
          <t>เม็ดยาติดกันเป็นคู่หรือหลายเม็ดเนื่องจากการแห้งตัวช้า (Twinning)</t>
        </is>
      </c>
      <c r="G218" s="88" t="inlineStr">
        <is>
          <t>ผิวหน้าของฟิล์มเคลือบมีความขรุขระไม่เรียบเนียน (Surface roughness / Orange peel)</t>
        </is>
      </c>
      <c r="H218" s="88" t="inlineStr">
        <is>
          <t>เม็ดยาเกาะติดกับผนังหม้อเคลือบหรือติดกันเอง (Sticking)</t>
        </is>
      </c>
      <c r="I218" s="100" t="n">
        <v>1</v>
      </c>
      <c r="J218" s="88" t="inlineStr">
        <is>
          <t>✅ คำตอบที่ถูกต้อง: ข้อ ก. ฟิล์มแตกร้าวเนื่องจากความเค้นภายในสูง (Cracking)
💡 Background:
ความหนืดของน้ำยาเคลือบฟิล์ม (Spray solution viscosity) มีผลอย่างมากต่อการพ่นละอองฝอย (Atomization) หากน้ำยาข้นหนืดเกินไป ละอองสเปรย์จะมีขนาดใหญ่ กระจายตัวยาก เม็ดยาจะเปียกแฉะและเหนียวเหนอะหนะ
🎯 ทำไมข้อนี้ถึงถูก:
ข้อ ก. Cracking (การแตกร้าวของฟิล์ม) เกิดจากความเค้นภายในของฟิล์ม (Internal stress) สูงกว่าแรงดึงขาดของฟิล์ม (Tensile strength) ซึ่งมีสาเหตุหลักมาจากการขาดสารช่วยยืดหยุ่น (Inadequate plasticizer) หรือการเลือกชนิดพอลิเมอร์ที่มีโมเลกุลสายสั้นเกินไป ไม่ได้มีสาเหตุหลักมาจากความหนืดของน้ำยาเคลือบ
🔍 ข้ออื่นผิดเพราะอะไร:
- ข้อ ข. (Picking): น้ำยาหนืดทำให้หยดสเปรย์เหนียว เม็ดยาติดกันแล้วดึงแผ่นฟิล์มหลุดออกเป็นหลุม
- ข้อ ค. (Twinning): น้ำยาหนืดทำให้เม็ดยาสองเม็ดติดประกบกันเป็นคู่ระหว่างการหมุนในหม้อเคลือบ
- ข้อ ง. (Surface roughness / Orange peel): ละอองสเปรย์ที่หนืดเกินไปจะไม่แผ่กระจายตัวเรียบเนียนบนผิวเม็ดยา (Poor droplet spreading) เกิดเป็นผิวส้มขรุขระ
- ข้อ จ. (Sticking): ความเหนียวหนืดทำให้เม็ดยาเกาะติดกันหรือติดผนังหม้อเคลือบ
📖 Guideline อ้างอิง:
Pharmaceutical Coating Technology (Graham Cole et al.) &amp; Remington: The Science and Practice of Pharmacy
📌 จุดจำก่อนสอบ:
• น้ำยาเคลือบหนืดเกินไป -&gt; สเปรย์เป็นหยดใหญ่ -&gt; เกิด Roughness (Orange peel), Twinning, Sticking, Picking
• ฟิล์มขาด Plasticizer -&gt; ฟิล์มเปราะ -&gt; เกิด Cracking, Splitting
• ฟิล์มยึดเกาะแกนยาไม่ดี -&gt; เกิด Peeling, Flaking</t>
        </is>
      </c>
      <c r="K218" s="100" t="n"/>
      <c r="L218" s="88" t="inlineStr">
        <is>
          <t>Solid Dosage Forms &amp; Manufacturing</t>
        </is>
      </c>
      <c r="M218" s="100" t="inlineStr">
        <is>
          <t>Product</t>
        </is>
      </c>
      <c r="N218" s="88" t="inlineStr">
        <is>
          <t>ข้อสอบจริง Product ปี 2564 ข้อ 67</t>
        </is>
      </c>
      <c r="O218" s="100" t="inlineStr">
        <is>
          <t>ข้อสอบจริง</t>
        </is>
      </c>
      <c r="P218" s="100" t="inlineStr">
        <is>
          <t>ปี 2564</t>
        </is>
      </c>
      <c r="Q218" s="100" t="n"/>
    </row>
    <row r="219" ht="409.6" customHeight="1" s="49">
      <c r="A219" s="100" t="n">
        <v>217</v>
      </c>
      <c r="B219" s="88" t="inlineStr">
        <is>
          <t>สารในข้อใดต่อไปนี้ ไม่ใช่ ส่วนประกอบมาตรฐานที่ใช้ในการเตรียมเปลือกแคปซูลนิ่ม (Soft gelatin capsule shell)?</t>
        </is>
      </c>
      <c r="C219" s="100" t="n"/>
      <c r="D219" s="88" t="inlineStr">
        <is>
          <t>Polyethylene glycol 400 (PEG 400)</t>
        </is>
      </c>
      <c r="E219" s="88" t="inlineStr">
        <is>
          <t>Glycerin</t>
        </is>
      </c>
      <c r="F219" s="88" t="inlineStr">
        <is>
          <t>Sorbitol solution</t>
        </is>
      </c>
      <c r="G219" s="88" t="inlineStr">
        <is>
          <t>Gelatin</t>
        </is>
      </c>
      <c r="H219" s="88" t="inlineStr">
        <is>
          <t>Purified water</t>
        </is>
      </c>
      <c r="I219" s="100" t="n">
        <v>1</v>
      </c>
      <c r="J219" s="88" t="inlineStr">
        <is>
          <t>✅ คำตอบที่ถูกต้อง: ข้อ ก. Polyethylene glycol 400 (PEG 400)
💡 Background:
โครงสร้างของเปลือกแคปซูลนิ่ม (Soft Gelatin Capsule Shell) ประกอบด้วยส่วนประกอบสำคัญ 4 ชนิดหลัก:
1. สารก่อเจล (Gelatin): เป็นโครงสร้างหลักของเปลือก
2. สารช่วยให้ยืดหยุ่น (Plasticizer): เช่น Glycerin, Sorbitol (สัดส่วน Plasticizer : Gelatin ประมาณ 0.3 - 1.0 : 1)
3. น้ำบริสุทธิ์ (Water): 30 - 40% ในขั้นตอนเตรียม และเหลือ 6 - 10% หลังอบแห้ง
4. สารแต่งสี สารแต่งกลิ่น และสารทึบแสง (Colorants, Flavorings, Opacifiers เช่น TiO2)
🎯 ทำไมข้อนี้ถึงถูก:
ข้อ ก. PEG 400 เป็นของเหลวน้ำหนักโมเลกุลต่ำ นิยมใช้เป็นตัวทำละลายหรือกระสายยาในส่วนของเหลวที่บรรจุภายในแคปซูล (Fill formulation / Liquid vehicle) ไม่ได้ใช้เป็นส่วนประกอบโครงสร้างของเปลือกแคปซูลเจลาติน (Shell formulation)
🔍 ข้ออื่นผิดเพราะอะไร:
- ข้อ ข. (Glycerin): เป็น Plasticizer หลักที่สำคัญที่สุดในการให้ความยืดหยุ่นแก่เปลือก Soft gel
- ข้อ ค. (Sorbitol solution): เป็น Plasticizer ร่วมกับ Glycerin เพื่อป้องกันการตกผลึกของเปลือกแคปซูล
- ข้อ ง. (Gelatin): เป็นสารสร้างโครงสร้างหลัก (Base polymer) ของเปลือกแคปซูล
- ข้อ จ. (Purified water): เป็นตัวทำละลายที่จำเป็นในการหลอมละลายเจลาตินและขึ้นรูปแผ่นริบบอน (Gelatin ribbons)
📖 Guideline อ้างอิง:
Ansel's Pharmaceutical Dosage Forms and Drug Delivery Systems (11th Edition) &amp; Modern Pharmaceutics
📌 จุดจำก่อนสอบ:
• Softgel Shell: Gelatin + Plasticizer (Glycerin/Sorbitol) + Water + Color/Opacifier (TiO2)
• Softgel Fill: Non-aqueous liquid, Lipophilic oils, PEG 400, Self-emulsifying liquids (ห้ามบรรจุน้ำ &gt; 5% หรือสารที่ละลายเจลาติน)</t>
        </is>
      </c>
      <c r="K219" s="100" t="n"/>
      <c r="L219" s="88" t="inlineStr">
        <is>
          <t>Solid Dosage Forms &amp; Manufacturing</t>
        </is>
      </c>
      <c r="M219" s="100" t="inlineStr">
        <is>
          <t>Product</t>
        </is>
      </c>
      <c r="N219" s="88" t="inlineStr">
        <is>
          <t>ข้อสอบจริง Product ปี 2564 ข้อ 70</t>
        </is>
      </c>
      <c r="O219" s="100" t="inlineStr">
        <is>
          <t>ข้อสอบจริง</t>
        </is>
      </c>
      <c r="P219" s="100" t="inlineStr">
        <is>
          <t>ปี 2564</t>
        </is>
      </c>
      <c r="Q219" s="100" t="n"/>
    </row>
    <row r="220" ht="409.6" customHeight="1" s="49">
      <c r="A220" s="100" t="n">
        <v>218</v>
      </c>
      <c r="B220" s="88" t="inlineStr">
        <is>
          <t>Dicalcium phosphate dihydrate (Dibasic calcium phosphate dihydrate) นิยมนำมาใช้ทำหน้าที่หลักเป็นสารช่วยชนิดใดในสูตรตำรับยาเม็ด?</t>
        </is>
      </c>
      <c r="C220" s="100" t="n"/>
      <c r="D220" s="88" t="inlineStr">
        <is>
          <t>สารเพิ่มปริมาณชนิดไม่ละลายน้ำ (Insoluble diluent / Filler)</t>
        </is>
      </c>
      <c r="E220" s="88" t="inlineStr">
        <is>
          <t>สารยึดเกาะชนิดของเหลว (Liquid binder)</t>
        </is>
      </c>
      <c r="F220" s="88" t="inlineStr">
        <is>
          <t>สารช่วยแตกตัวความเร็วสูง (Superdisintegrant)</t>
        </is>
      </c>
      <c r="G220" s="88" t="inlineStr">
        <is>
          <t>สารหล่อลื่นที่ละลายน้ำได้ (Water-soluble lubricant)</t>
        </is>
      </c>
      <c r="H220" s="88" t="inlineStr">
        <is>
          <t>สารก่อฟิล์มเคลือบแตกตัวในลำไส้ (Enteric film-forming agent)</t>
        </is>
      </c>
      <c r="I220" s="100" t="n">
        <v>1</v>
      </c>
      <c r="J220" s="88" t="inlineStr">
        <is>
          <t>✅ คำตอบที่ถูกต้อง: ข้อ ก. สารเพิ่มปริมาณชนิดไม่ละลายน้ำ (Insoluble diluent / Filler)
💡 Background:
Dicalcium phosphate dihydrate (Emcompress / Di-Tab) เป็นสารอนินทรีย์สีขาว มีคุณสมบัติเด่นคือไม่ดูดความชื้น (Non-hygroscopic) และมีการไหลที่ดีเยี่ยม จึงนิยมนำมาใช้เป็นสารเพิ่มปริมาณ (Diluent/Filler) สำหรับการตอกยาเม็ดทั้งแบบ Direct compression และ Wet granulation
🎯 ทำไมข้อนี้ถึงถูก:
ข้อ ก. Dicalcium phosphate ทำหน้าที่หลักเป็น Insoluble diluent เหมาะสำหรับตัวยาสำคัญที่ไม่ทนต่อความชื้น มีข้อควรระวังคือห้ามใช้ร่วมกับยาปฏิชีวนะกลุ่ม Tetracyclines หรือ Fluoroquinolones เนื่องจากจะเกิดปฏิกิริยา Chelation ทำให้ยาไม่ดูดซึม
🔍 ข้ออื่นผิดเพราะอะไร:
- ข้อ ข. (Binder): สารยึดเกาะได้แก่ PVP, HPMC, Starch paste ไม่ใช่หน้าที่ของ Dicalcium phosphate
- ข้อ ค. (Superdisintegrant): เช่น Croscarmellose sodium, Sodium starch glycolate
- ข้อ ง. (Water-soluble lubricant): เช่น PEG 4000/6000, Sodium stearyl fumarate ส่วน Dicalcium phosphate ไม่ละลายน้ำและไม่ใช่สารหล่อลื่น
- ข้อ จ. (Enteric agent): เช่น Eudragit L, CAP, HPMCP
📖 Guideline อ้างอิง:
Handbook of Pharmaceutical Excipients (9th Edition) &amp; Ansel's Pharmaceutical Dosage Forms
📌 จุดจำก่อนสอบ:
• Diluent ชนิดไม่ละลายน้ำ: Dicalcium phosphate, Microcrystalline cellulose (MCC), Calcium sulfate
• Diluent ชนิดละลายน้ำ: Lactose, Mannitol, Sorbitol, Sucrose, Dextrose
• ข้อห้ามใช้ Dicalcium phosphate: ห้ามใช้ในตำรับ Tetracycline, Doxycycline, Ciprofloxacin (เกิด Insoluble chelate)</t>
        </is>
      </c>
      <c r="K220" s="100" t="n"/>
      <c r="L220" s="88" t="inlineStr">
        <is>
          <t>Solid Dosage Forms &amp; Manufacturing</t>
        </is>
      </c>
      <c r="M220" s="100" t="inlineStr">
        <is>
          <t>Product</t>
        </is>
      </c>
      <c r="N220" s="88" t="inlineStr">
        <is>
          <t>ข้อสอบจริง Product ปี 2564 ข้อ 92</t>
        </is>
      </c>
      <c r="O220" s="100" t="inlineStr">
        <is>
          <t>ข้อสอบจริง</t>
        </is>
      </c>
      <c r="P220" s="100" t="inlineStr">
        <is>
          <t>ปี 2564</t>
        </is>
      </c>
      <c r="Q220" s="100" t="n"/>
    </row>
    <row r="221" ht="409.6" customHeight="1" s="49">
      <c r="A221" s="100" t="n">
        <v>219</v>
      </c>
      <c r="B221" s="88" t="inlineStr">
        <is>
          <t>ในระหว่างการเคลือบฟิล์มยาเม็ด (Film coating) หากพบปัญหาฟิล์มเกิดรอยแตกร้าว (Film cracking) แนวทางการแก้ไขสูตรตำรับเคลือบฟิล์มที่ตรงจุดและมีประสิทธิภาพที่สุดคือข้อใด?</t>
        </is>
      </c>
      <c r="C221" s="100" t="n"/>
      <c r="D221" s="88" t="inlineStr">
        <is>
          <t>การเพิ่มสัดส่วนหรือปริมาณของสารช่วยเพิ่มความยืดหยุ่น (Plasticizer) ในสูตรน้ำยาเคลือบ</t>
        </is>
      </c>
      <c r="E221" s="88" t="inlineStr">
        <is>
          <t>การเพิ่มปริมาณสารช่วยแตกตัว (Disintegrant) ลงในแกนยาเม็ด</t>
        </is>
      </c>
      <c r="F221" s="88" t="inlineStr">
        <is>
          <t>การเพิ่มความหนืดของน้ำยาเคลือบฟิล์มให้ข้นขึ้น</t>
        </is>
      </c>
      <c r="G221" s="88" t="inlineStr">
        <is>
          <t>การลดอุณหภูมิของลมร้อนที่เป่าเข้าสู่หม้อเคลือบลงอย่างมาก</t>
        </is>
      </c>
      <c r="H221" s="88" t="inlineStr">
        <is>
          <t>การเพิ่มความเร็วรอบในการหมุนของหม้อเคลือบยา (Pan speed)</t>
        </is>
      </c>
      <c r="I221" s="100" t="n">
        <v>1</v>
      </c>
      <c r="J221" s="88" t="inlineStr">
        <is>
          <t>✅ คำตอบที่ถูกต้อง: ข้อ ก. การเพิ่มสัดส่วนหรือปริมาณของสารช่วยเพิ่มความยืดหยุ่น (Plasticizer) ในสูตรน้ำยาเคลือบ
💡 Background:
ปัญหา Film cracking (การแตกร้าวของฟิล์ม) เกิดขึ้นเมื่อความเค้นภายใน (Internal stress) ที่เกิดขึ้นในระหว่างการแห้งตัวของฟิล์มมีค่าสูงกว่าความต้านทานแรงดึง (Tensile strength) ของพอลิเมอร์ ทำให้แผ่นฟิล์มเปราะและแยกออกจากกัน
🎯 ทำไมข้อนี้ถึงถูก:
ข้อ ก. การเติมหรือเพิ่ม Plasticizer (เช่น PEG, Triethyl citrate, Propylene glycol, Glycerin) จะช่วยลดค่า Glass Transition Temperature (Tg) ของพอลิเมอร์ ทำให้สายโซ่พอลิเมอร์เคลื่อนไหวได้ยืดหยุ่นมากขึ้น ลดความเค้นภายในและป้องกันการแตกร้าวได้อย่างสมบูรณ์
🔍 ข้ออื่นผิดเพราะอะไร:
- ข้อ ข. (เพิ่ม Disintegrant): เกี่ยวข้องกับการแตกตัวของแกนเม็ดยาเมื่อรับประทาน ไม่ได้ช่วยแก้ปัญหาฟิล์มเคลือบภายนอกแตกร้าว
- ข้อ ค. (เพิ่มความหนืด): จะยิ่งทำให้การพ่นสเปรย์เป็นละอองยาก เกิดปัญหาผิวส้ม (Orange peel) หรือ Sticking เพิ่มขึ้น
- ข้อ ง. (ลดอุณหภูมิลมร้อน): อาจทำให้ฟิล์มแห้งช้าและเกิดปัญหา Overwetting / Sticking
- ข้อ จ. (เพิ่มความเร็วหม้อเคลือบ): จะเพิ่มแรงกระแทกและเสียดสีระหว่างเม็ดยา ทำให้ฟิล์มที่เปราะอยู่แล้วบิ่นแตก (Chipping) รุนแรงขึ้น
📖 Guideline อ้างอิง:
Pharmaceutical Coating Technology &amp; Aulton's Pharmaceutics: The Design and Manufacture of Medicines
📌 จุดจำก่อนสอบ:
• Film Cracking -&gt; ขาดความยืดหยุ่น (High internal stress, High Tg) -&gt; แก้โดย: เพิ่ม Plasticizer
• Film Peeling -&gt; แรงยึดเกาะต่ำ (Low adhesion) -&gt; แก้โดย: ปรับสูตร Polymer หรือลดความขรุขระแกนเม็ด</t>
        </is>
      </c>
      <c r="K221" s="100" t="n"/>
      <c r="L221" s="88" t="inlineStr">
        <is>
          <t>Solid Dosage Forms &amp; Manufacturing</t>
        </is>
      </c>
      <c r="M221" s="100" t="inlineStr">
        <is>
          <t>Product</t>
        </is>
      </c>
      <c r="N221" s="88" t="inlineStr">
        <is>
          <t>ข้อสอบจริง Product ปี 2564 ข้อ 95</t>
        </is>
      </c>
      <c r="O221" s="100" t="inlineStr">
        <is>
          <t>ข้อสอบจริง</t>
        </is>
      </c>
      <c r="P221" s="100" t="inlineStr">
        <is>
          <t>ปี 2564</t>
        </is>
      </c>
      <c r="Q221" s="100" t="n"/>
    </row>
    <row r="222" ht="409.6" customHeight="1" s="49">
      <c r="A222" s="100" t="n">
        <v>220</v>
      </c>
      <c r="B222" s="88" t="inlineStr">
        <is>
          <t>น้ำมันถั่วเหลือง (Soybean oil) นิยมนำมาใช้ทำหน้าที่หลักเป็นสารช่วยชนิดใดในสูตรตำรับยาแคปซูลนิ่ม (Soft gelatin capsules)?</t>
        </is>
      </c>
      <c r="C222" s="100" t="n"/>
      <c r="D222" s="88" t="inlineStr">
        <is>
          <t>สารกระสายยาตัวเติมของเหลว (Lipophilic liquid vehicle / Filling base)</t>
        </is>
      </c>
      <c r="E222" s="88" t="inlineStr">
        <is>
          <t>สารช่วยเพิ่มความยืดหยุ่นของเปลือกแคปซูล (Plasticizer for shell)</t>
        </is>
      </c>
      <c r="F222" s="88" t="inlineStr">
        <is>
          <t>สารช่วยแตกตัวเร็ว (Superdisintegrant)</t>
        </is>
      </c>
      <c r="G222" s="88" t="inlineStr">
        <is>
          <t>สารเพิ่มความแข็งแกร่งของเปลือกเจลาติน (Hardening agent)</t>
        </is>
      </c>
      <c r="H222" s="88" t="inlineStr">
        <is>
          <t>สารก่อฟิล์มทึบแสง (Opacifying agent)</t>
        </is>
      </c>
      <c r="I222" s="100" t="n">
        <v>1</v>
      </c>
      <c r="J222" s="88" t="inlineStr">
        <is>
          <t>✅ คำตอบที่ถูกต้อง: ข้อ ก. สารกระสายยาตัวเติมของเหลว (Lipophilic liquid vehicle / Filling base)
💡 Background:
ยาแคปซูลนิ่ม (Soft gelatin capsules) มักใช้บรรจุตัวยาสำคัญที่เป็นของเหลว หรือตัวยาที่ไม่ละลายน้ำโดยการละลายหรือกระจายตัวยาในกระสายยาชนิดน้ำมันหรือไขมัน (Lipophilic vehicle)
🎯 ทำไมข้อนี้ถึงถูก:
ข้อ ก. Soybean oil เป็นน้ำมันพืชที่มีความคงตัวดี ไม่ทำปฏิกิริยากับเปลือกเจลาติน จึงนิยมใช้เป็น Lipophilic vehicle / Filling agent หลักในการบรรจุสารสกัด วิตามินที่ละลายในไขมัน (เช่น Vitamin A, D, E, K) หรือตัวยาที่ไม่ละลายน้ำลงในแคปซูลนิ่ม
🔍 ข้ออื่นผิดเพราะอะไร:
- ข้อ ข. (Plasticizer for shell): สารเพิ่มความยืดหยุ่นของเปลือกเจลาตินต้องเป็นสารที่ชอบน้ำ (Hydrophilic) เช่น Glycerin, Sorbitol ส่วน Soybean oil ไม่ละลายน้ำและไม่เข้ากับเจลาติน
- ข้อ ค. (Superdisintegrant): แคปซูลนิ่มไม่มีการใส่ Superdisintegrant ในเปลือก
- ข้อ ง. (Hardening agent): Soybean oil ไม่ได้ทำให้เปลือกแข็ง
- ข้อ จ. (Opacifying agent): สารทึบแสงในเปลือกแคปซูลคือ Titanium dioxide (TiO2)
📖 Guideline อ้างอิง:
Ansel's Pharmaceutical Dosage Forms and Drug Delivery Systems &amp; Modern Pharmaceutics
📌 จุดจำก่อนสอบ:
• Softgel Fill Vehicles:
  - Lipophilic: Soybean oil, Corn oil, Fractionated coconut oil, Medium-chain triglycerides (MCT)
  - Hydrophilic: PEG 400, PEG 600, Polysorbate 80</t>
        </is>
      </c>
      <c r="K222" s="100" t="n"/>
      <c r="L222" s="88" t="inlineStr">
        <is>
          <t>Solid Dosage Forms &amp; Manufacturing</t>
        </is>
      </c>
      <c r="M222" s="100" t="inlineStr">
        <is>
          <t>Product</t>
        </is>
      </c>
      <c r="N222" s="88" t="inlineStr">
        <is>
          <t>ข้อสอบจริง Product ปี 2564 ข้อ 124</t>
        </is>
      </c>
      <c r="O222" s="100" t="inlineStr">
        <is>
          <t>ข้อสอบจริง</t>
        </is>
      </c>
      <c r="P222" s="100" t="inlineStr">
        <is>
          <t>ปี 2564</t>
        </is>
      </c>
      <c r="Q222" s="100" t="n"/>
    </row>
    <row r="223" ht="409.6" customHeight="1" s="49">
      <c r="A223" s="100" t="n">
        <v>221</v>
      </c>
      <c r="B223" s="88" t="inlineStr">
        <is>
          <t>แพทย์สั่งจ่ายยาน้ำ Enalapril oral solution ความแรง 1.5 mg/mL ปริมาตร 60 mL ให้แก่ผู้ป่วยเด็ก โดยให้เภสัชกรเตรียมผสมจากยาเม็ด Enalapril maleate ขนาดความแรง 10 mg จะต้องใช้ยาเม็ด Enalapril maleate ทั้งหมดกี่เม็ด?</t>
        </is>
      </c>
      <c r="C223" s="100" t="n"/>
      <c r="D223" s="88" t="inlineStr">
        <is>
          <t>3 เม็ด</t>
        </is>
      </c>
      <c r="E223" s="88" t="inlineStr">
        <is>
          <t>6 เม็ด</t>
        </is>
      </c>
      <c r="F223" s="88" t="inlineStr">
        <is>
          <t>9 เม็ด</t>
        </is>
      </c>
      <c r="G223" s="88" t="inlineStr">
        <is>
          <t>12 เม็ด</t>
        </is>
      </c>
      <c r="H223" s="88" t="inlineStr">
        <is>
          <t>15 เม็ด</t>
        </is>
      </c>
      <c r="I223" s="100" t="n">
        <v>3</v>
      </c>
      <c r="J223" s="88" t="inlineStr">
        <is>
          <t>✅ คำตอบที่ถูกต้อง: ข้อ ค. 9 เม็ด
💡 Background:
การคำนวณการเตรียมยาเฉพาะคราว (Extemporaneous preparation calculation):
ปริมาณตัวยาสำคัญทั้งหมดที่ต้องการ = ความเข้มข้นที่ต้องการ x ปริมาตรรวม
🎯 ทำไมข้อนี้ถึงถูก:
ข้อ ค. คำนวณทีละขั้นตอนดังนี้:
1. ความแรงยาที่ต้องการ = 1.5 mg/mL
2. ปริมาตรยาน้ำที่ต้องการเตรียม = 60 mL
3. ปริมาณ Enalapril maleate ทั้งหมดที่ต้องใช้ = 1.5 mg/mL x 60 mL = 90 mg
4. ยาเม็ดที่มีในคลังคือขนาด 10 mg ต่อเม็ด
5. จำนวนเม็ดยาที่ต้องนำมาบดเตรียม = 90 mg / 10 mg per tablet = 9 เม็ด
🔍 ข้ออื่นผิดเพราะอะไร:
- ข้อ ก. (3 เม็ด): จะได้ตัวยาเพียง 30 mg (ขาด 60 mg)
- ข้อ ข. (6 เม็ด): จะได้ตัวยาเพียง 60 mg (ขาด 30 mg)
- ข้อ ง. (12 เม็ด): จะได้ตัวยา 120 mg (เกินขนาดยา)
- ข้อ จ. (15 เม็ด): จะได้ตัวยา 150 mg (เกินขนาดยา)
📖 Guideline อ้างอิง:
USP-NF General Chapter &lt;795&gt; Pharmaceutical Compounding - Nonsterile Preparations &amp; Ansel's Pharmaceutical Calculations
📌 จุดจำก่อนสอบ:
• สูตรคำนวณ: Number of Tablets = (Target Concentration x Final Volume) / Strength per Tablet
• Enalapril extemporaneous liquid มักผสมใน Ora-Sweet / Ora-Plus (1:1) หรือ Citrate buffer เก็บที่อุณหภูมิ 2 - 8 องศาเซลเซียส</t>
        </is>
      </c>
      <c r="K223" s="100" t="n"/>
      <c r="L223" s="88" t="inlineStr">
        <is>
          <t>Solid Dosage Forms &amp; Manufacturing</t>
        </is>
      </c>
      <c r="M223" s="100" t="inlineStr">
        <is>
          <t>Product</t>
        </is>
      </c>
      <c r="N223" s="88" t="inlineStr">
        <is>
          <t>ข้อสอบจริง Product ปี 2564 ข้อ 129</t>
        </is>
      </c>
      <c r="O223" s="100" t="inlineStr">
        <is>
          <t>ข้อสอบจริง</t>
        </is>
      </c>
      <c r="P223" s="100" t="inlineStr">
        <is>
          <t>ปี 2564</t>
        </is>
      </c>
      <c r="Q223" s="100" t="n"/>
    </row>
    <row r="224" ht="409.6" customHeight="1" s="49">
      <c r="A224" s="100" t="n">
        <v>222</v>
      </c>
      <c r="B224" s="88" t="inlineStr">
        <is>
          <t>สูตรตำรับยาเม็ดประกอบด้วย Active ingredient, Microcrystalline cellulose, Corn starch, Lactose, Magnesium stearate, Colloidal silicon dioxide และ Sodium lauryl sulfate สารใดในตำรับทำหน้าที่เป็นสารช่วยแตกตัว (Disintegrant)?</t>
        </is>
      </c>
      <c r="C224" s="100" t="n"/>
      <c r="D224" s="88" t="inlineStr">
        <is>
          <t>Corn starch</t>
        </is>
      </c>
      <c r="E224" s="88" t="inlineStr">
        <is>
          <t>Lactose</t>
        </is>
      </c>
      <c r="F224" s="88" t="inlineStr">
        <is>
          <t>Magnesium stearate</t>
        </is>
      </c>
      <c r="G224" s="88" t="inlineStr">
        <is>
          <t>Colloidal silicon dioxide</t>
        </is>
      </c>
      <c r="H224" s="88" t="inlineStr">
        <is>
          <t>Sodium lauryl sulfate</t>
        </is>
      </c>
      <c r="I224" s="100" t="n">
        <v>1</v>
      </c>
      <c r="J224" s="88" t="inlineStr">
        <is>
          <t>✅ คำตอบที่ถูกต้อง: ข้อ ก. Corn starch
💡 Background:
สารช่วยแตกตัว (Disintegrant) ทำหน้าที่ช่วยให้ยาเม็ดแตกตัวออกเป็นอนุภาคเล็กๆ เมื่อสัมผัสกับของเหลวในทางเดินอาหาร เพื่อเพิ่มพื้นที่ผิวสัมผัสและเร่งการละลายของตัวยาสำคัญ
🎯 ทำไมข้อนี้ถึงถูก:
ข้อ ก. Corn starch (แป้งข้าวโพด) เป็นสารช่วยแตกตัวมาตรฐานดั้งเดิม (Conventional disintegrant) นิยมใช้ในความเข้มข้น 5 - 15% w/w โดยออกฤทธิ์ผ่านกลไกการดูดซับน้ำเข้าสู่รูพรุนของเม็ดยา (Capillary action / Wicking) และการพองตัว (Swelling) ทำให้เม็ดยาแตกกระจายตัวออก
🔍 ข้ออื่นผิดเพราะอะไร:
- ข้อ ข. (Lactose): ทำหน้าที่เป็นสารเพิ่มปริมาณ (Diluent/Filler)
- ข้อ ค. (Magnesium stearate): ทำหน้าที่เป็นสารหล่อลื่น (Lubricant)
- ข้อ ง. (Colloidal silicon dioxide): ทำหน้าที่เป็นสารช่วยการไหล (Glidant)
- ข้อ จ. (Sodium lauryl sulfate): ทำหน้าที่เป็นสารลดแรงตึงผิวและช่วยให้ผงยาเปียกน้ำ (Wetting agent / Surfactant)
📖 Guideline อ้างอิง:
Ansel's Pharmaceutical Dosage Forms and Drug Delivery Systems &amp; Handbook of Pharmaceutical Excipients
📌 จุดจำก่อนสอบ:
• สารช่วยแตกตัว (Disintegrants):
  - Conventional: Corn starch, Potato starch (5-15%)
  - Superdisintegrants (ใช้เพียง 2-5%): Sodium starch glycolate (SSG), Croscarmellose sodium (CCS), Crospovidone (Cross-linked PVP)</t>
        </is>
      </c>
      <c r="K224" s="100" t="n"/>
      <c r="L224" s="88" t="inlineStr">
        <is>
          <t>Solid Dosage Forms &amp; Manufacturing</t>
        </is>
      </c>
      <c r="M224" s="100" t="inlineStr">
        <is>
          <t>Product</t>
        </is>
      </c>
      <c r="N224" s="88" t="inlineStr">
        <is>
          <t>ข้อสอบจริง Product ปี 2564 ข้อ 136</t>
        </is>
      </c>
      <c r="O224" s="100" t="inlineStr">
        <is>
          <t>ข้อสอบจริง</t>
        </is>
      </c>
      <c r="P224" s="100" t="inlineStr">
        <is>
          <t>ปี 2564</t>
        </is>
      </c>
      <c r="Q224" s="100" t="n"/>
    </row>
    <row r="225" ht="409.6" customHeight="1" s="49">
      <c r="A225" s="100" t="n">
        <v>223</v>
      </c>
      <c r="B225" s="88" t="inlineStr">
        <is>
          <t>หากต้องการพัฒนาตำรับยาเม็ดหรือเพลเลตชนิดแตกตัวในลำไส้ (Enteric-coated dosage form) พอลิเมอร์ในข้อใดต่อไปนี้มีคุณสมบัติเป็นพอลิเมอร์เคลือบแบบ Enteric polymer?</t>
        </is>
      </c>
      <c r="C225" s="100" t="n"/>
      <c r="D225" s="88" t="inlineStr">
        <is>
          <t>Polyvinyl acetate phthalate (PVAP)</t>
        </is>
      </c>
      <c r="E225" s="88" t="inlineStr">
        <is>
          <t>Hypromellose (HPMC)</t>
        </is>
      </c>
      <c r="F225" s="88" t="inlineStr">
        <is>
          <t>Polyvinyl alcohol (PVA)</t>
        </is>
      </c>
      <c r="G225" s="88" t="inlineStr">
        <is>
          <t>Sodium carboxymethyl cellulose (Na CMC)</t>
        </is>
      </c>
      <c r="H225" s="88" t="inlineStr">
        <is>
          <t>Ethyl cellulose (EC)</t>
        </is>
      </c>
      <c r="I225" s="100" t="n">
        <v>1</v>
      </c>
      <c r="J225" s="88" t="inlineStr">
        <is>
          <t>✅ คำตอบที่ถูกต้อง: ข้อ ก. Polyvinyl acetate phthalate (PVAP)
💡 Background:
Enteric polymers เป็นพอลิเมอร์ที่มีหมู่ Phthalate หรือ Carboxylic acid อิสระ ทำให้มีคุณสมบัติละลายน้ำได้เฉพาะในสภาวะที่ค่า pH สูงกว่าค่า pKa ของหมู่กรดนั้นๆ (pH-dependent solubility)
🎯 ทำไมข้อนี้ถึงถูก:
ข้อ ก. Polyvinyl acetate phthalate (PVAP) เป็น Enteric polymer ที่มีหมู่ Phthalate จะไม่ละลายในกรดกระเพาะอาหาร (pH 1.2) แต่จะละลายได้ดีในลำไส้เล็กที่สภาวะ pH &gt; 5.0 ทำให้ปลดปล่อยตัวยาได้อย่างจำเพาะเจาะจง
🔍 ข้ออื่นผิดเพราะอะไร:
- ข้อ ข. (HPMC): เป็น Film former ชนิดละลายน้ำได้ในทุกช่วง pH นิยมใช้เคลือบฟิล์มทั่วไป (Immediate release)
- ข้อ ค. (PVA): เป็น Film former ชนิดละลายน้ำได้เร็ว ใช้เคลือบฟิล์มทั่วไปเพื่อความสวยงามและป้องกันความชื้น
- ข้อ ง. (Na CMC): เป็นสารก่อความหนืดและสารยึดเกาะ ละลายน้ำได้ ไม่ใช่ Enteric polymer
- ข้อ จ. (Ethyl cellulose): เป็นพอลิเมอร์ที่ไม่ละลายน้ำในทุกช่วง pH นิยมใช้เคลือบเพื่อการปลดปล่อยยาแบบควบคุมระยะยาว (Sustained / Extended release)
📖 Guideline อ้างอิง:
Remington: The Science and Practice of Pharmacy &amp; USP-NF General Chapter &lt;1059&gt; Excipient Performance
📌 จุดจำก่อนสอบ:
• Enteric polymers (จำหมู่ Phthalate / Acrylate):
  - PVAP (Polyvinyl acetate phthalate)
  - CAP (Cellulose acetate phthalate)
  - HPMCP (Hydroxypropyl methylcellulose phthalate)
  - Eudragit L 100 / L 100-55 (ละลาย pH &gt; 5.5 - 6.0)
  - Eudragit S 100 (ละลาย pH &gt; 7.0)</t>
        </is>
      </c>
      <c r="K225" s="100" t="n"/>
      <c r="L225" s="88" t="inlineStr">
        <is>
          <t>Solid Dosage Forms &amp; Manufacturing</t>
        </is>
      </c>
      <c r="M225" s="100" t="inlineStr">
        <is>
          <t>Product</t>
        </is>
      </c>
      <c r="N225" s="88" t="inlineStr">
        <is>
          <t>ข้อสอบจริง Product ปี 2564 ข้อ 153</t>
        </is>
      </c>
      <c r="O225" s="100" t="inlineStr">
        <is>
          <t>ข้อสอบจริง</t>
        </is>
      </c>
      <c r="P225" s="100" t="inlineStr">
        <is>
          <t>ปี 2564</t>
        </is>
      </c>
      <c r="Q225" s="100" t="n"/>
    </row>
    <row r="226" ht="409.6" customHeight="1" s="49">
      <c r="A226" s="100" t="n">
        <v>224</v>
      </c>
      <c r="B226" s="88" t="inlineStr">
        <is>
          <t>จากรูปภาพแสดงข้อบกพร่องของยาเม็ดที่ส่วนฝาบนหรือฝาล่างของเม็ดยาเกิดการแยกตัวหลุดออกจากส่วนกลางของตัวเม็ด [📷 มีรูปภาพประกอบ: image91.png] ข้อบกพร่องนี้เรียกว่าอะไร?</t>
        </is>
      </c>
      <c r="C226" s="100" t="inlineStr">
        <is>
          <t>[แนบรูป: ข้อสอบ Product ปี 2564 รหัสรูปภาพ image91]</t>
        </is>
      </c>
      <c r="D226" s="88" t="inlineStr">
        <is>
          <t>Capping</t>
        </is>
      </c>
      <c r="E226" s="88" t="inlineStr">
        <is>
          <t>Chipping</t>
        </is>
      </c>
      <c r="F226" s="88" t="inlineStr">
        <is>
          <t>Twinning</t>
        </is>
      </c>
      <c r="G226" s="88" t="inlineStr">
        <is>
          <t>Bridging</t>
        </is>
      </c>
      <c r="H226" s="88" t="inlineStr">
        <is>
          <t>Cracking</t>
        </is>
      </c>
      <c r="I226" s="100" t="n">
        <v>1</v>
      </c>
      <c r="J226" s="88" t="inlineStr">
        <is>
          <t>✅ คำตอบที่ถูกต้อง: ข้อ ก. Capping
💡 Background:
ข้อบกพร่องของยาเม็ด (Tableting defects) ที่เกิดจากกระบวนการตอกอัด (Compression process) หรือสูตรตำรับ เป็นหัวข้อสำคัญในการควบคุมคุณภาพทางเภสัชอุตสาหกรรม
🎯 ทำไมข้อนี้ถึงถูก:
ข้อ ก. Capping คือลักษณะที่ส่วนบนสุด (Top cap) หรือส่วนล่างสุด (Bottom cap) ของเม็ดยาแยกตัวหลุดออกเป็นแผ่นหมวกครึ่งวงกลม เกิดจากการระบายอากาศไม่ทัน (Air entrapment) หรือเม็ดยาขาดแรงยึดเกาะเมื่อคลายแรงกด
🔍 ข้ออื่นผิดเพราะอะไร:
- ข้อ ข. (Chipping): คือขอบของเม็ดยาเกิดการบิ่น แตก หรือแหว่งหลุดออกไป
- ข้อ ค. (Twinning): คือการที่เม็ดยา 2 เม็ดติดกันระหว่างกระบวนการเคลือบฟิล์ม
- ข้อ ง. (Bridging): คือฟิล์มเคลือบสะสมจนปิดทับรอยบาก (Score line) หรือตัวอักษรสลักบนหน้าเม็ดยา
- ข้อ จ. (Cracking): คือการเกิดรอยร้าวขนาดเล็กบนผิวหน้าหรือด้านข้างของเม็ดยาหรือฟิล์มเคลือบ
📖 Guideline อ้างอิง:
Pharmaceutical Dosage Forms: Tablets (Lieberman et al.) &amp; Ansel's Pharmaceutical Dosage Forms
📌 จุดจำก่อนสอบ:
• Capping: ฝาบน/ล่างแยกออกเป็นหมวก
• Lamination: เม็ดยาแยกออกเป็นชั้นๆ ตามแนวนอน
• Chipping: ขอบเม็ดบิ่นแตก
• Mottling: สีบนผิวเม็ดยากระจายตัวไม่สม่ำเสมอ (ด่างสี)</t>
        </is>
      </c>
      <c r="K226" s="100" t="n"/>
      <c r="L226" s="88" t="inlineStr">
        <is>
          <t>Solid Dosage Forms &amp; Manufacturing</t>
        </is>
      </c>
      <c r="M226" s="100" t="inlineStr">
        <is>
          <t>Product</t>
        </is>
      </c>
      <c r="N226" s="88" t="inlineStr">
        <is>
          <t>ข้อสอบจริง Product ปี 2564 ข้อ 159</t>
        </is>
      </c>
      <c r="O226" s="100" t="inlineStr">
        <is>
          <t>ข้อสอบจริง</t>
        </is>
      </c>
      <c r="P226" s="100" t="inlineStr">
        <is>
          <t>ปี 2564</t>
        </is>
      </c>
      <c r="Q226" s="100" t="n"/>
    </row>
    <row r="227" ht="409.6" customHeight="1" s="49">
      <c r="A227" s="100" t="n">
        <v>225</v>
      </c>
      <c r="B227" s="88" t="inlineStr">
        <is>
          <t>การควบคุมคุณภาพของระบบนำส่งยาผ่านผิวหนังชนิดแผ่นแปะ (Transdermal Delivery Systems: TDS / Patches) ตามเกณฑ์ข้อกำหนดมาตรฐานของเภสัชตำรับ USP หัวข้อใดเป็นเกณฑ์ทดสอบที่ต้องระบุและควบคุมในทุก Monograph?</t>
        </is>
      </c>
      <c r="C227" s="100" t="n"/>
      <c r="D227" s="88" t="inlineStr">
        <is>
          <t>การตรวจหาปริมาณตัวยาสำคัญ (Assay)</t>
        </is>
      </c>
      <c r="E227" s="88" t="inlineStr">
        <is>
          <t>การทดสอบการแตกตัว (Disintegration test)</t>
        </is>
      </c>
      <c r="F227" s="88" t="inlineStr">
        <is>
          <t>การทดสอบความกร่อน (Friability test)</t>
        </is>
      </c>
      <c r="G227" s="88" t="inlineStr">
        <is>
          <t>การทดสอบเอนโดท็อกซินของแบคทีเรีย (Bacterial endotoxins test)</t>
        </is>
      </c>
      <c r="H227" s="88" t="inlineStr">
        <is>
          <t>การทดสอบความแข็ง (Hardness test)</t>
        </is>
      </c>
      <c r="I227" s="100" t="n">
        <v>1</v>
      </c>
      <c r="J227" s="88" t="inlineStr">
        <is>
          <t>✅ คำตอบที่ถูกต้อง: ข้อ ก. การตรวจหาปริมาณตัวยาสำคัญ (Assay)
💡 Background:
แผ่นแปะส่งยาผ่านผิวหนัง (Transdermal Patches) เป็นรูปแบบยาเตรียมเฉพาะที่ต้องการควบคุมการปลดปล่อยและการดูดซึมของตัวยาเข้าสู่กระแสเลือดอย่างแม่นยำ ข้อกำหนดในเภสัชตำรับ USP สำหรับ Transdermal systems ต้องมีหัวข้อการทดสอบคุณภาพเฉพาะ
🎯 ทำไมข้อนี้ถึงถูก:
ข้อ ก. การตรวจหาปริมาณตัวยาสำคัญ (Assay) และ Uniformity of dosage units (Content uniformity) เป็นข้อกำหนดมาตรฐานสากลที่ต้องทำการทดสอบในแผ่นแปะยาทุกชนิด เพื่อยืนยันว่ามีปริมาณตัวยาถูกต้องตามที่ระบุบนฉลาก (เช่น 90.0 - 110.0% of labeled amount)
🔍 ข้ออื่นผิดเพราะอะไร:
- ข้อ ข. (Disintegration): ใช้สำหรับยาเม็ดและแคปซูล ไม่ใช้กับแผ่นแปะผิวหนัง
- ข้อ ค. (Friability): ใช้สำหรับยาเม็ดเพื่อทดสอบความทนทานต่อการเสียดสี ไม่ใช้กับแผ่นแปะ
- ข้อ ง. (Bacterial endotoxins): ใช้สำหรับยาฉีด (Parenterals) เท่านั้น Transdermal patch เป็นยาใช้ภายนอกที่ไม่ต้องผ่านเกณฑ์ Pyrogen-free
- ข้อ จ. (Hardness test): ใช้สำหรับยาเม็ดตอก ไม่ใช้กับแผ่นแปะ
📖 Guideline อ้างอิง:
USP-NF General Chapter &lt;3&gt; Topical and Transdermal Drug Products - Product Quality Tests &amp; &lt;724&gt; Drug Release
📌 จุดจำก่อนสอบ:
• การทดสอบคุณภาพ Transdermal Patches ตาม USP:
  1. Assay (ปริมาณตัวยา)
  2. Content Uniformity (ความสม่ำเสมอของตัวยา)
  3. Drug Release Testing (การปลดปล่อยตัวยาด้วย Apparatus 5 Paddle over disk หรือ Apparatus 6 Cylinder)
  4. Peel Adhesion / Tack Test (แรงยึดติดของกาว)
  5. Leak testing (สำหรับ Reservoir system)</t>
        </is>
      </c>
      <c r="K227" s="100" t="n"/>
      <c r="L227" s="88" t="inlineStr">
        <is>
          <t>Solid Dosage Forms &amp; Manufacturing</t>
        </is>
      </c>
      <c r="M227" s="100" t="inlineStr">
        <is>
          <t>Product</t>
        </is>
      </c>
      <c r="N227" s="88" t="inlineStr">
        <is>
          <t>ข้อสอบจริง Product ปี 2564 ข้อ 164</t>
        </is>
      </c>
      <c r="O227" s="100" t="inlineStr">
        <is>
          <t>ข้อสอบจริง</t>
        </is>
      </c>
      <c r="P227" s="100" t="inlineStr">
        <is>
          <t>ปี 2564</t>
        </is>
      </c>
      <c r="Q227" s="100" t="n"/>
    </row>
    <row r="228" ht="409.6" customHeight="1" s="49">
      <c r="A228" s="100" t="n">
        <v>226</v>
      </c>
      <c r="B228" s="88"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228" s="100" t="n"/>
      <c r="D228" s="88" t="inlineStr">
        <is>
          <t>การเพิ่มปริมาณสารช่วยเพิ่มความยืดหยุ่น (Plasticizer)</t>
        </is>
      </c>
      <c r="E228" s="88" t="inlineStr">
        <is>
          <t>การเพิ่มปริมาณสารช่วยแตกตัว (Disintegrant)</t>
        </is>
      </c>
      <c r="F228" s="88" t="inlineStr">
        <is>
          <t>การเพิ่มสารเพิ่มความหนืด (Viscosity-increasing agent)</t>
        </is>
      </c>
      <c r="G228" s="88" t="inlineStr">
        <is>
          <t>การลดอุณหภูมิของลมร้อนที่เป่าเข้าสู่หม้อเคลือบยา</t>
        </is>
      </c>
      <c r="H228" s="88" t="inlineStr">
        <is>
          <t>การเพิ่มความเร็วในการหมุนของหม้อเคลือบยา (Pan speed)</t>
        </is>
      </c>
      <c r="I228" s="100" t="n">
        <v>1</v>
      </c>
      <c r="J228" s="88"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228" s="100" t="n"/>
      <c r="L228" s="88" t="inlineStr">
        <is>
          <t>Solid Dosage Forms &amp; Manufacturing</t>
        </is>
      </c>
      <c r="M228" s="100" t="inlineStr">
        <is>
          <t>Product</t>
        </is>
      </c>
      <c r="N228" s="88" t="inlineStr">
        <is>
          <t>ข้อสอบจริง Product ปี 2563 ข้อ 18</t>
        </is>
      </c>
      <c r="O228" s="100" t="inlineStr">
        <is>
          <t>ข้อสอบจริง</t>
        </is>
      </c>
      <c r="P228" s="100" t="inlineStr">
        <is>
          <t>ปี 2563</t>
        </is>
      </c>
      <c r="Q228" s="100" t="n"/>
    </row>
    <row r="229" ht="409.6" customHeight="1" s="49">
      <c r="A229" s="100" t="n">
        <v>227</v>
      </c>
      <c r="B229" s="88"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229" s="100" t="n"/>
      <c r="D229" s="88" t="inlineStr">
        <is>
          <t>ความแข็งของยาเม็ด (Tablet hardness / Breaking force)</t>
        </is>
      </c>
      <c r="E229" s="88" t="inlineStr">
        <is>
          <t>การสูญเสียน้ำหนักเมื่ออบแห้งของแกรนูล (Loss on drying)</t>
        </is>
      </c>
      <c r="F229" s="88" t="inlineStr">
        <is>
          <t>ความกร่อนของยาเม็ด (Tablet friability)</t>
        </is>
      </c>
      <c r="G229" s="88" t="inlineStr">
        <is>
          <t>ปริมาณเถ้าคงเหลือจากการเผาไหม้ (Residue on ignition)</t>
        </is>
      </c>
      <c r="H229" s="88" t="inlineStr">
        <is>
          <t>ความสม่ำเสมอของหน่วยยา (Uniformity of dosage units)</t>
        </is>
      </c>
      <c r="I229" s="100" t="n">
        <v>5</v>
      </c>
      <c r="J229" s="88"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229" s="100" t="n"/>
      <c r="L229" s="88" t="inlineStr">
        <is>
          <t>Solid Dosage Forms &amp; Manufacturing</t>
        </is>
      </c>
      <c r="M229" s="100" t="inlineStr">
        <is>
          <t>Product</t>
        </is>
      </c>
      <c r="N229" s="88" t="inlineStr">
        <is>
          <t>ข้อสอบจริง Product ปี 2563 ข้อ 19</t>
        </is>
      </c>
      <c r="O229" s="100" t="inlineStr">
        <is>
          <t>ข้อสอบจริง</t>
        </is>
      </c>
      <c r="P229" s="100" t="inlineStr">
        <is>
          <t>ปี 2563</t>
        </is>
      </c>
      <c r="Q229" s="100" t="n"/>
    </row>
    <row r="230" ht="409.6" customHeight="1" s="49">
      <c r="A230" s="100" t="n">
        <v>228</v>
      </c>
      <c r="B230" s="88"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230" s="100" t="n"/>
      <c r="D230" s="88" t="inlineStr">
        <is>
          <t>สารช่วยยึดเกาะ (Binder)</t>
        </is>
      </c>
      <c r="E230" s="88" t="inlineStr">
        <is>
          <t>สารช่วยแตกตัว (Disintegrant)</t>
        </is>
      </c>
      <c r="F230" s="88" t="inlineStr">
        <is>
          <t>สารเพิ่มปริมาณ (Diluent / Filler)</t>
        </is>
      </c>
      <c r="G230" s="88" t="inlineStr">
        <is>
          <t>สารหล่อลื่น (Lubricant)</t>
        </is>
      </c>
      <c r="H230" s="88" t="inlineStr">
        <is>
          <t>สารแต่งกลิ่นรส (Flavoring agent)</t>
        </is>
      </c>
      <c r="I230" s="100" t="n">
        <v>3</v>
      </c>
      <c r="J230" s="88"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230" s="100" t="n"/>
      <c r="L230" s="88" t="inlineStr">
        <is>
          <t>Solid Dosage Forms &amp; Manufacturing</t>
        </is>
      </c>
      <c r="M230" s="100" t="inlineStr">
        <is>
          <t>Product</t>
        </is>
      </c>
      <c r="N230" s="88" t="inlineStr">
        <is>
          <t>ข้อสอบจริง Product ปี 2563 ข้อ 20</t>
        </is>
      </c>
      <c r="O230" s="100" t="inlineStr">
        <is>
          <t>ข้อสอบจริง</t>
        </is>
      </c>
      <c r="P230" s="100" t="inlineStr">
        <is>
          <t>ปี 2563</t>
        </is>
      </c>
      <c r="Q230" s="100" t="n"/>
    </row>
    <row r="231" ht="409.6" customHeight="1" s="49">
      <c r="A231" s="100" t="n">
        <v>229</v>
      </c>
      <c r="B231" s="88" t="inlineStr">
        <is>
          <t>ข้อใดต่อไปนี้กล่าวได้ ถูกต้อง เกี่ยวกับคุณสมบัติและพฤติกรรมการปลดปล่อยตัวยาของยา Venlafaxine hydrochloride extended-release (XR 75 mg capsules)?</t>
        </is>
      </c>
      <c r="C231" s="100" t="n"/>
      <c r="D231" s="88" t="inlineStr">
        <is>
          <t>ตัวยาสำคัญจะถูกปลดปล่อยออกมาทันทีทั้งหมดหลังการรับประทานเหมือนยาชนิดธรรมดา</t>
        </is>
      </c>
      <c r="E231" s="88"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231" s="88" t="inlineStr">
        <is>
          <t>หลังจากรับประทานยาแล้ว ผู้ป่วยต้องนั่งตัวตรงและห้ามนอนราบอย่างน้อย 30 นาที</t>
        </is>
      </c>
      <c r="G231" s="88" t="inlineStr">
        <is>
          <t>ตัวยาสำคัญจะไม่ถูกปลดปล่อยออกมาจนกว่าจะเคลื่อนตัวผ่านไปถึงบริเวณลำไส้ใหญ่เท่านั้น</t>
        </is>
      </c>
      <c r="H231" s="88" t="inlineStr">
        <is>
          <t>ผู้ป่วยสามารถนำเม็ด pellets ด้านในแคปซูลมาบดละเอียดแล้วชงผสมกับน้ำส้มรับประทานได้</t>
        </is>
      </c>
      <c r="I231" s="100" t="n">
        <v>2</v>
      </c>
      <c r="J231" s="88"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231" s="100" t="n"/>
      <c r="L231" s="88" t="inlineStr">
        <is>
          <t>Solid Dosage Forms &amp; Manufacturing</t>
        </is>
      </c>
      <c r="M231" s="100" t="inlineStr">
        <is>
          <t>Product</t>
        </is>
      </c>
      <c r="N231" s="88" t="inlineStr">
        <is>
          <t>ข้อสอบจริง Product ปี 2563 ข้อ 22</t>
        </is>
      </c>
      <c r="O231" s="100" t="inlineStr">
        <is>
          <t>ข้อสอบจริง</t>
        </is>
      </c>
      <c r="P231" s="100" t="inlineStr">
        <is>
          <t>ปี 2563</t>
        </is>
      </c>
      <c r="Q231" s="100" t="n"/>
    </row>
    <row r="232" ht="409.6" customHeight="1" s="49">
      <c r="A232" s="100" t="n">
        <v>230</v>
      </c>
      <c r="B232" s="88"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232" s="100" t="n"/>
      <c r="D232" s="88" t="inlineStr">
        <is>
          <t>การเพิ่มแรงตอกยา (Compression force) ให้สูงขึ้นเป็นสองเท่า</t>
        </is>
      </c>
      <c r="E232" s="88" t="inlineStr">
        <is>
          <t>การลดระยะเวลาในการผสมแกรนูลกับสารเพิ่มปริมาณ</t>
        </is>
      </c>
      <c r="F232" s="88" t="inlineStr">
        <is>
          <t>การเพิ่มปริมาณสารยึดเกาะ (Binder) หรือการเพิ่มความชื้นของแกรนูลที่แห้งเกินไป</t>
        </is>
      </c>
      <c r="G232" s="88" t="inlineStr">
        <is>
          <t>การเพิ่มปริมาณสารช่วยแตกตัว (Disintegrant) ชนิดไม่ละลายน้ำ</t>
        </is>
      </c>
      <c r="H232" s="88" t="inlineStr">
        <is>
          <t>การเพิ่มความเร็วรอบของเครื่องตอกยาเม็ดให้หมุนเร็วขึ้น</t>
        </is>
      </c>
      <c r="I232" s="100" t="n">
        <v>3</v>
      </c>
      <c r="J232" s="88"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232" s="100" t="n"/>
      <c r="L232" s="88" t="inlineStr">
        <is>
          <t>Solid Dosage Forms &amp; Manufacturing</t>
        </is>
      </c>
      <c r="M232" s="100" t="inlineStr">
        <is>
          <t>Product</t>
        </is>
      </c>
      <c r="N232" s="88" t="inlineStr">
        <is>
          <t>ข้อสอบจริง Product ปี 2563 ข้อ 27</t>
        </is>
      </c>
      <c r="O232" s="100" t="inlineStr">
        <is>
          <t>ข้อสอบจริง</t>
        </is>
      </c>
      <c r="P232" s="100" t="inlineStr">
        <is>
          <t>ปี 2563</t>
        </is>
      </c>
      <c r="Q232" s="100" t="n"/>
    </row>
    <row r="233" ht="409.6" customHeight="1" s="49">
      <c r="A233" s="100" t="n">
        <v>231</v>
      </c>
      <c r="B233" s="88"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233" s="100" t="n"/>
      <c r="D233" s="88" t="inlineStr">
        <is>
          <t>ผิวฟิล์มหลุดลอกติดหน้าเม็ดเนื่องจากความเหนียวเหนอะหนะ (Picking)</t>
        </is>
      </c>
      <c r="E233" s="88" t="inlineStr">
        <is>
          <t>การแตกร้าวของแผ่นฟิล์มจากความเค้นภายใน (Cracking)</t>
        </is>
      </c>
      <c r="F233" s="88" t="inlineStr">
        <is>
          <t>เม็ดยาติดประกบกันเป็นคู่ (Twinning)</t>
        </is>
      </c>
      <c r="G233" s="88" t="inlineStr">
        <is>
          <t>ผิวเคลือบขรุขระเป็นผิวส้มเนื่องจากละอองสเปรย์กระจายตัวไม่ดี (Surface roughness / Orange peel)</t>
        </is>
      </c>
      <c r="H233" s="88" t="inlineStr">
        <is>
          <t>เม็ดยาเกาะติดกันหรือติดผนังหม้อเคลือบ (Sticking)</t>
        </is>
      </c>
      <c r="I233" s="100" t="n">
        <v>2</v>
      </c>
      <c r="J233" s="88"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233" s="100" t="n"/>
      <c r="L233" s="88" t="inlineStr">
        <is>
          <t>Solid Dosage Forms &amp; Manufacturing</t>
        </is>
      </c>
      <c r="M233" s="100" t="inlineStr">
        <is>
          <t>Product</t>
        </is>
      </c>
      <c r="N233" s="88" t="inlineStr">
        <is>
          <t>ข้อสอบจริง Product ปี 2563 ข้อ 30</t>
        </is>
      </c>
      <c r="O233" s="100" t="inlineStr">
        <is>
          <t>ข้อสอบจริง</t>
        </is>
      </c>
      <c r="P233" s="100" t="inlineStr">
        <is>
          <t>ปี 2563</t>
        </is>
      </c>
      <c r="Q233" s="100" t="n"/>
    </row>
    <row r="234" ht="409.6" customHeight="1" s="49">
      <c r="A234" s="100" t="n">
        <v>232</v>
      </c>
      <c r="B234" s="88"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234" s="100" t="n"/>
      <c r="D234" s="88" t="inlineStr">
        <is>
          <t>ความสม่ำเสมอของหน่วยยา (Uniformity of dosage units)</t>
        </is>
      </c>
      <c r="E234" s="88" t="inlineStr">
        <is>
          <t>ความแข็งของยาเม็ด (Tablet hardness)</t>
        </is>
      </c>
      <c r="F234" s="88" t="inlineStr">
        <is>
          <t>ความกร่อนของยาเม็ด (Tablet friability)</t>
        </is>
      </c>
      <c r="G234" s="88" t="inlineStr">
        <is>
          <t>การสูญเสียน้ำหนักเมื่ออบแห้ง (Loss on drying ของแกรนูล)</t>
        </is>
      </c>
      <c r="H234" s="88" t="inlineStr">
        <is>
          <t>ปริมาณเถ้าคงเหลือจากการเผาไหม้ (Residue on ignition ของตัวยาสำคัญ)</t>
        </is>
      </c>
      <c r="I234" s="100" t="n">
        <v>1</v>
      </c>
      <c r="J234" s="88"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234" s="100" t="n"/>
      <c r="L234" s="88" t="inlineStr">
        <is>
          <t>Solid Dosage Forms &amp; Manufacturing</t>
        </is>
      </c>
      <c r="M234" s="100" t="inlineStr">
        <is>
          <t>Product</t>
        </is>
      </c>
      <c r="N234" s="88" t="inlineStr">
        <is>
          <t>ข้อสอบจริง Product ปี 2563 ข้อ 39</t>
        </is>
      </c>
      <c r="O234" s="100" t="inlineStr">
        <is>
          <t>ข้อสอบจริง</t>
        </is>
      </c>
      <c r="P234" s="100" t="inlineStr">
        <is>
          <t>ปี 2563</t>
        </is>
      </c>
      <c r="Q234" s="100" t="n"/>
    </row>
    <row r="235" ht="409.6" customHeight="1" s="49">
      <c r="A235" s="100" t="n">
        <v>233</v>
      </c>
      <c r="B235" s="88"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235" s="100" t="n"/>
      <c r="D235" s="88" t="inlineStr">
        <is>
          <t>Anhydrous lactose</t>
        </is>
      </c>
      <c r="E235" s="88" t="inlineStr">
        <is>
          <t>Hydroxypropyl cellulose (HPC)</t>
        </is>
      </c>
      <c r="F235" s="88" t="inlineStr">
        <is>
          <t>Magnesium stearate</t>
        </is>
      </c>
      <c r="G235" s="88" t="inlineStr">
        <is>
          <t>Polyethylene glycol (PEG)</t>
        </is>
      </c>
      <c r="H235" s="88" t="inlineStr">
        <is>
          <t>Croscarmellose sodium</t>
        </is>
      </c>
      <c r="I235" s="100" t="n">
        <v>5</v>
      </c>
      <c r="J235" s="88"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235" s="100" t="n"/>
      <c r="L235" s="88" t="inlineStr">
        <is>
          <t>Solid Dosage Forms &amp; Manufacturing</t>
        </is>
      </c>
      <c r="M235" s="100" t="inlineStr">
        <is>
          <t>Product</t>
        </is>
      </c>
      <c r="N235" s="88" t="inlineStr">
        <is>
          <t>ข้อสอบจริง Product ปี 2563 ข้อ 40</t>
        </is>
      </c>
      <c r="O235" s="100" t="inlineStr">
        <is>
          <t>ข้อสอบจริง</t>
        </is>
      </c>
      <c r="P235" s="100" t="inlineStr">
        <is>
          <t>ปี 2563</t>
        </is>
      </c>
      <c r="Q235" s="100" t="n"/>
    </row>
    <row r="236" ht="409.6" customHeight="1" s="49">
      <c r="A236" s="100" t="n">
        <v>234</v>
      </c>
      <c r="B236" s="88"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236" s="100" t="n"/>
      <c r="D236" s="88" t="inlineStr">
        <is>
          <t>Hydroxypropyl methylcellulose (HPMC)</t>
        </is>
      </c>
      <c r="E236" s="88" t="inlineStr">
        <is>
          <t>Polyethylene glycol 4000 (PEG 4000)</t>
        </is>
      </c>
      <c r="F236" s="88" t="inlineStr">
        <is>
          <t>Ethyl cellulose (EC)</t>
        </is>
      </c>
      <c r="G236" s="88" t="inlineStr">
        <is>
          <t>Methyl cellulose (MC)</t>
        </is>
      </c>
      <c r="H236" s="88" t="inlineStr">
        <is>
          <t>Sorbitan monostearate (Span 60)</t>
        </is>
      </c>
      <c r="I236" s="100" t="n">
        <v>3</v>
      </c>
      <c r="J236" s="88"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236" s="100" t="n"/>
      <c r="L236" s="88" t="inlineStr">
        <is>
          <t>Solid Dosage Forms &amp; Manufacturing</t>
        </is>
      </c>
      <c r="M236" s="100" t="inlineStr">
        <is>
          <t>Product</t>
        </is>
      </c>
      <c r="N236" s="88" t="inlineStr">
        <is>
          <t>ข้อสอบจริง Product ปี 2562 ข้อ 2</t>
        </is>
      </c>
      <c r="O236" s="100" t="inlineStr">
        <is>
          <t>ข้อสอบจริง</t>
        </is>
      </c>
      <c r="P236" s="100" t="inlineStr">
        <is>
          <t>ปี 2562</t>
        </is>
      </c>
      <c r="Q236" s="100" t="n"/>
    </row>
    <row r="237" ht="409.6" customHeight="1" s="49">
      <c r="A237" s="100" t="n">
        <v>235</v>
      </c>
      <c r="B237" s="88"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237" s="100" t="n"/>
      <c r="D237" s="88" t="inlineStr">
        <is>
          <t>เม็ดยาจะขาดแรงยึดเกาะระหว่างอนุภาค มีความเปราะแตกหักง่าย และค่าความกร่อน (Friability) สูงเกินเกณฑ์มาตรฐาน</t>
        </is>
      </c>
      <c r="E237" s="88" t="inlineStr">
        <is>
          <t>เม็ดยาจะแข็งตัวมากเกินไปและไม่สามารถแตกตัวได้ภายในเวลา 30 วินาที</t>
        </is>
      </c>
      <c r="F237" s="88" t="inlineStr">
        <is>
          <t>เม็ดยาจะเกิดการละลายช้าลงอย่างมากเนื่องจากอัตราการดูดซับน้ำลดลง</t>
        </is>
      </c>
      <c r="G237" s="88" t="inlineStr">
        <is>
          <t>เม็ดยาจะมีน้ำหนักเพิ่มขึ้นเป็นสองเท่าของขนาดที่ระบุบนฉลาก</t>
        </is>
      </c>
      <c r="H237" s="88" t="inlineStr">
        <is>
          <t>เม็ดยาจะเกิดปฏิกิริยาเปลี่ยนสีเป็นสีน้ำตาลเข้มทันทีหลังการตอก</t>
        </is>
      </c>
      <c r="I237" s="100" t="n">
        <v>1</v>
      </c>
      <c r="J237" s="88"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237" s="100" t="n"/>
      <c r="L237" s="88" t="inlineStr">
        <is>
          <t>Solid Dosage Forms &amp; Manufacturing</t>
        </is>
      </c>
      <c r="M237" s="100" t="inlineStr">
        <is>
          <t>Product</t>
        </is>
      </c>
      <c r="N237" s="88" t="inlineStr">
        <is>
          <t>ข้อสอบจริง Product ปี 2562 ข้อ 2</t>
        </is>
      </c>
      <c r="O237" s="100" t="inlineStr">
        <is>
          <t>ข้อสอบจริง</t>
        </is>
      </c>
      <c r="P237" s="100" t="inlineStr">
        <is>
          <t>ปี 2562</t>
        </is>
      </c>
      <c r="Q237" s="100" t="n"/>
    </row>
    <row r="238" ht="409.6" customHeight="1" s="49">
      <c r="A238" s="100" t="n">
        <v>236</v>
      </c>
      <c r="B238" s="88" t="inlineStr">
        <is>
          <t>น้ำมันถั่วเหลือง (Soybean oil) นิยมนำมาใช้ทำหน้าที่หลักเป็นสารช่วยชนิดใดในสูตรตำรับยาแคปซูลนิ่ม (Soft gelatin capsules)?</t>
        </is>
      </c>
      <c r="C238" s="100" t="n"/>
      <c r="D238" s="88" t="inlineStr">
        <is>
          <t>สารกระสายยาตัวเติมของเหลว (Lipophilic liquid vehicle / Filler)</t>
        </is>
      </c>
      <c r="E238" s="88" t="inlineStr">
        <is>
          <t>สารช่วยเพิ่มความยืดหยุ่นของเปลือกเจลาติน (Plasticizer)</t>
        </is>
      </c>
      <c r="F238" s="88" t="inlineStr">
        <is>
          <t>สารช่วยเพิ่มความคงตัวทางเคมี (Stabilizer)</t>
        </is>
      </c>
      <c r="G238" s="88" t="inlineStr">
        <is>
          <t>สารเพิ่มความหนืดของเปลือกแคปซูล (Stiffening agent)</t>
        </is>
      </c>
      <c r="H238" s="88" t="inlineStr">
        <is>
          <t>สารก่อฟิล์มเคลือบเปลือกแคปซูล (Film former)</t>
        </is>
      </c>
      <c r="I238" s="100" t="n">
        <v>1</v>
      </c>
      <c r="J238" s="88"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238" s="100" t="n"/>
      <c r="L238" s="88" t="inlineStr">
        <is>
          <t>Solid Dosage Forms &amp; Manufacturing</t>
        </is>
      </c>
      <c r="M238" s="100" t="inlineStr">
        <is>
          <t>Product</t>
        </is>
      </c>
      <c r="N238" s="88" t="inlineStr">
        <is>
          <t>ข้อสอบจริง Product ปี 2561 ข้อ 17</t>
        </is>
      </c>
      <c r="O238" s="100" t="inlineStr">
        <is>
          <t>ข้อสอบจริง</t>
        </is>
      </c>
      <c r="P238" s="100" t="inlineStr">
        <is>
          <t>ปี 2561</t>
        </is>
      </c>
      <c r="Q238" s="100" t="n"/>
    </row>
    <row r="239" ht="409.6" customHeight="1" s="49">
      <c r="A239" s="100" t="n">
        <v>237</v>
      </c>
      <c r="B239" s="88" t="inlineStr">
        <is>
          <t>สารในข้อใดต่อไปนี้ทำหน้าที่เป็นพอลิเมอร์ควบคุมการปลดปล่อยตัวยาแบบแตกตัวในลำไส้ (Enteric-coated polymer)?</t>
        </is>
      </c>
      <c r="C239" s="100" t="n"/>
      <c r="D239" s="88" t="inlineStr">
        <is>
          <t>Methacrylic acid copolymer (Eudragit L 100 / L 100-55)</t>
        </is>
      </c>
      <c r="E239" s="88" t="inlineStr">
        <is>
          <t>Hydroxypropyl methylcellulose (HPMC)</t>
        </is>
      </c>
      <c r="F239" s="88" t="inlineStr">
        <is>
          <t>Hydroxypropyl cellulose (HPC)</t>
        </is>
      </c>
      <c r="G239" s="88" t="inlineStr">
        <is>
          <t>Hydroxyethyl cellulose (HEC)</t>
        </is>
      </c>
      <c r="H239" s="88" t="inlineStr">
        <is>
          <t>Polyethylene glycol (PEG)</t>
        </is>
      </c>
      <c r="I239" s="100" t="n">
        <v>1</v>
      </c>
      <c r="J239" s="88"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239" s="100" t="n"/>
      <c r="L239" s="88" t="inlineStr">
        <is>
          <t>Solid Dosage Forms &amp; Manufacturing</t>
        </is>
      </c>
      <c r="M239" s="100" t="inlineStr">
        <is>
          <t>Product</t>
        </is>
      </c>
      <c r="N239" s="88" t="inlineStr">
        <is>
          <t>ข้อสอบจริง Product ปี 2561 ข้อ 25</t>
        </is>
      </c>
      <c r="O239" s="100" t="inlineStr">
        <is>
          <t>ข้อสอบจริง</t>
        </is>
      </c>
      <c r="P239" s="100" t="inlineStr">
        <is>
          <t>ปี 2561</t>
        </is>
      </c>
      <c r="Q239" s="100" t="n"/>
    </row>
    <row r="240" ht="409.6" customHeight="1" s="49">
      <c r="A240" s="100" t="n">
        <v>238</v>
      </c>
      <c r="B240" s="88"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240" s="100" t="inlineStr">
        <is>
          <t>[แนบรูป: ข้อสอบ Product ปี 2561 รหัสรูปภาพ image106]</t>
        </is>
      </c>
      <c r="D240" s="88" t="inlineStr">
        <is>
          <t>ชั้นที่ 1: Omeprazole drug core / ชั้นที่ 2: HPMC subcoating barrier / ชั้นที่ 3: Methacrylic acid enteric coat</t>
        </is>
      </c>
      <c r="E240" s="88" t="inlineStr">
        <is>
          <t>ชั้นที่ 1: HPMC subcoating barrier / ชั้นที่ 2: Omeprazole drug core / ชั้นที่ 3: Methacrylic acid enteric coat</t>
        </is>
      </c>
      <c r="F240" s="88" t="inlineStr">
        <is>
          <t>ชั้นที่ 1: Methacrylic acid enteric coat / ชั้นที่ 2: HPMC subcoating barrier / ชั้นที่ 3: Omeprazole drug core</t>
        </is>
      </c>
      <c r="G240" s="88" t="inlineStr">
        <is>
          <t>ชั้นที่ 1: Omeprazole drug core / ชั้นที่ 2: Methacrylic acid enteric coat / ชั้นที่ 3: HPMC subcoating barrier</t>
        </is>
      </c>
      <c r="H240" s="88" t="inlineStr">
        <is>
          <t>ชั้นที่ 1: Sugar core / ชั้นที่ 2: Methacrylic acid enteric coat / ชั้นที่ 3: Omeprazole drug core</t>
        </is>
      </c>
      <c r="I240" s="100" t="n">
        <v>1</v>
      </c>
      <c r="J240" s="88"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240" s="100" t="n"/>
      <c r="L240" s="88" t="inlineStr">
        <is>
          <t>Solid Dosage Forms &amp; Manufacturing</t>
        </is>
      </c>
      <c r="M240" s="100" t="inlineStr">
        <is>
          <t>Product</t>
        </is>
      </c>
      <c r="N240" s="88" t="inlineStr">
        <is>
          <t>ข้อสอบจริง Product ปี 2561 ข้อ 26</t>
        </is>
      </c>
      <c r="O240" s="100" t="inlineStr">
        <is>
          <t>ข้อสอบจริง</t>
        </is>
      </c>
      <c r="P240" s="100" t="inlineStr">
        <is>
          <t>ปี 2561</t>
        </is>
      </c>
      <c r="Q240" s="100" t="n"/>
    </row>
    <row r="241" ht="409.6" customHeight="1" s="49">
      <c r="A241" s="100" t="n">
        <v>239</v>
      </c>
      <c r="B241" s="88"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241" s="100" t="n"/>
      <c r="D241" s="88" t="inlineStr">
        <is>
          <t>การตอกอัดโดยตรง (Direct compression)</t>
        </is>
      </c>
      <c r="E241" s="88" t="inlineStr">
        <is>
          <t>การทำแกรนูลเปียกโดยใช้น้ำเป็นตัวทำละลาย (Aqueous wet granulation)</t>
        </is>
      </c>
      <c r="F241" s="88" t="inlineStr">
        <is>
          <t>การทำแกรนูลเปียกโดยใช้ Starch paste เป็นสารยึดเกาะ</t>
        </is>
      </c>
      <c r="G241" s="88" t="inlineStr">
        <is>
          <t>การอบแห้งแบบพ่นฝอย (Spray drying)</t>
        </is>
      </c>
      <c r="H241" s="88" t="inlineStr">
        <is>
          <t>การหลอมเหลวแล้วขึ้นรูป (Melt extrusion)</t>
        </is>
      </c>
      <c r="I241" s="100" t="n">
        <v>1</v>
      </c>
      <c r="J241" s="88"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241" s="100" t="n"/>
      <c r="L241" s="88" t="inlineStr">
        <is>
          <t>Solid Dosage Forms &amp; Manufacturing</t>
        </is>
      </c>
      <c r="M241" s="100" t="inlineStr">
        <is>
          <t>Product</t>
        </is>
      </c>
      <c r="N241" s="88" t="inlineStr">
        <is>
          <t>ข้อสอบจริง Product ปี 2561 ข้อ 30</t>
        </is>
      </c>
      <c r="O241" s="100" t="inlineStr">
        <is>
          <t>ข้อสอบจริง</t>
        </is>
      </c>
      <c r="P241" s="100" t="inlineStr">
        <is>
          <t>ปี 2561</t>
        </is>
      </c>
      <c r="Q241" s="100" t="n"/>
    </row>
    <row r="242" ht="409.6" customHeight="1" s="49">
      <c r="A242" s="100" t="n">
        <v>240</v>
      </c>
      <c r="B242" s="88"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242" s="100" t="n"/>
      <c r="D242" s="88" t="inlineStr">
        <is>
          <t>Lactose monohydrate</t>
        </is>
      </c>
      <c r="E242" s="88" t="inlineStr">
        <is>
          <t>Calcium sulfate</t>
        </is>
      </c>
      <c r="F242" s="88" t="inlineStr">
        <is>
          <t>Dicalcium phosphate</t>
        </is>
      </c>
      <c r="G242" s="88" t="inlineStr">
        <is>
          <t>Talcum</t>
        </is>
      </c>
      <c r="H242" s="88" t="inlineStr">
        <is>
          <t>Magnesium stearate</t>
        </is>
      </c>
      <c r="I242" s="100" t="n">
        <v>1</v>
      </c>
      <c r="J242" s="88"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242" s="100" t="n"/>
      <c r="L242" s="88" t="inlineStr">
        <is>
          <t>Solid Dosage Forms &amp; Manufacturing</t>
        </is>
      </c>
      <c r="M242" s="100" t="inlineStr">
        <is>
          <t>Product</t>
        </is>
      </c>
      <c r="N242" s="88" t="inlineStr">
        <is>
          <t>ข้อสอบจริง Product ปี 2561 ข้อ 34</t>
        </is>
      </c>
      <c r="O242" s="100" t="inlineStr">
        <is>
          <t>ข้อสอบจริง</t>
        </is>
      </c>
      <c r="P242" s="100" t="inlineStr">
        <is>
          <t>ปี 2561</t>
        </is>
      </c>
      <c r="Q242" s="100" t="n"/>
    </row>
    <row r="243" ht="409.6" customHeight="1" s="49">
      <c r="A243" s="100" t="n">
        <v>241</v>
      </c>
      <c r="B243" s="88"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243" s="100" t="n"/>
      <c r="D243" s="88" t="inlineStr">
        <is>
          <t>Corn starch</t>
        </is>
      </c>
      <c r="E243" s="88" t="inlineStr">
        <is>
          <t>Lactose</t>
        </is>
      </c>
      <c r="F243" s="88" t="inlineStr">
        <is>
          <t>Magnesium stearate</t>
        </is>
      </c>
      <c r="G243" s="88" t="inlineStr">
        <is>
          <t>Colloidal silicon dioxide</t>
        </is>
      </c>
      <c r="H243" s="88" t="inlineStr">
        <is>
          <t>Sodium lauryl sulfate</t>
        </is>
      </c>
      <c r="I243" s="100" t="n">
        <v>1</v>
      </c>
      <c r="J243" s="88"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243" s="100" t="n"/>
      <c r="L243" s="88" t="inlineStr">
        <is>
          <t>Solid Dosage Forms &amp; Manufacturing</t>
        </is>
      </c>
      <c r="M243" s="100" t="inlineStr">
        <is>
          <t>Product</t>
        </is>
      </c>
      <c r="N243" s="88" t="inlineStr">
        <is>
          <t>ข้อสอบจริง Product ปี 2561 ข้อ 36</t>
        </is>
      </c>
      <c r="O243" s="100" t="inlineStr">
        <is>
          <t>ข้อสอบจริง</t>
        </is>
      </c>
      <c r="P243" s="100" t="inlineStr">
        <is>
          <t>ปี 2561</t>
        </is>
      </c>
      <c r="Q243" s="100" t="n"/>
    </row>
    <row r="244" ht="409.6" customHeight="1" s="49">
      <c r="A244" s="100" t="n">
        <v>242</v>
      </c>
      <c r="B244" s="88" t="inlineStr">
        <is>
          <t>Sodium starch glycolate (SSG / Explotab / Primojel) นิยมนำมาใช้ทำหน้าที่หลักเป็นสารช่วยชนิดใดในสูตรตำรับยาเม็ด?</t>
        </is>
      </c>
      <c r="C244" s="100" t="n"/>
      <c r="D244" s="88" t="inlineStr">
        <is>
          <t>สารช่วยแตกตัวประสิทธิภาพสูง (Superdisintegrant)</t>
        </is>
      </c>
      <c r="E244" s="88" t="inlineStr">
        <is>
          <t>สารช่วยยึดเกาะ (Binder)</t>
        </is>
      </c>
      <c r="F244" s="88" t="inlineStr">
        <is>
          <t>สารเพิ่มปริมาณ (Diluent)</t>
        </is>
      </c>
      <c r="G244" s="88" t="inlineStr">
        <is>
          <t>สารช่วยการไหล (Glidant)</t>
        </is>
      </c>
      <c r="H244" s="88" t="inlineStr">
        <is>
          <t>สารหล่อลื่น (Lubricant)</t>
        </is>
      </c>
      <c r="I244" s="100" t="n">
        <v>1</v>
      </c>
      <c r="J244" s="88"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44" s="100" t="n"/>
      <c r="L244" s="88" t="inlineStr">
        <is>
          <t>Solid Dosage Forms &amp; Manufacturing</t>
        </is>
      </c>
      <c r="M244" s="100" t="inlineStr">
        <is>
          <t>Product</t>
        </is>
      </c>
      <c r="N244" s="88" t="inlineStr">
        <is>
          <t>ข้อสอบจริง Product ปี 2561 ข้อ 46</t>
        </is>
      </c>
      <c r="O244" s="100" t="inlineStr">
        <is>
          <t>ข้อสอบจริง</t>
        </is>
      </c>
      <c r="P244" s="100" t="inlineStr">
        <is>
          <t>ปี 2561</t>
        </is>
      </c>
      <c r="Q244" s="100" t="n"/>
    </row>
    <row r="245" ht="409.6" customHeight="1" s="49">
      <c r="A245" s="100" t="n">
        <v>243</v>
      </c>
      <c r="B245" s="88" t="inlineStr">
        <is>
          <t>Polyethylene glycol 4000 (PEG 4000) ในสูตรน้ำยาเคลือบฟิล์มยาเม็ด (Film coating solution) ทำหน้าที่หลักเป็นอะไร?</t>
        </is>
      </c>
      <c r="C245" s="100" t="n"/>
      <c r="D245" s="88" t="inlineStr">
        <is>
          <t>สารช่วยเพิ่มความยืดหยุ่นของฟิล์ม (Plasticizer)</t>
        </is>
      </c>
      <c r="E245" s="88" t="inlineStr">
        <is>
          <t>สารช่วยเพิ่มการละลาย (Cosolvent)</t>
        </is>
      </c>
      <c r="F245" s="88" t="inlineStr">
        <is>
          <t>สารทึบแสง (Opacifying agent)</t>
        </is>
      </c>
      <c r="G245" s="88" t="inlineStr">
        <is>
          <t>สารช่วยกระจายตัวอิมัลชัน (Emulsifying agent)</t>
        </is>
      </c>
      <c r="H245" s="88" t="inlineStr">
        <is>
          <t>สารก่อฟิล์มหลัก (Film-forming polymer)</t>
        </is>
      </c>
      <c r="I245" s="100" t="n">
        <v>1</v>
      </c>
      <c r="J245" s="88"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45" s="100" t="n"/>
      <c r="L245" s="88" t="inlineStr">
        <is>
          <t>Solid Dosage Forms &amp; Manufacturing</t>
        </is>
      </c>
      <c r="M245" s="100" t="inlineStr">
        <is>
          <t>Product</t>
        </is>
      </c>
      <c r="N245" s="88" t="inlineStr">
        <is>
          <t>ข้อสอบจริง Product ปี 2561 ข้อ 49</t>
        </is>
      </c>
      <c r="O245" s="100" t="inlineStr">
        <is>
          <t>ข้อสอบจริง</t>
        </is>
      </c>
      <c r="P245" s="100" t="inlineStr">
        <is>
          <t>ปี 2561</t>
        </is>
      </c>
      <c r="Q245" s="100" t="n"/>
    </row>
    <row r="246" ht="409.6" customHeight="1" s="49">
      <c r="A246" s="100" t="n">
        <v>244</v>
      </c>
      <c r="B246" s="88" t="inlineStr">
        <is>
          <t>สารในกลุ่มใดต่อไปนี้ ไม่จำเป็นต้องมี ในการตั้งสูตรตำรับการผลิตเปลือกแคปซูลนิ่ม (Soft gelatin capsule shell)?</t>
        </is>
      </c>
      <c r="C246" s="100" t="n"/>
      <c r="D246" s="88" t="inlineStr">
        <is>
          <t>สารช่วยการไหล (Glidant)</t>
        </is>
      </c>
      <c r="E246" s="88" t="inlineStr">
        <is>
          <t>สารทึบแสง (Opacifier เช่น Titanium dioxide)</t>
        </is>
      </c>
      <c r="F246" s="88" t="inlineStr">
        <is>
          <t>สารช่วยเพิ่มความยืดหยุ่น (Plasticizer เช่น Glycerin)</t>
        </is>
      </c>
      <c r="G246" s="88" t="inlineStr">
        <is>
          <t>สารกันเสีย (Preservative เช่น Parabens)</t>
        </is>
      </c>
      <c r="H246" s="88" t="inlineStr">
        <is>
          <t>สารช่วยการเปียก (Wetting agent)</t>
        </is>
      </c>
      <c r="I246" s="100" t="n">
        <v>1</v>
      </c>
      <c r="J246" s="88"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46" s="100" t="n"/>
      <c r="L246" s="88" t="inlineStr">
        <is>
          <t>Solid Dosage Forms &amp; Manufacturing</t>
        </is>
      </c>
      <c r="M246" s="100" t="inlineStr">
        <is>
          <t>Product</t>
        </is>
      </c>
      <c r="N246" s="88" t="inlineStr">
        <is>
          <t>ข้อสอบจริง Product ปี 2561 ข้อ 54</t>
        </is>
      </c>
      <c r="O246" s="100" t="inlineStr">
        <is>
          <t>ข้อสอบจริง</t>
        </is>
      </c>
      <c r="P246" s="100" t="inlineStr">
        <is>
          <t>ปี 2561</t>
        </is>
      </c>
      <c r="Q246" s="100" t="n"/>
    </row>
    <row r="247" ht="409.6" customHeight="1" s="49">
      <c r="A247" s="100" t="n">
        <v>245</v>
      </c>
      <c r="B247" s="88"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47" s="100" t="n"/>
      <c r="D247" s="88" t="inlineStr">
        <is>
          <t>Coarse Lactose monohydrate (ผงแลคโตสขนาดหยาบ 50 - 100 ไมครอน)</t>
        </is>
      </c>
      <c r="E247" s="88" t="inlineStr">
        <is>
          <t>Polyvinylpyrrolidone (PVP K30)</t>
        </is>
      </c>
      <c r="F247" s="88" t="inlineStr">
        <is>
          <t>Polyethylene glycol 6000 (PEG 6000)</t>
        </is>
      </c>
      <c r="G247" s="88" t="inlineStr">
        <is>
          <t>Calcium carbonate</t>
        </is>
      </c>
      <c r="H247" s="88" t="inlineStr">
        <is>
          <t>Magnesium stearate ปริมาณสูง</t>
        </is>
      </c>
      <c r="I247" s="100" t="n">
        <v>1</v>
      </c>
      <c r="J247" s="88"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47" s="100" t="n"/>
      <c r="L247" s="88" t="inlineStr">
        <is>
          <t>Solid Dosage Forms &amp; Manufacturing</t>
        </is>
      </c>
      <c r="M247" s="100" t="inlineStr">
        <is>
          <t>Product</t>
        </is>
      </c>
      <c r="N247" s="88" t="inlineStr">
        <is>
          <t>ข้อสอบจริง Product ปี 2561 ข้อ 76</t>
        </is>
      </c>
      <c r="O247" s="100" t="inlineStr">
        <is>
          <t>ข้อสอบจริง</t>
        </is>
      </c>
      <c r="P247" s="100" t="inlineStr">
        <is>
          <t>ปี 2561</t>
        </is>
      </c>
      <c r="Q247" s="100" t="n"/>
    </row>
    <row r="248" ht="409.6" customHeight="1" s="49">
      <c r="A248" s="100" t="n">
        <v>246</v>
      </c>
      <c r="B248" s="88"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48" s="100" t="n"/>
      <c r="D248" s="88" t="inlineStr">
        <is>
          <t>Citric acid monohydrate</t>
        </is>
      </c>
      <c r="E248" s="88" t="inlineStr">
        <is>
          <t>Tartaric acid</t>
        </is>
      </c>
      <c r="F248" s="88" t="inlineStr">
        <is>
          <t>Sodium carbonate</t>
        </is>
      </c>
      <c r="G248" s="88" t="inlineStr">
        <is>
          <t>Calcium carbonate</t>
        </is>
      </c>
      <c r="H248" s="88" t="inlineStr">
        <is>
          <t>Sodium bicarbonate</t>
        </is>
      </c>
      <c r="I248" s="100" t="n">
        <v>1</v>
      </c>
      <c r="J248" s="88"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48" s="100" t="n"/>
      <c r="L248" s="88" t="inlineStr">
        <is>
          <t>Solid Dosage Forms &amp; Manufacturing</t>
        </is>
      </c>
      <c r="M248" s="100" t="inlineStr">
        <is>
          <t>Product</t>
        </is>
      </c>
      <c r="N248" s="88" t="inlineStr">
        <is>
          <t>ข้อสอบจริง Product ปี 2561 ข้อ 79</t>
        </is>
      </c>
      <c r="O248" s="100" t="inlineStr">
        <is>
          <t>ข้อสอบจริง</t>
        </is>
      </c>
      <c r="P248" s="100" t="inlineStr">
        <is>
          <t>ปี 2561</t>
        </is>
      </c>
      <c r="Q248" s="100" t="n"/>
    </row>
    <row r="249" ht="409.6" customHeight="1" s="49">
      <c r="A249" s="100" t="n">
        <v>247</v>
      </c>
      <c r="B249" s="88"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49" s="100" t="n"/>
      <c r="D249" s="88" t="inlineStr">
        <is>
          <t>ความคงตัวทางเคมีต่อการเกิดปฏิกิริยารีดักชัน (Reduction degradation)</t>
        </is>
      </c>
      <c r="E249" s="88" t="inlineStr">
        <is>
          <t>ความทนทานต่อแสง (Photostability)</t>
        </is>
      </c>
      <c r="F249" s="88" t="inlineStr">
        <is>
          <t>ความคงตัวทางเคมีต่อค่าความเป็นกรด-ด่าง (pH stability / Hydrolysis)</t>
        </is>
      </c>
      <c r="G249" s="88" t="inlineStr">
        <is>
          <t>ความสามารถในการตอกอัดและความสม่ำเสมอของขนาดยา (Compressibility &amp; Content uniformity)</t>
        </is>
      </c>
      <c r="H249" s="88" t="inlineStr">
        <is>
          <t>ความคงตัวทางเคมีต่อการเกิดปฏิกิริยาออกซิเดชัน (Oxidation degradation)</t>
        </is>
      </c>
      <c r="I249" s="100" t="n">
        <v>1</v>
      </c>
      <c r="J249" s="88"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49" s="100" t="n"/>
      <c r="L249" s="88" t="inlineStr">
        <is>
          <t>Solid Dosage Forms &amp; Manufacturing</t>
        </is>
      </c>
      <c r="M249" s="100" t="inlineStr">
        <is>
          <t>Product</t>
        </is>
      </c>
      <c r="N249" s="88" t="inlineStr">
        <is>
          <t>ข้อสอบจริง Product ปี 2561 ข้อ 85</t>
        </is>
      </c>
      <c r="O249" s="100" t="inlineStr">
        <is>
          <t>ข้อสอบจริง</t>
        </is>
      </c>
      <c r="P249" s="100" t="inlineStr">
        <is>
          <t>ปี 2561</t>
        </is>
      </c>
      <c r="Q249" s="100" t="n"/>
    </row>
    <row r="250" ht="409.6" customHeight="1" s="49">
      <c r="A250" s="100" t="n">
        <v>248</v>
      </c>
      <c r="B250" s="88"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50" s="100" t="n"/>
      <c r="D250" s="88" t="inlineStr">
        <is>
          <t>การตอกอัดโดยตรง (Direct compression)</t>
        </is>
      </c>
      <c r="E250" s="88" t="inlineStr">
        <is>
          <t>การทำแกรนูลเปียกโดยใช้น้ำ (Aqueous wet granulation)</t>
        </is>
      </c>
      <c r="F250" s="88" t="inlineStr">
        <is>
          <t>การทำแกรนูลแห้งแบบ Slugging</t>
        </is>
      </c>
      <c r="G250" s="88" t="inlineStr">
        <is>
          <t>การทำแกรนูลแห้งแบบ Roller compaction</t>
        </is>
      </c>
      <c r="H250" s="88" t="inlineStr">
        <is>
          <t>การทำแกรนูลเปียกโดยใช้ตัวทำละลายอินทรีย์ (Non-aqueous wet granulation)</t>
        </is>
      </c>
      <c r="I250" s="100" t="n">
        <v>1</v>
      </c>
      <c r="J250" s="88"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50" s="100" t="n"/>
      <c r="L250" s="88" t="inlineStr">
        <is>
          <t>Solid Dosage Forms &amp; Manufacturing</t>
        </is>
      </c>
      <c r="M250" s="100" t="inlineStr">
        <is>
          <t>Product</t>
        </is>
      </c>
      <c r="N250" s="88" t="inlineStr">
        <is>
          <t>ข้อสอบจริง Product ปี 2561 ข้อ 86</t>
        </is>
      </c>
      <c r="O250" s="100" t="inlineStr">
        <is>
          <t>ข้อสอบจริง</t>
        </is>
      </c>
      <c r="P250" s="100" t="inlineStr">
        <is>
          <t>ปี 2561</t>
        </is>
      </c>
      <c r="Q250" s="100" t="n"/>
    </row>
    <row r="251" ht="409.6" customHeight="1" s="49">
      <c r="A251" s="100" t="n">
        <v>249</v>
      </c>
      <c r="B251" s="88" t="inlineStr">
        <is>
          <t>ข้อใดต่อไปนี้จับคู่ระหว่าง ชื่อสารช่วยในสูตรตำรับยา (Pharmaceutical excipient) และ หน้าที่หลักทางเภสัชกรรม ได้ ไม่ถูกต้อง?</t>
        </is>
      </c>
      <c r="C251" s="100" t="n"/>
      <c r="D251" s="88" t="inlineStr">
        <is>
          <t>Croscarmellose sodium — สารช่วยหล่อลื่น (Lubricant)</t>
        </is>
      </c>
      <c r="E251" s="88" t="inlineStr">
        <is>
          <t>Povidone (PVP K30) — สารช่วยยึดเกาะ (Binder)</t>
        </is>
      </c>
      <c r="F251" s="88" t="inlineStr">
        <is>
          <t>Colloidal silicon dioxide (Aerosil) — สารช่วยการไหล (Glidant)</t>
        </is>
      </c>
      <c r="G251" s="88" t="inlineStr">
        <is>
          <t>Titanium dioxide — สารทึบแสง (Opacifying agent)</t>
        </is>
      </c>
      <c r="H251" s="88" t="inlineStr">
        <is>
          <t>Magnesium stearate — สารช่วยหล่อลื่น (Lubricant)</t>
        </is>
      </c>
      <c r="I251" s="100" t="n">
        <v>1</v>
      </c>
      <c r="J251" s="88"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51" s="100" t="n"/>
      <c r="L251" s="88" t="inlineStr">
        <is>
          <t>Solid Dosage Forms &amp; Manufacturing</t>
        </is>
      </c>
      <c r="M251" s="100" t="inlineStr">
        <is>
          <t>Product</t>
        </is>
      </c>
      <c r="N251" s="88" t="inlineStr">
        <is>
          <t>ข้อสอบจริง Product ปี 2561 ข้อ 92</t>
        </is>
      </c>
      <c r="O251" s="100" t="inlineStr">
        <is>
          <t>ข้อสอบจริง</t>
        </is>
      </c>
      <c r="P251" s="100" t="inlineStr">
        <is>
          <t>ปี 2561</t>
        </is>
      </c>
      <c r="Q251" s="100" t="n"/>
    </row>
    <row r="252" ht="409.6" customHeight="1" s="49">
      <c r="A252" s="100" t="n">
        <v>250</v>
      </c>
      <c r="B252" s="88"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52" s="100" t="n"/>
      <c r="D252" s="88" t="inlineStr">
        <is>
          <t>การทำแกรนูลเปียก (Wet granulation)</t>
        </is>
      </c>
      <c r="E252" s="88" t="inlineStr">
        <is>
          <t>การตอกอัดโดยตรง (Direct compression)</t>
        </is>
      </c>
      <c r="F252" s="88" t="inlineStr">
        <is>
          <t>การทำแกรนูลแห้งแบบ Slugging</t>
        </is>
      </c>
      <c r="G252" s="88" t="inlineStr">
        <is>
          <t>การอบแห้งแบบแช่เยือกแข็ง (Lyophilization)</t>
        </is>
      </c>
      <c r="H252" s="88" t="inlineStr">
        <is>
          <t>การหลอมเหลวแล้วขึ้นรูป (Melt molding)</t>
        </is>
      </c>
      <c r="I252" s="100" t="n">
        <v>1</v>
      </c>
      <c r="J252" s="88"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52" s="100" t="n"/>
      <c r="L252" s="88" t="inlineStr">
        <is>
          <t>Solid Dosage Forms &amp; Manufacturing</t>
        </is>
      </c>
      <c r="M252" s="100" t="inlineStr">
        <is>
          <t>Product</t>
        </is>
      </c>
      <c r="N252" s="88" t="inlineStr">
        <is>
          <t>ข้อสอบจริง Product ปี 2561 ข้อ 93</t>
        </is>
      </c>
      <c r="O252" s="100" t="inlineStr">
        <is>
          <t>ข้อสอบจริง</t>
        </is>
      </c>
      <c r="P252" s="100" t="inlineStr">
        <is>
          <t>ปี 2561</t>
        </is>
      </c>
      <c r="Q252" s="100" t="n"/>
    </row>
    <row r="253" ht="409.6" customHeight="1" s="49">
      <c r="A253" s="100" t="n">
        <v>251</v>
      </c>
      <c r="B253" s="88"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53" s="100" t="inlineStr">
        <is>
          <t>[แนบรูป: ข้อสอบ Product ปี 2561 รหัสรูปภาพ image113]</t>
        </is>
      </c>
      <c r="D253" s="88" t="inlineStr">
        <is>
          <t>ระบบปั๊มออสโมติกชนิดผลักดันสองชั้น (Osmotic-controlled release system / Push-Pull Osmotic Pump: OROS)</t>
        </is>
      </c>
      <c r="E253" s="88" t="inlineStr">
        <is>
          <t>ระบบเมทริกซ์ชนิดไม่ละลายน้ำ (Insoluble inert matrix system)</t>
        </is>
      </c>
      <c r="F253" s="88" t="inlineStr">
        <is>
          <t>ระบบเมทริกซ์ชนิดเจลชอบน้ำ (Hydrophilic swelling matrix system)</t>
        </is>
      </c>
      <c r="G253" s="88" t="inlineStr">
        <is>
          <t>ระบบนำส่งยาผ่านผิวหนังชนิดแผ่นแปะ (Transdermal patch)</t>
        </is>
      </c>
      <c r="H253" s="88" t="inlineStr">
        <is>
          <t>ระบบไมโครเอนแคปซูเลชัน (Microencapsulation reservoir system)</t>
        </is>
      </c>
      <c r="I253" s="100" t="n">
        <v>1</v>
      </c>
      <c r="J253" s="88"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53" s="100" t="n"/>
      <c r="L253" s="88" t="inlineStr">
        <is>
          <t>Solid Dosage Forms &amp; Manufacturing</t>
        </is>
      </c>
      <c r="M253" s="100" t="inlineStr">
        <is>
          <t>Product</t>
        </is>
      </c>
      <c r="N253" s="88" t="inlineStr">
        <is>
          <t>ข้อสอบจริง Product ปี 2561 ข้อ 96</t>
        </is>
      </c>
      <c r="O253" s="100" t="inlineStr">
        <is>
          <t>ข้อสอบจริง</t>
        </is>
      </c>
      <c r="P253" s="100" t="inlineStr">
        <is>
          <t>ปี 2561</t>
        </is>
      </c>
      <c r="Q253" s="100" t="n"/>
    </row>
    <row r="254" ht="409.6" customHeight="1" s="49">
      <c r="A254" s="100" t="n">
        <v>252</v>
      </c>
      <c r="B254" s="88"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54" s="100" t="inlineStr">
        <is>
          <t>[แนบรูป: ข้อสอบ Product ปี 2561 รหัสรูปภาพ image114]</t>
        </is>
      </c>
      <c r="D254" s="88" t="inlineStr">
        <is>
          <t>สารช่วยแตกตัวประสิทธิภาพสูง (Superdisintegrant เช่น Croscarmellose sodium หรือ SSG)</t>
        </is>
      </c>
      <c r="E254" s="88" t="inlineStr">
        <is>
          <t>สารช่วยหล่อลื่นชนิดไม่ชอบน้ำ (Hydrophobic lubricant เช่น Magnesium stearate)</t>
        </is>
      </c>
      <c r="F254" s="88" t="inlineStr">
        <is>
          <t>สารเพิ่มความแข็งแกร่ง (Hardening agent)</t>
        </is>
      </c>
      <c r="G254" s="88" t="inlineStr">
        <is>
          <t>สารช่วยยึดเกาะที่มีความเข้มข้นสูง (High concentration binder)</t>
        </is>
      </c>
      <c r="H254" s="88" t="inlineStr">
        <is>
          <t>สารเคลือบฟิล์มชนิดไม่ละลายน้ำ (Ethyl cellulose)</t>
        </is>
      </c>
      <c r="I254" s="100" t="n">
        <v>1</v>
      </c>
      <c r="J254" s="88" t="inlineStr">
        <is>
          <t>✅ คำตอบที่ถูกต้อง: ข้อ ก. สารช่วยแตกตัวประสิทธิภาพสูง (Superdisintegrant เช่น Croscarmellose sodium หรือ SSG)
💡 Background:
การทดสอบการแตกตัวของยาเม็ดไม่เคลือบตาม USP &lt;701&gt; Disintegration กำหนดให้ยาเม็ดทั่วไปต้องแตกตัวหมดภายใน 30 นาที (หรือ 15 นาทีตาม BP) หากยาไม่แตกตัว ยาจะไม่สามารถละลายและดูดซึมได้
🎯 ทำไมข้อนี้ถึงถูก:
ข้อ ก. การเติมหรือเพิ่มสัดส่วนของ Superdisintegrant (เช่น Croscarmellose sodium 2-5% หรือ Sodium starch glycolate 2-8%) จะช่วยดูดน้ำและพองตัวอย่างรวดเร็ว ทำลายแรงยึดเหนี่ยวภายในเม็ดยา ทำให้เม็ดยาแตกตัวออกเป็นอนุภาคเล็กๆ ภายในเวลาไม่กี่นาที
🔍 ข้ออื่นผิดเพราะอะไร:
- ข้อ ข. (เพิ่ม Magnesium stearate): สารหล่อลื่นที่ไม่ชอบน้ำจะยิ่งเคลือบผิวอนุภาค ขัดขวางไม่ให้น้ำซึมเข้าเม็ด ทำให้แตกตัวช้าลงกว่าเดิม
- ข้อ ค. (สารเพิ่มความแข็ง): ทำให้เม็ดแข็งเกินไป แตกตัวยากขึ้น
- ข้อ ง. (เพิ่ม Binder เข้มข้น): จะยิ่งเพิ่มแรงยึดเกาะ ทำให้เวลาในการแตกตัวนานขึ้น
- ข้อ จ. (Ethyl cellulose): เป็นพอลิเมอร์ไม่ละลายน้ำ จะขัดขวางการแตกตัว
📖 Guideline อ้างอิง:
USP-NF General Chapter &lt;701&gt; Disintegration &amp; Ansel's Pharmaceutical Dosage Forms
📌 จุดจำก่อนสอบ:
• ยาเม็ดแตกตัวช้า (Fails disintegration test) -&gt; แก้โดย: เพิ่ม Superdisintegrant, ลดแรงตอก, ลดเวลาผสม/ปริมาณ Magnesium stearate, ลด Binder</t>
        </is>
      </c>
      <c r="K254" s="100" t="n"/>
      <c r="L254" s="88" t="inlineStr">
        <is>
          <t>Solid Dosage Forms &amp; Manufacturing</t>
        </is>
      </c>
      <c r="M254" s="100" t="inlineStr">
        <is>
          <t>Product</t>
        </is>
      </c>
      <c r="N254" s="88" t="inlineStr">
        <is>
          <t>ข้อสอบจริง Product ปี 2561 ข้อ 102</t>
        </is>
      </c>
      <c r="O254" s="100" t="inlineStr">
        <is>
          <t>ข้อสอบจริง</t>
        </is>
      </c>
      <c r="P254" s="100" t="inlineStr">
        <is>
          <t>ปี 2561</t>
        </is>
      </c>
      <c r="Q254" s="100" t="n"/>
    </row>
    <row r="255" ht="409.6" customHeight="1" s="49">
      <c r="A255" s="100" t="n">
        <v>253</v>
      </c>
      <c r="B255" s="88"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55" s="100" t="n"/>
      <c r="D255" s="88" t="inlineStr">
        <is>
          <t>Superdisintegrants ออกฤทธิ์ผ่านกลไกการดูดซับน้ำเข้าสู่รูพรุน (Wicking) และการพองตัวอย่างรวดเร็ว (Rapid swelling) โดยใช้ปริมาณเพียง 2 - 5% w/w</t>
        </is>
      </c>
      <c r="E255" s="88"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55" s="88" t="inlineStr">
        <is>
          <t>Corn starch ทำหน้าที่เป็น Superdisintegrant ที่มีประสิทธิภาพสูงกว่า Croscarmellose sodium เมื่อใช้ในปริมาณเท่ากัน</t>
        </is>
      </c>
      <c r="G255" s="88" t="inlineStr">
        <is>
          <t>สารช่วยแตกตัวทุกชนิดต้องใส่เฉพาะในขั้นตอนการเตรียมแกรนูลก่อนการอบแห้งเท่านั้น (Intragranular only)</t>
        </is>
      </c>
      <c r="H255" s="88" t="inlineStr">
        <is>
          <t>สารช่วยแตกตัวทำหน้าที่เร่งการละลายของตัวยาสำคัญโดยการเปลี่ยนรูปผลึกของยาให้เป็นรูปอสัณฐานโดยตรง</t>
        </is>
      </c>
      <c r="I255" s="100" t="n">
        <v>1</v>
      </c>
      <c r="J255" s="88"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55" s="100" t="n"/>
      <c r="L255" s="88" t="inlineStr">
        <is>
          <t>Solid Dosage Forms &amp; Manufacturing</t>
        </is>
      </c>
      <c r="M255" s="100" t="inlineStr">
        <is>
          <t>Product</t>
        </is>
      </c>
      <c r="N255" s="88" t="inlineStr">
        <is>
          <t>ข้อสอบจริง Product ปี 2561 ข้อ 108</t>
        </is>
      </c>
      <c r="O255" s="100" t="inlineStr">
        <is>
          <t>ข้อสอบจริง</t>
        </is>
      </c>
      <c r="P255" s="100" t="inlineStr">
        <is>
          <t>ปี 2561</t>
        </is>
      </c>
      <c r="Q255" s="100" t="n"/>
    </row>
    <row r="256" ht="409.6" customHeight="1" s="49">
      <c r="A256" s="100" t="n">
        <v>254</v>
      </c>
      <c r="B256" s="88"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56" s="100" t="n"/>
      <c r="D256" s="88" t="inlineStr">
        <is>
          <t>Croscarmellose sodium (Ac-Di-Sol)</t>
        </is>
      </c>
      <c r="E256" s="88" t="inlineStr">
        <is>
          <t>Ethyl cellulose</t>
        </is>
      </c>
      <c r="F256" s="88" t="inlineStr">
        <is>
          <t>Beeswax</t>
        </is>
      </c>
      <c r="G256" s="88" t="inlineStr">
        <is>
          <t>Castor oil</t>
        </is>
      </c>
      <c r="H256" s="88" t="inlineStr">
        <is>
          <t>Cetyl alcohol</t>
        </is>
      </c>
      <c r="I256" s="100" t="n">
        <v>1</v>
      </c>
      <c r="J256" s="88"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56" s="100" t="n"/>
      <c r="L256" s="88" t="inlineStr">
        <is>
          <t>Solid Dosage Forms &amp; Manufacturing</t>
        </is>
      </c>
      <c r="M256" s="100" t="inlineStr">
        <is>
          <t>Product</t>
        </is>
      </c>
      <c r="N256" s="88" t="inlineStr">
        <is>
          <t>ข้อสอบจริง Product ปี 2561 ข้อ 110</t>
        </is>
      </c>
      <c r="O256" s="100" t="inlineStr">
        <is>
          <t>ข้อสอบจริง</t>
        </is>
      </c>
      <c r="P256" s="100" t="inlineStr">
        <is>
          <t>ปี 2561</t>
        </is>
      </c>
      <c r="Q256" s="100" t="n"/>
    </row>
    <row r="257" ht="409.6" customHeight="1" s="49">
      <c r="A257" s="100" t="n">
        <v>255</v>
      </c>
      <c r="B257" s="88"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57" s="100" t="n"/>
      <c r="D257" s="88" t="inlineStr">
        <is>
          <t>Colloidal silicon dioxide (Aerosil)</t>
        </is>
      </c>
      <c r="E257" s="88" t="inlineStr">
        <is>
          <t>Croscarmellose sodium</t>
        </is>
      </c>
      <c r="F257" s="88" t="inlineStr">
        <is>
          <t>Povidone (PVP K30)</t>
        </is>
      </c>
      <c r="G257" s="88" t="inlineStr">
        <is>
          <t>Hydroxypropyl methylcellulose</t>
        </is>
      </c>
      <c r="H257" s="88" t="inlineStr">
        <is>
          <t>Sodium starch glycolate</t>
        </is>
      </c>
      <c r="I257" s="100" t="n">
        <v>1</v>
      </c>
      <c r="J257" s="88"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57" s="100" t="n"/>
      <c r="L257" s="88" t="inlineStr">
        <is>
          <t>Solid Dosage Forms &amp; Manufacturing</t>
        </is>
      </c>
      <c r="M257" s="100" t="inlineStr">
        <is>
          <t>Product</t>
        </is>
      </c>
      <c r="N257" s="88" t="inlineStr">
        <is>
          <t>ข้อสอบจริง Product ปี 2561 ข้อ 111</t>
        </is>
      </c>
      <c r="O257" s="100" t="inlineStr">
        <is>
          <t>ข้อสอบจริง</t>
        </is>
      </c>
      <c r="P257" s="100" t="inlineStr">
        <is>
          <t>ปี 2561</t>
        </is>
      </c>
      <c r="Q257" s="100" t="n"/>
    </row>
    <row r="258" ht="409.6" customHeight="1" s="49">
      <c r="A258" s="100" t="n">
        <v>256</v>
      </c>
      <c r="B258" s="88"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58" s="100" t="n"/>
      <c r="D258" s="88"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58" s="88" t="inlineStr">
        <is>
          <t>การใส่สารหล่อลื่น Magnesium stearate ในปริมาณที่น้อยเกินไป</t>
        </is>
      </c>
      <c r="F258" s="88" t="inlineStr">
        <is>
          <t>การใช้อุณหภูมิในการอบแห้งต่ำเกินไปจนฟิล์มไม่แห้งตัว</t>
        </is>
      </c>
      <c r="G258" s="88" t="inlineStr">
        <is>
          <t>การใช้ความเร็วรอบในการหมุนหม้อเคลือบที่สูงเกินไป</t>
        </is>
      </c>
      <c r="H258" s="88" t="inlineStr">
        <is>
          <t>การที่เม็ดยามีความแข็งสูงเกินเกณฑ์มาตรฐาน</t>
        </is>
      </c>
      <c r="I258" s="100" t="n">
        <v>1</v>
      </c>
      <c r="J258" s="88"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58" s="100" t="n"/>
      <c r="L258" s="88" t="inlineStr">
        <is>
          <t>Solid Dosage Forms &amp; Manufacturing</t>
        </is>
      </c>
      <c r="M258" s="100" t="inlineStr">
        <is>
          <t>Product</t>
        </is>
      </c>
      <c r="N258" s="88" t="inlineStr">
        <is>
          <t>ข้อสอบจริง Product ปี 2559 ข้อ 23</t>
        </is>
      </c>
      <c r="O258" s="100" t="inlineStr">
        <is>
          <t>ข้อสอบจริง</t>
        </is>
      </c>
      <c r="P258" s="100" t="inlineStr">
        <is>
          <t>ปี 2559</t>
        </is>
      </c>
      <c r="Q258" s="100" t="n"/>
    </row>
    <row r="259" ht="409.6" customHeight="1" s="49">
      <c r="A259" s="100" t="n">
        <v>257</v>
      </c>
      <c r="B259" s="88"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59" s="100" t="n"/>
      <c r="D259" s="88" t="inlineStr">
        <is>
          <t>ทั้ง Lot 1 และ Lot 2 ผ่านเกณฑ์มาตรฐานการยอมรับทั้งสองรุ่นการผลิต</t>
        </is>
      </c>
      <c r="E259" s="88" t="inlineStr">
        <is>
          <t>Lot 1 ผ่านเกณฑ์มาตรฐาน แต่ Lot 2 ไม่ผ่านเกณฑ์มาตรฐาน</t>
        </is>
      </c>
      <c r="F259" s="88" t="inlineStr">
        <is>
          <t>Lot 1 ไม่ผ่านเกณฑ์มาตรฐาน แต่ Lot 2 ผ่านเกณฑ์มาตรฐาน</t>
        </is>
      </c>
      <c r="G259" s="88" t="inlineStr">
        <is>
          <t>ทั้ง Lot 1 และ Lot 2 ไม่ผ่านเกณฑ์มาตรฐานทั้งสองรุ่นการผลิต</t>
        </is>
      </c>
      <c r="H259" s="34" t="inlineStr">
        <is>
          <t>ไม่สามารถตัดสินได้เนื่องจากต้องรอผลการทดสอบ Microbial limit test ก่อน</t>
        </is>
      </c>
      <c r="I259" s="100" t="n">
        <v>1</v>
      </c>
      <c r="J259" s="88"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59" s="100" t="n"/>
      <c r="L259" s="88" t="inlineStr">
        <is>
          <t>Solid Dosage Forms &amp; Manufacturing</t>
        </is>
      </c>
      <c r="M259" s="100" t="inlineStr">
        <is>
          <t>Product</t>
        </is>
      </c>
      <c r="N259" s="88" t="inlineStr">
        <is>
          <t>ข้อสอบจริง Product ปี 2559 ข้อ 25</t>
        </is>
      </c>
      <c r="O259" s="100" t="inlineStr">
        <is>
          <t>ข้อสอบจริง</t>
        </is>
      </c>
      <c r="P259" s="100" t="inlineStr">
        <is>
          <t>ปี 2559</t>
        </is>
      </c>
      <c r="Q259" s="100" t="n"/>
    </row>
    <row r="260" ht="409.6" customHeight="1" s="49">
      <c r="A260" s="100" t="n">
        <v>258</v>
      </c>
      <c r="B260" s="88"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60" s="100" t="inlineStr">
        <is>
          <t>[แนบรูป: ข้อสอบ Product ปี 2559 รหัสรูปภาพ image118]</t>
        </is>
      </c>
      <c r="D260" s="88" t="inlineStr">
        <is>
          <t>ผลิตภัณฑ์ยาทั้งสอง Lot มีคุณภาพผ่านเกณฑ์มาตรฐานทางเคมีและกายภาพขั้นต้นตามข้อกำหนด</t>
        </is>
      </c>
      <c r="E260" s="88" t="inlineStr">
        <is>
          <t>Lot 1 ต้องถูกปฏิเสธเนื่องจากมีปริมาณตัวยาสำคัญเบี่ยงเบนจาก 100%</t>
        </is>
      </c>
      <c r="F260" s="88" t="inlineStr">
        <is>
          <t>Lot 2 ต้องถูกปฏิเสธเนื่องจากมีปริมาณตัวยาสำคัญต่ำกว่า 97.0%</t>
        </is>
      </c>
      <c r="G260" s="88" t="inlineStr">
        <is>
          <t>ต้องส่งยาทั้งสอง Lot ไปทำลายทิ้งเนื่องจากไม่ตรงตามเป้าหมาย 100.0%</t>
        </is>
      </c>
      <c r="H260" s="88" t="inlineStr">
        <is>
          <t>ต้องทำการตอกยาใหม่ทั้งหมดเพื่อปรับน้ำหนักให้ตรงเป้าหมาย</t>
        </is>
      </c>
      <c r="I260" s="100" t="n">
        <v>1</v>
      </c>
      <c r="J260" s="88"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60" s="100" t="n"/>
      <c r="L260" s="88" t="inlineStr">
        <is>
          <t>Solid Dosage Forms &amp; Manufacturing</t>
        </is>
      </c>
      <c r="M260" s="100" t="inlineStr">
        <is>
          <t>Product</t>
        </is>
      </c>
      <c r="N260" s="88" t="inlineStr">
        <is>
          <t>ข้อสอบจริง Product ปี 2559 ข้อ 18</t>
        </is>
      </c>
      <c r="O260" s="100" t="inlineStr">
        <is>
          <t>ข้อสอบจริง</t>
        </is>
      </c>
      <c r="P260" s="100" t="inlineStr">
        <is>
          <t>ปี 2559</t>
        </is>
      </c>
      <c r="Q260" s="100" t="n"/>
    </row>
    <row r="261" ht="409.6" customHeight="1" s="49">
      <c r="A261" s="100" t="n">
        <v>259</v>
      </c>
      <c r="B261" s="88"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61" s="100" t="n"/>
      <c r="D261" s="88" t="inlineStr">
        <is>
          <t>Colloidal silicon dioxide (Aerosil)</t>
        </is>
      </c>
      <c r="E261" s="88" t="inlineStr">
        <is>
          <t>Lactose monohydrate</t>
        </is>
      </c>
      <c r="F261" s="88" t="inlineStr">
        <is>
          <t>Sodium starch glycolate</t>
        </is>
      </c>
      <c r="G261" s="88" t="inlineStr">
        <is>
          <t>Hydroxypropyl methylcellulose</t>
        </is>
      </c>
      <c r="H261" s="88" t="inlineStr">
        <is>
          <t>Polyvinylpyrrolidone</t>
        </is>
      </c>
      <c r="I261" s="100" t="n">
        <v>1</v>
      </c>
      <c r="J261" s="88"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61" s="100" t="n"/>
      <c r="L261" s="88" t="inlineStr">
        <is>
          <t>Solid Dosage Forms &amp; Manufacturing</t>
        </is>
      </c>
      <c r="M261" s="100" t="inlineStr">
        <is>
          <t>Product</t>
        </is>
      </c>
      <c r="N261" s="88" t="inlineStr">
        <is>
          <t>ข้อสอบจริง Product ปี 2559 ข้อ 4</t>
        </is>
      </c>
      <c r="O261" s="100" t="inlineStr">
        <is>
          <t>ข้อสอบจริง</t>
        </is>
      </c>
      <c r="P261" s="100" t="inlineStr">
        <is>
          <t>ปี 2559</t>
        </is>
      </c>
      <c r="Q261" s="100" t="n"/>
    </row>
    <row r="262" ht="409.6" customHeight="1" s="49">
      <c r="A262" s="100" t="n">
        <v>260</v>
      </c>
      <c r="B262" s="88" t="inlineStr">
        <is>
          <t>จงเรียงลำดับขั้นตอนกระบวนการเคลือบน้ำตาลของยาเม็ด (Sugar coating process) ตามลำดับที่ถูกต้องตั้งแต่เริ่มต้นจนเสร็จสิ้น?</t>
        </is>
      </c>
      <c r="C262" s="100" t="n"/>
      <c r="D262" s="88" t="inlineStr">
        <is>
          <t>Sealing -&gt; Subcoating -&gt; Grossing (Smoothing) -&gt; Color coating -&gt; Polishing</t>
        </is>
      </c>
      <c r="E262" s="88" t="inlineStr">
        <is>
          <t>Subcoating -&gt; Sealing -&gt; Grossing -&gt; Color coating -&gt; Polishing</t>
        </is>
      </c>
      <c r="F262" s="88" t="inlineStr">
        <is>
          <t>Sealing -&gt; Subcoating -&gt; Color coating -&gt; Grossing -&gt; Polishing</t>
        </is>
      </c>
      <c r="G262" s="88" t="inlineStr">
        <is>
          <t>Grossing -&gt; Sealing -&gt; Subcoating -&gt; Color coating -&gt; Polishing</t>
        </is>
      </c>
      <c r="H262" s="88" t="inlineStr">
        <is>
          <t>Sealing -&gt; Grossing -&gt; Subcoating -&gt; Polishing -&gt; Color coating</t>
        </is>
      </c>
      <c r="I262" s="100" t="n">
        <v>1</v>
      </c>
      <c r="J262" s="88"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62" s="100" t="n"/>
      <c r="L262" s="88" t="inlineStr">
        <is>
          <t>Solid Dosage Forms &amp; Manufacturing</t>
        </is>
      </c>
      <c r="M262" s="100" t="inlineStr">
        <is>
          <t>Product</t>
        </is>
      </c>
      <c r="N262" s="88" t="inlineStr">
        <is>
          <t>ข้อสอบจริง Product ปี 2559 ข้อ 10</t>
        </is>
      </c>
      <c r="O262" s="100" t="inlineStr">
        <is>
          <t>ข้อสอบจริง</t>
        </is>
      </c>
      <c r="P262" s="100" t="inlineStr">
        <is>
          <t>ปี 2559</t>
        </is>
      </c>
      <c r="Q262" s="100" t="n"/>
    </row>
    <row r="263" ht="409.6" customHeight="1" s="49">
      <c r="A263" s="100" t="n">
        <v>261</v>
      </c>
      <c r="B263" s="88" t="inlineStr">
        <is>
          <t>สูตรตำรับยาเม็ดประกอบด้วย Active Ingredient AAA: 300 mg, Lactose: 500 mg และ Corn starch: 10% หากยาเม็ดที่ตอกได้มีปัญหาการแตกตัวช้ามากและไม่ผ่านเกณฑ์การแตกตัว (Poor disintegration) แนวทางแก้ไขสูตรตำรับที่เหมาะสมที่สุดคือข้อใด? [📷 มีรูปภาพประกอบ: image125.png, image126.png]</t>
        </is>
      </c>
      <c r="C263" s="100" t="n"/>
      <c r="D263" s="88" t="inlineStr">
        <is>
          <t>เปลี่ยน Corn starch เป็น สารช่วยแตกตัวประสิทธิภาพสูง เช่น Sodium starch glycolate หรือ Croscarmellose sodium</t>
        </is>
      </c>
      <c r="E263" s="88" t="inlineStr">
        <is>
          <t>เปลี่ยน Lactose ทั้งหมดเป็น Corn starch</t>
        </is>
      </c>
      <c r="F263" s="88" t="inlineStr">
        <is>
          <t>เปลี่ยน Corn starch เป็น Polyvinylpyrrolidone (PVP K30)</t>
        </is>
      </c>
      <c r="G263" s="88" t="inlineStr">
        <is>
          <t>เพิ่มปริมาณสารหล่อลื่น Magnesium stearate ขึ้นเป็นสองเท่า</t>
        </is>
      </c>
      <c r="H263" s="88" t="inlineStr">
        <is>
          <t>เพิ่มแรงตอกยา (Compression force) ให้แน่นขึ้นเป็นสองเท่า</t>
        </is>
      </c>
      <c r="I263" s="100" t="n">
        <v>1</v>
      </c>
      <c r="J263" s="88" t="inlineStr">
        <is>
          <t>✅ คำตอบที่ถูกต้อง: ข้อ ก. เปลี่ยน Corn starch เป็น สารช่วยแตกตัวประสิทธิภาพสูง เช่น Sodium starch glycolate หรือ Croscarmellose sodium
💡 Background:
Corn starch เป็น Conventional disintegrant ที่ต้องอาศัยกลไก Capillary wicking และมีแรงพองตัวต่ำ หากเม็ดยามีขนาดใหญ่และอัดแน่น การใช้ Corn starch เพียงอย่างเดียวอาจไม่เพียงพอที่จะทำให้เม็ดยาแตกตัวได้ตามเกณฑ์มาตรฐาน
🎯 ทำไมข้อนี้ถึงถูก:
ข้อ ก. การเปลี่ยนจาก Corn starch มาเป็น Superdisintegrants เช่น Sodium starch glycolate (SSG) หรือ Croscarmellose sodium (2 - 5%) จะช่วยเพิ่มพลังการดูดน้ำและการพองตัวอย่างมหาศาล ทำให้เม็ดยาแตกตัวได้อย่างรวดเร็วภายในไม่กี่นาที
🔍 ข้ออื่นผิดเพราะอะไร:
- ข้อ ข. (เปลี่ยน Lactose เป็น Corn starch): จะทำให้มวลยามีแป้งมากเกินไป เม็ดยาจะเหนียวและเกิด Capping
- ข้อ ค. (เปลี่ยนเป็น PVP): PVP เป็น Binder จะยิ่งทำให้เม็ดแข็งและแตกตัวช้าลงกว่าเดิม
- ข้อ ง. (เพิ่ม Magnesium stearate): สารหล่อลื่นที่ไม่ชอบน้ำจะเคลือบอนุภาค ขัดขวางการซึมของน้ำ ทำให้แตกตัวช้าลงอีก
- ข้อ จ. (เพิ่มแรงตอก): เม็ดยาจะยิ่งแน่นและรูพรุนลดลง ทำให้ไม่แตกตัว
📖 Guideline อ้างอิง:
Handbook of Pharmaceutical Excipients &amp; Ansel's Pharmaceutical Dosage Forms
📌 จุดจำก่อนสอบ:
• แก้ปัญหา Poor Disintegration -&gt; เปลี่ยน Conventional starch เป็น Superdisintegrant (SSG / Croscarmellose / Crospovidone)</t>
        </is>
      </c>
      <c r="K263" s="100" t="n"/>
      <c r="L263" s="88" t="inlineStr">
        <is>
          <t>Solid Dosage Forms &amp; Manufacturing</t>
        </is>
      </c>
      <c r="M263" s="100" t="inlineStr">
        <is>
          <t>Product</t>
        </is>
      </c>
      <c r="N263" s="88" t="inlineStr">
        <is>
          <t>ข้อสอบจริง Product ปี 2558 ข้อ 1</t>
        </is>
      </c>
      <c r="O263" s="100" t="inlineStr">
        <is>
          <t>ข้อสอบจริง</t>
        </is>
      </c>
      <c r="P263" s="100" t="inlineStr">
        <is>
          <t>ปี 2558</t>
        </is>
      </c>
      <c r="Q263" s="100" t="n"/>
    </row>
    <row r="264" ht="409.6" customHeight="1" s="49">
      <c r="A264" s="100" t="n">
        <v>262</v>
      </c>
      <c r="B264" s="88" t="inlineStr">
        <is>
          <t>ในระหว่างกระบวนการเคลือบฟิล์มยาเม็ด หากพบปัญหาแผ่นฟิล์มฉีกขาดและลอกหลุดออกจากผิวแกนยาเม็ดเป็นแผ่น (Film peeling) ดังรูปภาพ [📷 มีรูปภาพประกอบ: image130.png] แนวทางการแก้ไขปัญหานี้คือข้อใด?</t>
        </is>
      </c>
      <c r="C264" s="100" t="n"/>
      <c r="D264" s="88" t="inlineStr">
        <is>
          <t>การปรับปรุงแรงยึดเกาะของฟิล์มโดยการเลือกใช้พอลิเมอร์ที่มี Adhesion สูงขึ้น หรือการปรับสัดส่วน Plasticizer ให้เหมาะสม</t>
        </is>
      </c>
      <c r="E264" s="88" t="inlineStr">
        <is>
          <t>การเพิ่มความเร็วในการพ่นสเปรย์น้ำยาเคลือบให้เม็ดยาเปียกแฉะมากขึ้น</t>
        </is>
      </c>
      <c r="F264" s="88" t="inlineStr">
        <is>
          <t>การเติมสาร Talcum ลงไปในน้ำยาเคลือบในปริมาณที่สูงมาก</t>
        </is>
      </c>
      <c r="G264" s="88" t="inlineStr">
        <is>
          <t>การลดอุณหภูมิของลมร้อนลงจนเหลืออุณหภูมิห้อง</t>
        </is>
      </c>
      <c r="H264" s="88" t="inlineStr">
        <is>
          <t>การเพิ่มขนาดรูพ่นของหัวสเปรย์ (Spray nozzle) ให้ใหญ่ขึ้น</t>
        </is>
      </c>
      <c r="I264" s="100" t="n">
        <v>1</v>
      </c>
      <c r="J264" s="88" t="inlineStr">
        <is>
          <t>✅ คำตอบที่ถูกต้อง: ข้อ ก. การปรับปรุงแรงยึดเกาะของฟิล์มโดยการเลือกใช้พอลิเมอร์ที่มี Adhesion สูงขึ้น หรือการปรับสัดส่วน Plasticizer ให้เหมาะสม
💡 Background:
Film peeling (การลอกหลุดของฟิล์ม) เกิดขึ้นเมื่อแรงยึดติดระหว่างแผ่นฟิล์มกับผิวหน้าของแกนยาเม็ด (Film-tablet core adhesion) มีค่าน้อยกว่าความเค้นภายในของฟิล์ม (Internal stress) ทำให้ฟิล์มไม่เกาะติดและลอกร่อนออกเป็นแผ่น
🎯 ทำไมข้อนี้ถึงถูก:
ข้อ ก. การแก้ไขทำได้โดย:
1. ปรับปรุงสูตรพอลิเมอร์ให้มีแรงยึดเกาะ (Adhesion) กับแกนยาเม็ดได้ดียิ่งขึ้น
2. ปรับสัดส่วน Plasticizer ให้เหมาะสมเพื่อลดความเค้นภายใน
3. หลีกเลี่ยงการใช้สารหล่อลื่น (Magnesium stearate) ที่ผิวแกนเม็ดมากเกินไป เพราะจะทำให้ผิวแกนยาไม่ชอบน้ำและฟิล์มไม่เกาะ
🔍 ข้ออื่นผิดเพราะอะไร:
- ข้อ ข. (พ่นสเปรย์ให้เปียกแฉะ): จะทำให้เกิดปัญหา Overwetting / Sticking / Twin tablets
- ข้อ ค. (เติม Talc ปริมาณสูง): Talc ที่มากเกินไปจะลดความแข็งแรงและแรงยึดเกาะของแผ่นฟิล์ม
- ข้อ ง. (ลดอุณหภูมิลมเป็นห้อง): ตัวทำละลายจะไม่ระเหย ฟิล์มไม่แห้งตัว
- ข้อ จ. (เพิ่มขนาดรูพ่น): ทำให้ละอองสเปรย์เม็ดใหญ่ ผิวฟิล์มขรุขระ (Orange peel)
📖 Guideline อ้างอิง:
Pharmaceutical Coating Technology &amp; Aulton's Pharmaceutics
📌 จุดจำก่อนสอบ:
• Film Peeling / Flaking -&gt; แรงยึดเกาะผิวแกนยาต่ำ (Poor film adhesion) -&gt; แก้โดย: ปรับ Polymer/Plasticizer, ลดสารหล่อลื่นที่ผิวแกนยาเม็ด</t>
        </is>
      </c>
      <c r="K264" s="100" t="n"/>
      <c r="L264" s="88" t="inlineStr">
        <is>
          <t>Solid Dosage Forms &amp; Manufacturing</t>
        </is>
      </c>
      <c r="M264" s="100" t="inlineStr">
        <is>
          <t>Product</t>
        </is>
      </c>
      <c r="N264" s="88" t="inlineStr">
        <is>
          <t>ข้อสอบจริง Product ปี 2558 ข้อ 5</t>
        </is>
      </c>
      <c r="O264" s="100" t="inlineStr">
        <is>
          <t>ข้อสอบจริง</t>
        </is>
      </c>
      <c r="P264" s="100" t="inlineStr">
        <is>
          <t>ปี 2558</t>
        </is>
      </c>
      <c r="Q264" s="100" t="n"/>
    </row>
    <row r="265" ht="409.6" customHeight="1" s="49">
      <c r="A265" s="100" t="n">
        <v>263</v>
      </c>
      <c r="B265" s="88" t="inlineStr">
        <is>
          <t>สูตรตำรับยาเม็ด Theophylline SR (Sustained Release) ประกอบด้วย Theophylline, Lactose monohydrate, Hydroxypropyl methylcellulose (HPMC), PVP K30, Magnesium stearate และ Isopropyl alcohol สารใดในตำรับทำหน้าที่เป็นสารก่อเมทริกซ์ควบคุมการปลดปล่อยยา (Matrix-forming agent)?</t>
        </is>
      </c>
      <c r="C265" s="100" t="n"/>
      <c r="D265" s="88" t="inlineStr">
        <is>
          <t>Hydroxypropyl methylcellulose (HPMC)</t>
        </is>
      </c>
      <c r="E265" s="88" t="inlineStr">
        <is>
          <t>Lactose monohydrate</t>
        </is>
      </c>
      <c r="F265" s="88" t="inlineStr">
        <is>
          <t>PVP K30</t>
        </is>
      </c>
      <c r="G265" s="88" t="inlineStr">
        <is>
          <t>Magnesium stearate</t>
        </is>
      </c>
      <c r="H265" s="88" t="inlineStr">
        <is>
          <t>Isopropyl alcohol</t>
        </is>
      </c>
      <c r="I265" s="100" t="n">
        <v>1</v>
      </c>
      <c r="J265" s="88" t="inlineStr">
        <is>
          <t>✅ คำตอบที่ถูกต้อง: ข้อ ก. Hydroxypropyl methylcellulose (HPMC)
💡 Background:
Hydrophilic matrix system เป็นระบบควบคุมการปลดปล่อยยาประเภทยืดเวลา (Sustained release) ที่นิยมใช้มากที่สุดในอุตสาหกรรมยาเม็ด
🎯 ทำไมข้อนี้ถึงถูก:
ข้อ ก. HPMC (เกรดความหนืดสูง เช่น Methocel K4M, K15M, K100M) ทำหน้าที่เป็น Hydrophilic matrix-forming agent เมื่อสัมผัสน้ำในทางเดินอาหาร โมเลกุล HPMC จะดูดน้ำและพองตัวเกิดเป็นชั้นเจลหนา (Viscous gel layer) ล้อมรอบเม็ดยา ควบคุมให้อนุภาคยา Theophylline ค่อยๆ แพร่ผ่านชั้นเจลออกมาอย่างช้าๆ สม่ำเสมอตลอด 12 - 24 ชั่วโมง
🔍 ข้ออื่นผิดเพราะอะไร:
- ข้อ ข. (Lactose monohydrate): ทำหน้าที่เป็นสารเพิ่มปริมาณชนิดละลายน้ำ (Channeling agent / Diluent)
- ข้อ ค. (PVP K30): ทำหน้าที่เป็นสารยึดเกาะในการทำแกรนูล (Granulating binder)
- ข้อ ง. (Magnesium stearate): ทำหน้าที่เป็นสารหล่อลื่น (Lubricant)
- ข้อ จ. (Isopropyl alcohol): ทำหน้าที่เป็นตัวทำละลายสารยึดเกาะ (Granulating solvent) ที่จะระเหยไประหว่างการอบแห้ง
📖 Guideline อ้างอิง:
Remington: The Science and Practice of Pharmacy &amp; Ansel's Pharmaceutical Dosage Forms
📌 จุดจำก่อนสอบ:
• Hydrophilic Matrix Polymers: HPMC (Methocel K series), HPC, Na CMC, Polyethylene oxide (PEO), Sodium alginate
• กลไก Hydrophilic Matrix: Hydration -&gt; Gel layer formation -&gt; Drug diffusion &amp; Matrix erosion</t>
        </is>
      </c>
      <c r="K265" s="100" t="n"/>
      <c r="L265" s="88" t="inlineStr">
        <is>
          <t>Solid Dosage Forms &amp; Manufacturing</t>
        </is>
      </c>
      <c r="M265" s="100" t="inlineStr">
        <is>
          <t>Product</t>
        </is>
      </c>
      <c r="N265" s="88" t="inlineStr">
        <is>
          <t>ข้อสอบจริง Product ปี 2558 ข้อ 6</t>
        </is>
      </c>
      <c r="O265" s="100" t="inlineStr">
        <is>
          <t>ข้อสอบจริง</t>
        </is>
      </c>
      <c r="P265" s="100" t="inlineStr">
        <is>
          <t>ปี 2558</t>
        </is>
      </c>
      <c r="Q265" s="100" t="n"/>
    </row>
    <row r="266" ht="409.6" customHeight="1" s="49">
      <c r="A266" s="100" t="n">
        <v>264</v>
      </c>
      <c r="B266" s="88" t="inlineStr">
        <is>
          <t>ข้อใดต่อไปนี้กล่าวได้ ถูกต้อง เกี่ยวกับอุปกรณ์และหลักการทำงานของยาสูดพ่นชนิดควบคุมขนาดบรรจุ (Metered-Dose Inhaler: MDI)? [📷 มีรูปภาพประกอบ: image133.png]</t>
        </is>
      </c>
      <c r="C266" s="100" t="n"/>
      <c r="D266" s="88" t="inlineStr">
        <is>
          <t>มีระบบวาล์วควบคุมปริมาตรยา (Metered valve) ที่ทำหน้าที่กักเก็บและควบคุมปริมาตรยาที่พ่นออกมาให้คงที่สม่ำเสมอในทุกครั้งที่กดพ่น</t>
        </is>
      </c>
      <c r="E266" s="88" t="inlineStr">
        <is>
          <t>เป็นอุปกรณ์ที่ทำงานได้โดยไม่ต้องอาศัยสารขับดัน (Propellant-free system)</t>
        </is>
      </c>
      <c r="F266" s="88" t="inlineStr">
        <is>
          <t>เมื่อใช้ยาหมดแล้ว สามารถนำกระป๋องยาแรงดันสูงไปเผาทำลายในเตาเผาขยะทั่วไปได้</t>
        </is>
      </c>
      <c r="G266" s="88" t="inlineStr">
        <is>
          <t>ผู้ป่วยไม่จำเป็นต้องมีทักษะการประสานระหว่างการกดพ่นยาและการสูดหายใจเข้า (No hand-breath coordination required)</t>
        </is>
      </c>
      <c r="H266" s="88" t="inlineStr">
        <is>
          <t>นิยมใช้ผงแลคโตสขนาดหยาบเป็นสารตัวพาหลัก (Coarse carrier) ภายในกระป๋องยา</t>
        </is>
      </c>
      <c r="I266" s="100" t="n">
        <v>1</v>
      </c>
      <c r="J266" s="88" t="inlineStr">
        <is>
          <t>✅ คำตอบที่ถูกต้อง: ข้อ ก. มีระบบวาล์วควบคุมปริมาตรยา (Metered valve) ที่ทำหน้าที่กักเก็บและควบคุมปริมาตรยาที่พ่นออกมาให้คงที่สม่ำเสมอในทุกครั้งที่กดพ่น
💡 Background:
Metered-Dose Inhaler (MDI) เป็นอุปกรณ์นำส่งยาเข้าสู่ปอดที่อาศัยสารขับดันที่มีแรงดันไอสูง (Propellant เช่น HFA-134a, HFA-227) บรรจุในกระป๋องอะลูมิเนียม
🎯 ทำไมข้อนี้ถึงถูก:
ข้อ ก. หัวใจสำคัญของ MDI คือ Metered valve chamber ซึ่งมีปริมาตรคงที่แน่นอน (มักเป็น 25 - 100 ไมโครลิตร) เมื่อผู้ป่วยกด Actuator วาล์วจะเปิดและปลดปล่อยเฉพาะละอองยาตามปริมาตรที่กักเก็บไว้ใน Chamber ออกมาอย่างแม่นยำสม่ำเสมอทุกครั้ง
🔍 ข้ออื่นผิดเพราะอะไร:
- ข้อ ข. (ไม่ต้องใช้ Propellant): ผิด เพราะ MDI จำเป็นต้องใช้สารขับดัน (Propellant: HFA) ในการผลักดันตัวยาออกมา
- ข้อ ค. (เผาทำลายกระป๋อง): ห้ามเผาหรือเจาะกระป๋อง MDI เด็ดขาด เพราะเป็นกระป๋องอัดความดันสูง อาจเกิดการระเบิดได้
- ข้อ ง. (ไม่ต้องมี Hand-breath coordination): ผิด เพราะ MDI แบบดั้งเดิมจำเป็นต้องมีการประสานระหว่างมือกดและปากสูดเข้าพร้อมกันอย่างช้าๆ ลึกๆ (หากประสานไม่ได้ต้องใช้ Spacers / Holding chambers)
- ข้อ จ. (ใช้ Lactose carrier): Lactose carrier ใช้ใน Dry Powder Inhaler (DPI) ไม่ได้ใช้ใน MDI
📖 Guideline อ้างอิง:
GINA Guidelines for Asthma Management and Prevention &amp; Ansel's Pharmaceutical Dosage Forms
📌 จุดจำก่อนสอบ:
• MDI: ใช้ Propellant (HFA), มี Metered Valve คุมขนาดยา, ต้องเขย่าก่อนใช้, สูดช้าและลึก (Slow &amp; Deep), กลั้นหายใจ 10 วินาที, ต้องการ Hand-breath coordination
• DPI: ไม่มี Propellant (Breath-actuated), ใช้ Coarse Lactose Carrier, ไม่ต้องเขย่า, สูดเร็วและแรง (Quick &amp; Deep)</t>
        </is>
      </c>
      <c r="K266" s="100" t="n"/>
      <c r="L266" s="88" t="inlineStr">
        <is>
          <t>Solid Dosage Forms &amp; Manufacturing</t>
        </is>
      </c>
      <c r="M266" s="100" t="inlineStr">
        <is>
          <t>Product</t>
        </is>
      </c>
      <c r="N266" s="88" t="inlineStr">
        <is>
          <t>ข้อสอบจริง Product ปี 2558 ข้อ 8</t>
        </is>
      </c>
      <c r="O266" s="100" t="inlineStr">
        <is>
          <t>ข้อสอบจริง</t>
        </is>
      </c>
      <c r="P266" s="100" t="inlineStr">
        <is>
          <t>ปี 2558</t>
        </is>
      </c>
      <c r="Q266" s="100" t="n"/>
    </row>
    <row r="267" ht="409.6" customHeight="1" s="49">
      <c r="A267" s="100" t="n">
        <v>265</v>
      </c>
      <c r="B267" s="88" t="inlineStr">
        <is>
          <t>ยาเม็ด Calcium carbonate ที่ผลิตขึ้นมาพบข้อบกพร่องประเภทส่วนบนของหน้ายาหลุดแยกตัวเป็นหมวกครึ่งวงกลม (Capping) ข้อใดต่อไปนี้ ไม่ใช่ แนวทางการแก้ไขปัญหาดังกล่าวที่ถูกต้องตามหลักวิชาการ?</t>
        </is>
      </c>
      <c r="C267" s="100" t="n"/>
      <c r="D267" s="88" t="inlineStr">
        <is>
          <t>การเพิ่มแรงตอกยา (Compression force) รวดเดียวให้สูงขึ้นอย่างมาก</t>
        </is>
      </c>
      <c r="E267" s="88" t="inlineStr">
        <is>
          <t>การลดความเร็วรอบของเครื่องตอกยาเม็ด (Decrease turret speed / Increase dwell time)</t>
        </is>
      </c>
      <c r="F267" s="88" t="inlineStr">
        <is>
          <t>การเพิ่มสัดส่วนปริมาณสารยึดเกาะ (Binder) ในสูตรตำรับแกรนูล</t>
        </is>
      </c>
      <c r="G267" s="88" t="inlineStr">
        <is>
          <t>การปรับเพิ่มความชื้นของแกรนูลที่แห้งเกินไปให้อยู่ในช่วงมาตรฐาน (1 - 3% LOD)</t>
        </is>
      </c>
      <c r="H267" s="88" t="inlineStr">
        <is>
          <t>การร่อนแยกเพื่อลดสัดส่วนของผงละเอียด (Fines) ออกจากแกรนูลก่อนนำไปตอก</t>
        </is>
      </c>
      <c r="I267" s="100" t="n">
        <v>1</v>
      </c>
      <c r="J267" s="88" t="inlineStr">
        <is>
          <t>✅ คำตอบที่ถูกต้อง: ข้อ ก. การเพิ่มแรงตอกยา (Compression force) รวดเดียวให้สูงขึ้นอย่างมาก
💡 Background:
ปัญหา Capping เกิดจากการกักขังของอากาศ (Air entrapment) และแรงยึดเกาะของอนุภาคที่ไม่เพียงพอในการต้านทานแรงดีดตัวยืดหยุ่น (Elastic recovery) เมื่อคลายแรงกด
🎯 ทำไมข้อนี้ถึงถูก:
ข้อ ก. การเพิ่มแรงตอกยา (Compression force) ให้สูงขึ้น จะยิ่งบดอัดให้อากาศถูกขังอยู่ภายในมวลยาแน่นขึ้น และสร้างความเค้นสะสม ทำให้เกิดการดีดตัวแยกชั้นและเกิด Capping รุนแรงยิ่งขึ้น จึงไม่ใช่แนวทางแก้ไขที่ถูกต้อง
🔍 ข้ออื่นผิดเพราะอะไร:
- ข้อ ข. (ลดความเร็วตอก): ช่วยเพิ่มระยะเวลาการกดอัด (Dwell time) ทำให้อากาศระบายออกจากเบ้าตอกได้ทัน ลด Capping
- ข้อ ค. (เพิ่ม Binder): ช่วยเพิ่ม Plastic deformation และแรงเชื่อมประสานระหว่างอนุภาค ป้องกัน Capping
- ข้อ ง. (เพิ่มความชื้นแกรนูล): แกรนูลที่แห้งเกินไป (&lt; 1%) จะเปราะ ขาดความยืดหยุ่น การปรับความชื้น 1-3% ช่วยให้เกาะตัวดีขึ้น
- ข้อ จ. (ลดผงละเอียด Fines): ผงละเอียดที่มากเกินไป (&gt; 20-30%) จะกักอากาศได้มาก การร่อนลด Fines ช่วยลด Capping
📖 Guideline อ้างอิง:
Lieberman's Pharmaceutical Dosage Forms: Tablets &amp; Aulton's Pharmaceutics
📌 จุดจำก่อนสอบ:
• แก้ไข Capping: ลดความเร็วตอก, ใช้ Pre-compression, เพิ่ม Binder, ปรับความชื้น 1-3%, ร่อนลด Fines, ใช้ Tapered die (ห้ามเพิ่มแรงตอกเด็ดขาด)</t>
        </is>
      </c>
      <c r="K267" s="100" t="n"/>
      <c r="L267" s="88" t="inlineStr">
        <is>
          <t>Solid Dosage Forms &amp; Manufacturing</t>
        </is>
      </c>
      <c r="M267" s="100" t="inlineStr">
        <is>
          <t>Product</t>
        </is>
      </c>
      <c r="N267" s="88" t="inlineStr">
        <is>
          <t>ข้อสอบจริง Product ปี 2558 ข้อ 18</t>
        </is>
      </c>
      <c r="O267" s="100" t="inlineStr">
        <is>
          <t>ข้อสอบจริง</t>
        </is>
      </c>
      <c r="P267" s="100" t="inlineStr">
        <is>
          <t>ปี 2558</t>
        </is>
      </c>
      <c r="Q267" s="100" t="n"/>
    </row>
    <row r="268" ht="409.6" customHeight="1" s="49">
      <c r="A268" s="100" t="n">
        <v>266</v>
      </c>
      <c r="B268" s="88" t="inlineStr">
        <is>
          <t>เภสัชตำรับ USP กำหนดให้ยาเม็ดชนิดหนึ่งมีข้อกำหนดการละลายเป็น Q = 80% ณ เวลา 30 นาที ผลการทดสอบกรณีใดต่อไปนี้ถือว่า ผ่านเกณฑ์การยอมรับ (Pass) ของการทดสอบการละลายในขั้นที่ 2 (Stage 2: S2 acceptance criteria)?</t>
        </is>
      </c>
      <c r="C268" s="100" t="n"/>
      <c r="D268" s="88" t="inlineStr">
        <is>
          <t>สุ่มตรวจเพิ่มเติมในขั้น S2 รวมเป็น 12 เม็ด ได้ค่าเฉลี่ยของการละลายเท่ากับ 82% และยาทุกเม็ดละลายได้เกิน 70%</t>
        </is>
      </c>
      <c r="E268" s="88" t="inlineStr">
        <is>
          <t>สุ่มตรวจในขั้น S1 จำนวน 6 เม็ด ค่าเฉลี่ยของการละลายเท่ากับ 80% แต่มีเม็ดหนึ่งละลายได้ 78%</t>
        </is>
      </c>
      <c r="F268" s="88" t="inlineStr">
        <is>
          <t>สุ่มตรวจเพิ่มเติมในขั้น S2 รวมเป็น 12 เม็ด มีเม็ดหนึ่งตรวจพบการละลายเท่ากับ 60%</t>
        </is>
      </c>
      <c r="G268" s="88" t="inlineStr">
        <is>
          <t>สุ่มตรวจเพิ่มเติมในขั้น S2 รวมเป็น 12 เม็ด ได้ค่าเฉลี่ยของการละลายเท่ากับ 79% และยาทุกเม็ดละลายได้เกิน 65%</t>
        </is>
      </c>
      <c r="H268" s="88" t="inlineStr">
        <is>
          <t>สุ่มตรวจในขั้น S1 จำนวน 6 เม็ด ยาทุกเม็ดละลายได้ 82%</t>
        </is>
      </c>
      <c r="I268" s="100" t="n">
        <v>1</v>
      </c>
      <c r="J268" s="88" t="inlineStr">
        <is>
          <t>✅ คำตอบที่ถูกต้อง: ข้อ ก. สุ่มตรวจเพิ่มเติมในขั้น S2 รวมเป็น 12 เม็ด ได้ค่าเฉลี่ยของการละลายเท่ากับ 82% และยาทุกเม็ดละลายได้เกิน 70%
💡 Background:
เกณฑ์การยอมรับการทดสอบการละลายของยาเตรียมรูปแบบ Immediate Release ตาม USP &lt;711&gt; Dissolution แบ่งเป็น 3 ขั้นตอน:
• ขั้น S1 (ตรวจ 6 หน่วย): ยาทุกหน่วยต้องละลาย &gt;= Q + 5% (เช่น Q=80% -&gt; ทุกหน่วยต้อง &gt;= 85%)
• ขั้น S2 (ตรวจเพิ่มอีก 6 หน่วย รวมเป็น 12 หน่วย):
  1. ค่าเฉลี่ยของทั้ง 12 หน่วย ต้อง &gt;= Q (&gt;= 80%)
  2. ไม่มีหน่วยใดเลยที่มีค่าการละลาย &lt; Q - 15% (&lt; 65%)
• ขั้น S3 (ตรวจเพิ่มอีก 12 หน่วย รวมเป็น 24 หน่วย):
  1. ค่าเฉลี่ยของทั้ง 24 หน่วย ต้อง &gt;= Q (&gt;= 80%)
  2. มีหน่วยที่ &lt; Q - 15% ได้ไม่เกิน 2 หน่วย
  3. ไม่มีหน่วยใดเลยที่มีค่าการละลาย &lt; Q - 25% (&lt; 55%)
🎯 ทำไมข้อนี้ถึงถูก:
ข้อ ก. ในขั้น S2 (12 เม็ด): ค่าเฉลี่ย = 82% (ผ่านเกณฑ์ &gt;= 80%) และยาทุกเม็ดละลายได้เกิน 70% (ผ่านเกณฑ์ ไม่มีเม็ดใด &lt; 65%) จึงสรุปว่า ผ่านเกณฑ์ขั้น S2 อย่างสมบูรณ์
🔍 ข้ออื่นผิดเพราะอะไร:
- ข้อ ข. (S1 เฉลี่ย 80% มีเม็ดได้ 78%): ตกขั้น S1 ทันที เพราะ S1 บังคับว่าทุกเม็ดต้อง &gt;= Q+5% (&gt;= 85%)
- ข้อ ค. (S2 มีเม็ดได้ 60%): ตกเกณฑ์ S2 ทันที เพราะมีเม็ดที่ &lt; Q-15% (60% &lt; 65%)
- ข้อ ง. (S2 เฉลี่ย 79%): ตกเกณฑ์ S2 ทันที เพราะค่าเฉลี่ย 79% &lt; Q (80%)
- ข้อ จ. (S1 ทุกเม็ดได้ 82%): ตกขั้น S1 เพราะทุกเม็ดต้อง &gt;= 85%
📖 Guideline อ้างอิง:
United States Pharmacopeia - National Formulary (USP-NF) General Chapter &lt;711&gt; Dissolution
📌 จุดจำก่อนสอบ:
• USP &lt;711&gt; Dissolution Criteria (ต้องจำให้แม่น!):
  - S1 (6 units): Each unit &gt;= Q + 5%
  - S2 (12 units): Average &gt;= Q AND No unit &lt; Q - 15%
  - S3 (24 units): Average &gt;= Q AND &lt;= 2 units &lt; Q - 15% AND No unit &lt; Q - 25%</t>
        </is>
      </c>
      <c r="K268" s="100" t="n"/>
      <c r="L268" s="88" t="inlineStr">
        <is>
          <t>Solid Dosage Forms &amp; Manufacturing</t>
        </is>
      </c>
      <c r="M268" s="100" t="inlineStr">
        <is>
          <t>Product</t>
        </is>
      </c>
      <c r="N268" s="88" t="inlineStr">
        <is>
          <t>ข้อสอบจริง Product ปี 2558 ข้อ 23</t>
        </is>
      </c>
      <c r="O268" s="100" t="inlineStr">
        <is>
          <t>ข้อสอบจริง</t>
        </is>
      </c>
      <c r="P268" s="100" t="inlineStr">
        <is>
          <t>ปี 2558</t>
        </is>
      </c>
      <c r="Q268" s="100" t="n"/>
    </row>
    <row r="269" ht="409.6" customHeight="1" s="49">
      <c r="A269" s="100" t="n">
        <v>267</v>
      </c>
      <c r="B269" s="88" t="inlineStr">
        <is>
          <t>ข้อใดต่อไปนี้กล่าวได้ ถูกต้อง เกี่ยวกับหลักการทำงานและคุณสมบัติของระบบอุปกรณ์นำส่งยาสูดพ่นชนิดผงแห้ง (Dry Powder Inhaler: DPI)?</t>
        </is>
      </c>
      <c r="C269" s="100" t="n"/>
      <c r="D269" s="88" t="inlineStr">
        <is>
          <t>ประสิทธิภาพการกระจายตัวของผงยาเข้าสู่ปอดส่วนลึก ขึ้นอยู่กับความแรงและอัตราเร็วของแรงสูดหายใจเข้า (Inspiratory flow rate) ของผู้ป่วยเป็นหลัก</t>
        </is>
      </c>
      <c r="E269" s="88" t="inlineStr">
        <is>
          <t>ต้องอาศัยสารขับดันประเภทไฮโดรฟลูออโรแอลเคน (HFA propellant) ในการผลักดันผงยาออกจากกระเปาะ</t>
        </is>
      </c>
      <c r="F269" s="88" t="inlineStr">
        <is>
          <t>ใช้อนุภาคของน้ำตาลแลคโตสขนาดเม็ดละเอียดมาก (Fine lactose &lt; 5 ไมครอน) เป็นตัวพาหลักเข้าสู่ถุงลมปอด</t>
        </is>
      </c>
      <c r="G269" s="88" t="inlineStr">
        <is>
          <t>ผู้ป่วยต้องกดปุ่มพ่นยาพร้อมกับสูดหายใจเข้าอย่างช้าๆ ให้สัมพันธ์กันอย่างแม่นยำ</t>
        </is>
      </c>
      <c r="H269" s="88" t="inlineStr">
        <is>
          <t>ปริมาตรและแรงดันของลมหายใจออก (Expiratory force) ของผู้ป่วยเป็นกลไกหลักในการผลักดันระบบนำส่งยา</t>
        </is>
      </c>
      <c r="I269" s="100" t="n">
        <v>1</v>
      </c>
      <c r="J269" s="88" t="inlineStr">
        <is>
          <t>✅ คำตอบที่ถูกต้อง: ข้อ ก. ประสิทธิภาพการกระจายตัวของผงยาเข้าสู่ปอดส่วนลึก ขึ้นอยู่กับความแรงและอัตราเร็วของแรงสูดหายใจเข้า (Inspiratory flow rate) ของผู้ป่วยเป็นหลัก
💡 Background:
Dry Powder Inhaler (DPI) เช่น Accuhaler/Diskus, Turbuhaler, Handihaler เป็นอุปกรณ์สูดพ่นยาผงแห้งที่ทำงานด้วยแรงสูดของผู้ป่วยเอง (Breath-actuated device) โดยไม่มีสารขับดัน (Propellant-free)
🎯 ทำไมข้อนี้ถึงถูก:
ข้อ ก. เนื่องจาก DPI ไม่มีสารขับดัน การแตกกระจายตัวของผงยา (De-agglomeration) ออกจาก Coarse Lactose Carrier ต้องอาศัยแรงเฉือนของกระแสอากาศหมุนวน (Turbulent airflow) ที่เกิดจากแรงสูดหายใจเข้าของผู้ป่วย ดังนั้นหากผู้ป่วยสูดได้เร็วและแรงพอ (Optimal peak inspiratory flow rate &gt;= 30 - 60 L/min) ยาจึงจะแยกตัวและเข้าสู่ปอดส่วนลึกได้อย่างมีประสิทธิภาพ
🔍 ข้ออื่นผิดเพราะอะไร:
- ข้อ ข. (ต้องใช้ HFA Propellant): ผิด เพราะ DPI ไม่มีสารขับดัน (สารขับดันใช้ใน MDI)
- ข้อ ค. (ใช้ Fine lactose เข้าสู่ถุงลม): ผิด เพราะ Carrier คือ Coarse lactose ขนาด 50 - 100 ไมครอน ซึ่งจะตกค้างที่คอหอย ไม่ได้เข้าสู่ถุงลมปอด
- ข้อ ง. (ต้องกดพ่นพร้อมสูดช้าๆ): เป็นเทคนิคของ MDI ส่วน DPI ผู้ป่วยต้องสูด "เร็วและแรง ลึกๆ" (Quick &amp; Deep)
- ข้อ จ. (ใช้แรงหายใจออก): การพ่นลมหายใจออกลงในอุปกรณ์ DPI จะทำให้ผงยาชื้นและเสียหายอย่างรุนแรง (ข้อห้ามสำคัญคือ ห้ามเป่าลมหายใจเข้าเครื่อง DPI)
📖 Guideline อ้างอิง:
GINA Guidelines for Asthma Management &amp; GOLD Report for COPD Management
📌 จุดจำก่อนสอบ:
• เทคนิคการใช้ DPI: สูด "เร็ว แรง และลึก" (Quick and Deep) -&gt; ไม่ต้องเขย่า -&gt; ห้ามพ่นลมหายใจลงในเครื่องเด็ดขาด</t>
        </is>
      </c>
      <c r="K269" s="100" t="n"/>
      <c r="L269" s="88" t="inlineStr">
        <is>
          <t>Solid Dosage Forms &amp; Manufacturing</t>
        </is>
      </c>
      <c r="M269" s="100" t="inlineStr">
        <is>
          <t>Product</t>
        </is>
      </c>
      <c r="N269" s="88" t="inlineStr">
        <is>
          <t>ข้อสอบจริง Product ปี 2558 ข้อ 35</t>
        </is>
      </c>
      <c r="O269" s="100" t="inlineStr">
        <is>
          <t>ข้อสอบจริง</t>
        </is>
      </c>
      <c r="P269" s="100" t="inlineStr">
        <is>
          <t>ปี 2558</t>
        </is>
      </c>
      <c r="Q269" s="100" t="n"/>
    </row>
    <row r="270" ht="13.2" customHeight="1" s="49">
      <c r="A270" s="100" t="n">
        <v>268</v>
      </c>
      <c r="B270" s="88" t="inlineStr">
        <is>
          <t>ตามเภสัชตำรับ (Pharmacopoeia Monograph) การหาปริมาณสารสำคัญ (Assay) ของยาเม็ดแอสไพริน (Aspirin tablets) ใช้วิธีการไทเทรตแบบใด</t>
        </is>
      </c>
      <c r="C270" s="100" t="n"/>
      <c r="D270" s="88" t="inlineStr">
        <is>
          <t>Residual (Back) acid-base titration</t>
        </is>
      </c>
      <c r="E270" s="88" t="inlineStr">
        <is>
          <t>Direct acid-base titration</t>
        </is>
      </c>
      <c r="F270" s="88" t="inlineStr">
        <is>
          <t>Complexometric titration</t>
        </is>
      </c>
      <c r="G270" s="88" t="inlineStr">
        <is>
          <t>Precipitation titration</t>
        </is>
      </c>
      <c r="H270" s="88" t="inlineStr">
        <is>
          <t>Non-aqueous acid-base titration</t>
        </is>
      </c>
      <c r="I270" s="100" t="n">
        <v>1</v>
      </c>
      <c r="J270" s="88"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70" s="100" t="n"/>
      <c r="L270" s="88" t="inlineStr">
        <is>
          <t>Medicinal Chemistry &amp; Quality Analysis</t>
        </is>
      </c>
      <c r="M270" s="100" t="inlineStr">
        <is>
          <t>Clinic</t>
        </is>
      </c>
      <c r="N270" s="88" t="inlineStr">
        <is>
          <t>PLE-CC1 ปี 2566 Day 1 ข้อ 23</t>
        </is>
      </c>
      <c r="O270" s="100" t="n"/>
      <c r="P270" s="100" t="n"/>
      <c r="Q270" s="100" t="n"/>
    </row>
    <row r="271" ht="13.2" customHeight="1" s="49">
      <c r="A271" s="100" t="n">
        <v>269</v>
      </c>
      <c r="B271" s="88" t="inlineStr">
        <is>
          <t>ในการผลิตยาเม็ดหรือแคปซูล Omeprazole ชนิด Multi-Unit Pellet System (MUPS) สารใดต่อไปนี้เหมาะสมที่สุดในการใช้เคลือบเพลเลต (Pellet) เพื่อป้องกันไม่ให้ตัวยาสำคัญถูกทำลายด้วยกรดในกระเพาะอาหาร</t>
        </is>
      </c>
      <c r="C271" s="100" t="n"/>
      <c r="D271" s="88" t="inlineStr">
        <is>
          <t>Enteric polymer เช่น Cellulose Acetate Phthalate (CAP) หรือ Methacrylic acid copolymer (Eudragit L)</t>
        </is>
      </c>
      <c r="E271" s="88" t="inlineStr">
        <is>
          <t>Povidone (PVP K30)</t>
        </is>
      </c>
      <c r="F271" s="88" t="inlineStr">
        <is>
          <t>Hydroxypropyl Methylcellulose (HPMC E5) เคลือบแบบ Film-coat ธรรมดา</t>
        </is>
      </c>
      <c r="G271" s="88" t="inlineStr">
        <is>
          <t>Polyethylene Glycol (PEG 4000)</t>
        </is>
      </c>
      <c r="H271" s="88" t="inlineStr">
        <is>
          <t>Ethyl cellulose เคลือบแบบ Sustained release</t>
        </is>
      </c>
      <c r="I271" s="100" t="inlineStr">
        <is>
          <t>1</t>
        </is>
      </c>
      <c r="J271" s="88" t="inlineStr">
        <is>
          <t>✅ คำตอบที่ถูกต้อง: ข้อ ก. Enteric polymer เช่น Cellulose Acetate Phthalate (CAP) หรือ Methacrylic acid copolymer (Eudragit L)
💡 Background:
ยาในกลุ่ม Proton Pump Inhibitors (PPIs) เช่น Omeprazole เป็นยาที่ไวต่อกรดและสลายตัวได้อย่างรวดเร็วในสภาวะกรดของกระเพาะอาหาร (Acid-labile drug)
🎯 ทำไมข้อนี้ถึงถูก:
เพื่อป้องกันไม่ให้ Omeprazole ถูกกรดในกระเพาะอาหารทำลาย เพลเลตยาต้องได้รับการเคลือบด้วยพอลิเมอร์ชนิดเคลือบลำไส้ (Enteric coating polymers) เช่น Cellulose Acetate Phthalate (CAP), Hydroxypropyl Methylcellulose Phthalate (HPMCP), หรือ Methacrylic acid-ethyl acrylate copolymer (Eudragit L-100 หรือ L-30D) ซึ่งมีคุณสมบัติไม่ละลายน้ำใน pH ที่เป็นกรดของกระเพาะอาหาร (pH &lt; 5.5) แต่จะละลายได้อย่างรวดเร็วเมื่อผ่านเข้าสู่ลำไส้เล็กส่วนต้นที่มี pH เป็นกลางหรือด่างอ่อน (pH &gt; 6.0) ปลดปล่อยตัวยาให้ถูกดูดซึมเข้าร่างกายได้อย่างสมบูรณ์
🔍 ข้ออื่นผิดเพราะอะไร:
• ข้อ ข. (PVP): เป็น Water-soluble binder ไม่ทนกรด
• ข้อ ค. (HPMC E5): เป็น Immediate-release film coat ละลายทันทีในน้ำและกรด ไม่สามารถป้องกันกรดได้
• ข้อ ง. (PEG 4000): สารช่วยละลายและเพิ่มความคงตัว ละลายน้ำได้ดี
• ข้อ จ. (Ethyl cellulose): เป็น Water-insoluble polymer ใช้ควบคุมการปลดปล่อยแบบช้าๆ (Sustained release) ไม่ใช่ enteric polymer ที่ตอบสนองต่อ pH
📖 Guideline อ้างอิง:
Aulton's Pharmaceutics: The Design and Manufacture of Medicines (5th Edition) &amp; USP-NF Standards
📌 จุดจำก่อนสอบ:
• Enteric Coating Polymers: มีหมู่ Phthalate หรือ Carboxylate ที่ไม่แตกตัวในกรด แต่แตกตัวละลายที่ pH &gt; 5.5-6.0 เช่น CAP, HPMCP, Eudragit L/S
• PPI Counseling: แคปซูลหรือเม็ด enteric-coated ห้ามเคี้ยว ห้ามบด ต้องกลืนทั้งเม็ด</t>
        </is>
      </c>
      <c r="K271" s="100" t="inlineStr">
        <is>
          <t>Pharmaceutics &amp; Formulation Science</t>
        </is>
      </c>
      <c r="L271" s="88" t="inlineStr">
        <is>
          <t>PLE_CC1_2565_Day1_Key ข้อ 29</t>
        </is>
      </c>
      <c r="M271" s="100" t="inlineStr">
        <is>
          <t>Clinic</t>
        </is>
      </c>
      <c r="N271" s="88" t="inlineStr">
        <is>
          <t>PLE_CC1_2565_Day1_Key ข้อ 29</t>
        </is>
      </c>
      <c r="O271" s="100" t="n"/>
      <c r="P271" s="100" t="n"/>
      <c r="Q271" s="100" t="n"/>
    </row>
    <row r="272" ht="13.2" customHeight="1" s="49">
      <c r="A272" s="100" t="n">
        <v>270</v>
      </c>
      <c r="B272" s="88" t="inlineStr">
        <is>
          <t>เภสัชกรโรงงานต้องการผลิตตำหรับ milk of magnesia เครื่องมือใดต่อไปนี้เหมาะสมที่สุด</t>
        </is>
      </c>
      <c r="C272" s="100" t="n"/>
      <c r="D272" s="88" t="inlineStr">
        <is>
          <t>Sigma blade mixer</t>
        </is>
      </c>
      <c r="E272" s="88" t="inlineStr">
        <is>
          <t>Planetary mixer</t>
        </is>
      </c>
      <c r="F272" s="88" t="inlineStr">
        <is>
          <t>Tubine mixer</t>
        </is>
      </c>
      <c r="G272" s="88" t="inlineStr">
        <is>
          <t>Agitator mixer</t>
        </is>
      </c>
      <c r="H272" s="88" t="inlineStr">
        <is>
          <t>Fluidized bed mixers</t>
        </is>
      </c>
      <c r="I272" s="100" t="inlineStr">
        <is>
          <t>1</t>
        </is>
      </c>
      <c r="J272" s="88" t="inlineStr">
        <is>
          <t>✅ คำตอบที่ถูกต้อง: ข้อ ก. Sigma blade mixer
💡 Background:
การผลิตตำรับยาน้ำแขวนตะกอน (Suspension) เช่น Milk of Magnesia ในระดับอุตสาหกรรม ต้องใช้เครื่องมือลดขนาดอนุภาคและกระจายตัว เช่น Colloid mill หรือ Homogenizer เพื่อให้ได้อนุภาคที่ละเอียดสม่ำเสมอและไม่ตกตะกอนแข็งตัว (Caking)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Remington: The Science and Practice of Pharmacy (Pharmaceutical Manufacturing &amp; Dispersed Systems)
📌 จุดจำก่อนสอบ:
• Colloid mill และ Homogenizer เหมาะสำหรับการผลิตยาน้ำแขวนตะกอน (Suspension) และอิมัลชัน</t>
        </is>
      </c>
      <c r="K272" s="100" t="n"/>
      <c r="L272" s="88" t="inlineStr">
        <is>
          <t>Hypertension</t>
        </is>
      </c>
      <c r="M272" s="100" t="inlineStr">
        <is>
          <t>Clinic</t>
        </is>
      </c>
      <c r="N272" s="88" t="inlineStr">
        <is>
          <t>ข้อ 114 (Pharmtutor_2024_Set2.md)</t>
        </is>
      </c>
      <c r="O272" s="100" t="n"/>
      <c r="P272" s="100" t="n"/>
      <c r="Q272" s="100" t="n"/>
    </row>
    <row r="273" ht="13.2" customHeight="1" s="49">
      <c r="A273" s="100" t="n">
        <v>271</v>
      </c>
      <c r="B273" s="88" t="inlineStr">
        <is>
          <t>กำหนดค่า Q=80% เม็ดยา warfarin 5 mg นำมา 6 เม็ด N1=4.5, N2=4.5, N3=5.25, N4=4.75, N5=5.25, N6=4.0 จะสรุปได้ว่าอย่างไร</t>
        </is>
      </c>
      <c r="C273" s="100" t="n"/>
      <c r="D273" s="88" t="inlineStr">
        <is>
          <t>ผ่าน S1</t>
        </is>
      </c>
      <c r="E273" s="88" t="inlineStr">
        <is>
          <t>ไม่ผ่าน S1 เนื่องจากมียา 1 เม็ดที่อยู่ต ่ากว่า Q+5</t>
        </is>
      </c>
      <c r="F273" s="88" t="inlineStr">
        <is>
          <t>ไม่ผ่าน S1 เนื่องจากมียา 4 เม็ดที่อยู่ต ่ากว่า Q+5</t>
        </is>
      </c>
      <c r="G273" s="88" t="inlineStr">
        <is>
          <t>ไม่ผ่าน S1 ต้องเพิ่มยาอีก 6 เม็ด</t>
        </is>
      </c>
      <c r="H273" s="88" t="inlineStr">
        <is>
          <t>............................</t>
        </is>
      </c>
      <c r="I273" s="100" t="inlineStr">
        <is>
          <t>1</t>
        </is>
      </c>
      <c r="J273" s="88"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73" s="100" t="n"/>
      <c r="L273" s="88" t="inlineStr">
        <is>
          <t>Hypertension</t>
        </is>
      </c>
      <c r="M273" s="100" t="inlineStr">
        <is>
          <t>Clinic</t>
        </is>
      </c>
      <c r="N273" s="88" t="inlineStr">
        <is>
          <t>ข้อ 1 (PLE_CC1_2555 Day 1.md)</t>
        </is>
      </c>
      <c r="O273" s="100" t="n"/>
      <c r="P273" s="100" t="n"/>
      <c r="Q273" s="100" t="n"/>
    </row>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Q24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n">
        <v>1</v>
      </c>
      <c r="B3" s="88" t="inlineStr">
        <is>
          <t>แพทย์์สั่งยา : Ferrous sulphate syrup (25mg/5mL) PO BID PC (ใช้ตอบข้อ 52-54)
ส่วนประกอบใน Multivitamin syrup ในข้อใด มีอันตรกิริยากับยา Ferrous sulphate syrup</t>
        </is>
      </c>
      <c r="C3" s="100" t="n"/>
      <c r="D3" s="88" t="inlineStr">
        <is>
          <t>Lysine</t>
        </is>
      </c>
      <c r="E3" s="88" t="inlineStr">
        <is>
          <t>Nicotinamide</t>
        </is>
      </c>
      <c r="F3" s="88" t="inlineStr">
        <is>
          <t>D-panthenol</t>
        </is>
      </c>
      <c r="G3" s="88" t="inlineStr">
        <is>
          <t>Vitamin D</t>
        </is>
      </c>
      <c r="H3" s="88" t="inlineStr">
        <is>
          <t>Calcium</t>
        </is>
      </c>
      <c r="I3" s="119" t="inlineStr">
        <is>
          <t>5</t>
        </is>
      </c>
      <c r="J3" s="88"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00" t="n"/>
      <c r="L3" s="88" t="inlineStr">
        <is>
          <t>Solutions, Syrups &amp; Elixirs</t>
        </is>
      </c>
      <c r="M3" s="100" t="inlineStr">
        <is>
          <t>Product</t>
        </is>
      </c>
      <c r="N3" s="88" t="inlineStr">
        <is>
          <t>แบบฝึกหัด PLE-CC 1 ข้อ 53</t>
        </is>
      </c>
      <c r="O3" s="100" t="inlineStr">
        <is>
          <t>แบบฝึกหัด</t>
        </is>
      </c>
      <c r="P3" s="100" t="inlineStr">
        <is>
          <t>แบบฝึกหัด</t>
        </is>
      </c>
      <c r="Q3" s="100" t="n"/>
    </row>
    <row r="4" ht="13.2" customHeight="1" s="49">
      <c r="A4" s="119" t="n">
        <v>2</v>
      </c>
      <c r="B4" s="88" t="inlineStr">
        <is>
          <t>แพทย์์สั่งยา : Ferrous sulphate syrup (25mg/5mL) PO BID PC (ใช้ตอบข้อ 52-54)
ข้อใดคืออาการไม่พึงประสงค์จากการรับประทานธาตุเหล็ก</t>
        </is>
      </c>
      <c r="C4" s="100" t="n"/>
      <c r="D4" s="88" t="inlineStr">
        <is>
          <t>ขาดวิตามินบี 12</t>
        </is>
      </c>
      <c r="E4" s="88" t="inlineStr">
        <is>
          <t>ท้องผูก</t>
        </is>
      </c>
      <c r="F4" s="88" t="inlineStr">
        <is>
          <t>ปัสสาวะสีดำ</t>
        </is>
      </c>
      <c r="G4" s="88" t="inlineStr">
        <is>
          <t>ปวดศีรษะ</t>
        </is>
      </c>
      <c r="H4" s="88" t="inlineStr">
        <is>
          <t>เป็นแผลในกระเพาะปัสสาวะ</t>
        </is>
      </c>
      <c r="I4" s="119" t="inlineStr">
        <is>
          <t>2</t>
        </is>
      </c>
      <c r="J4" s="88"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00" t="n"/>
      <c r="L4" s="88" t="inlineStr">
        <is>
          <t>Solutions, Syrups &amp; Elixirs</t>
        </is>
      </c>
      <c r="M4" s="100" t="inlineStr">
        <is>
          <t>Product</t>
        </is>
      </c>
      <c r="N4" s="88" t="inlineStr">
        <is>
          <t>แบบฝึกหัด PLE-CC 1 ข้อ 54</t>
        </is>
      </c>
      <c r="O4" s="100" t="inlineStr">
        <is>
          <t>แบบฝึกหัด</t>
        </is>
      </c>
      <c r="P4" s="100" t="inlineStr">
        <is>
          <t>แบบฝึกหัด</t>
        </is>
      </c>
      <c r="Q4" s="100" t="n"/>
    </row>
    <row r="5" ht="13.2" customHeight="1" s="49">
      <c r="A5" s="119" t="n">
        <v>3</v>
      </c>
      <c r="B5" s="88" t="inlineStr">
        <is>
          <t>แพทย์์สั่งยา : Ferrous sulphate syrup (25mg/5mL) PO BID PC (ใช้ตอบข้อ 52-54)
กลไกการออกฤทธิ์ของ Ferrous sulphate ในการรักษาภาวะโลหิตจางคือข้อใด</t>
        </is>
      </c>
      <c r="C5" s="100" t="n"/>
      <c r="D5" s="88" t="inlineStr">
        <is>
          <t>เพิ่มการสร้าง erythropoietin จากไต</t>
        </is>
      </c>
      <c r="E5" s="88" t="inlineStr">
        <is>
          <t>เพิ่มการสร้าง instrinsic factor จากกระเพาะอาหาร</t>
        </is>
      </c>
      <c r="F5" s="88" t="inlineStr">
        <is>
          <t>จัดหาเหล็กในรูปของ ferrous สำหรับการสร้าง heme และ hemoglobin</t>
        </is>
      </c>
      <c r="G5" s="88" t="inlineStr">
        <is>
          <t>ยับยั้งการทำลายเม็ดเลือดจากม้าม</t>
        </is>
      </c>
      <c r="H5" s="88" t="inlineStr">
        <is>
          <t>เพิ่มการสร้าง transferrin โดยตรง</t>
        </is>
      </c>
      <c r="I5" s="119" t="inlineStr">
        <is>
          <t>3</t>
        </is>
      </c>
      <c r="J5" s="88"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00" t="n"/>
      <c r="L5" s="88" t="inlineStr">
        <is>
          <t>Solutions, Syrups &amp; Elixirs</t>
        </is>
      </c>
      <c r="M5" s="100" t="inlineStr">
        <is>
          <t>Product</t>
        </is>
      </c>
      <c r="N5" s="88" t="inlineStr">
        <is>
          <t>แบบฝึกหัด PLE-CC 1 ข้อ 55</t>
        </is>
      </c>
      <c r="O5" s="100" t="inlineStr">
        <is>
          <t>แบบฝึกหัด</t>
        </is>
      </c>
      <c r="P5" s="100" t="inlineStr">
        <is>
          <t>แบบฝึกหัด</t>
        </is>
      </c>
      <c r="Q5" s="100" t="n"/>
    </row>
    <row r="6" ht="13.2" customHeight="1" s="49">
      <c r="A6" s="119" t="n">
        <v>4</v>
      </c>
      <c r="B6" s="88"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00" t="n"/>
      <c r="D6" s="88" t="inlineStr">
        <is>
          <t>Ferrous Sulfate syrup PO</t>
        </is>
      </c>
      <c r="E6" s="88" t="inlineStr">
        <is>
          <t>Hydroxocobalamin PO</t>
        </is>
      </c>
      <c r="F6" s="88" t="inlineStr">
        <is>
          <t>Folic acid เพียงอย่างเดียว</t>
        </is>
      </c>
      <c r="G6" s="88" t="inlineStr">
        <is>
          <t>Ascorbic acid PO</t>
        </is>
      </c>
      <c r="H6" s="88" t="inlineStr">
        <is>
          <t>deferasirox PO</t>
        </is>
      </c>
      <c r="I6" s="119" t="inlineStr">
        <is>
          <t>2</t>
        </is>
      </c>
      <c r="J6" s="88"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00" t="n"/>
      <c r="L6" s="88" t="inlineStr">
        <is>
          <t>Solutions, Syrups &amp; Elixirs</t>
        </is>
      </c>
      <c r="M6" s="100" t="inlineStr">
        <is>
          <t>Product</t>
        </is>
      </c>
      <c r="N6" s="88" t="inlineStr">
        <is>
          <t>แบบฝึกหัด PLE-CC 1 ข้อ 56</t>
        </is>
      </c>
      <c r="O6" s="100" t="inlineStr">
        <is>
          <t>แบบฝึกหัด</t>
        </is>
      </c>
      <c r="P6" s="100" t="inlineStr">
        <is>
          <t>แบบฝึกหัด</t>
        </is>
      </c>
      <c r="Q6" s="100" t="n"/>
    </row>
    <row r="7" ht="13.2" customHeight="1" s="49">
      <c r="A7" s="119" t="n">
        <v>5</v>
      </c>
      <c r="B7" s="88" t="inlineStr">
        <is>
          <t>Acyclovir cream 5% w/w 1 g จะมีกี่ mg/g และถ้าต้องการผลิตภัณฑ์ยา 25 mg ต้องใช้กี่กรัม</t>
        </is>
      </c>
      <c r="C7" s="100" t="n"/>
      <c r="D7" s="88" t="inlineStr">
        <is>
          <t>0.5 mg/g, 0.0125 g</t>
        </is>
      </c>
      <c r="E7" s="88" t="inlineStr">
        <is>
          <t>5 mg/g, 0.0125 g</t>
        </is>
      </c>
      <c r="F7" s="88" t="inlineStr">
        <is>
          <t>5 mg/g, 0.125 g</t>
        </is>
      </c>
      <c r="G7" s="88" t="inlineStr">
        <is>
          <t>50 mg/g, 0.125 g</t>
        </is>
      </c>
      <c r="H7" s="88" t="inlineStr">
        <is>
          <t>50 mg/g, 0.5 g</t>
        </is>
      </c>
      <c r="I7" s="119" t="inlineStr">
        <is>
          <t>5</t>
        </is>
      </c>
      <c r="J7" s="88"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00" t="n"/>
      <c r="L7" s="88" t="inlineStr">
        <is>
          <t>Creams &amp; Ointments</t>
        </is>
      </c>
      <c r="M7" s="100" t="inlineStr">
        <is>
          <t>Product</t>
        </is>
      </c>
      <c r="N7" s="88" t="inlineStr">
        <is>
          <t>แบบฝึกหัด PLE-CC 1 ข้อ 124</t>
        </is>
      </c>
      <c r="O7" s="100" t="inlineStr">
        <is>
          <t>แบบฝึกหัด</t>
        </is>
      </c>
      <c r="P7" s="100" t="inlineStr">
        <is>
          <t>แบบฝึกหัด</t>
        </is>
      </c>
      <c r="Q7" s="100" t="n"/>
    </row>
    <row r="8" ht="13.2" customHeight="1" s="49">
      <c r="A8" s="119" t="n">
        <v>6</v>
      </c>
      <c r="B8" s="88" t="inlineStr">
        <is>
          <t>ยาครีม acyclovir หัวข้อไหน ไม่ต้องทดสอบในการควบคุมคุณภาพตามเภสัชตำรับ</t>
        </is>
      </c>
      <c r="C8" s="100" t="n"/>
      <c r="D8" s="88" t="inlineStr">
        <is>
          <t>Assay</t>
        </is>
      </c>
      <c r="E8" s="88" t="inlineStr">
        <is>
          <t>Identification</t>
        </is>
      </c>
      <c r="F8" s="88" t="inlineStr">
        <is>
          <t>Dissolution</t>
        </is>
      </c>
      <c r="G8" s="88" t="inlineStr">
        <is>
          <t>Minimum fill</t>
        </is>
      </c>
      <c r="H8" s="88" t="inlineStr">
        <is>
          <t>Impurity &amp; Microbial limit</t>
        </is>
      </c>
      <c r="I8" s="119" t="inlineStr">
        <is>
          <t>3</t>
        </is>
      </c>
      <c r="J8" s="88"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00" t="n"/>
      <c r="L8" s="88" t="inlineStr">
        <is>
          <t>Creams &amp; Ointments</t>
        </is>
      </c>
      <c r="M8" s="100" t="inlineStr">
        <is>
          <t>Product</t>
        </is>
      </c>
      <c r="N8" s="88" t="inlineStr">
        <is>
          <t>แบบฝึกหัด PLE-CC 1 ข้อ 128</t>
        </is>
      </c>
      <c r="O8" s="100" t="inlineStr">
        <is>
          <t>แบบฝึกหัด</t>
        </is>
      </c>
      <c r="P8" s="100" t="inlineStr">
        <is>
          <t>แบบฝึกหัด</t>
        </is>
      </c>
      <c r="Q8" s="100" t="n"/>
    </row>
    <row r="9" ht="13.2" customHeight="1" s="49">
      <c r="A9" s="119" t="n">
        <v>7</v>
      </c>
      <c r="B9" s="88" t="inlineStr">
        <is>
          <t>ยาครีม acyclovir เกิดปัญหาเนื้อครีมเหลวเกินไป ควรเติมสารในข้อใดเพื่อเพิ่มความคงตัวและความข้นหนืด (Stiffening agent)</t>
        </is>
      </c>
      <c r="C9" s="100" t="n"/>
      <c r="D9" s="88" t="inlineStr">
        <is>
          <t>Sodium lauryl sulfate</t>
        </is>
      </c>
      <c r="E9" s="88" t="inlineStr">
        <is>
          <t>Mineral oil</t>
        </is>
      </c>
      <c r="F9" s="88" t="inlineStr">
        <is>
          <t>Cetostearyl alcohol</t>
        </is>
      </c>
      <c r="G9" s="88" t="inlineStr">
        <is>
          <t>Propylene glycol</t>
        </is>
      </c>
      <c r="H9" s="88" t="inlineStr">
        <is>
          <t>White petrolatum</t>
        </is>
      </c>
      <c r="I9" s="119" t="inlineStr">
        <is>
          <t>3</t>
        </is>
      </c>
      <c r="J9" s="88"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00" t="n"/>
      <c r="L9" s="88" t="inlineStr">
        <is>
          <t>Creams &amp; Ointments</t>
        </is>
      </c>
      <c r="M9" s="100" t="inlineStr">
        <is>
          <t>Product</t>
        </is>
      </c>
      <c r="N9" s="88" t="inlineStr">
        <is>
          <t>แบบฝึกหัด PLE-CC 1 ข้อ 129</t>
        </is>
      </c>
      <c r="O9" s="100" t="inlineStr">
        <is>
          <t>แบบฝึกหัด</t>
        </is>
      </c>
      <c r="P9" s="100" t="inlineStr">
        <is>
          <t>แบบฝึกหัด</t>
        </is>
      </c>
      <c r="Q9" s="100" t="n"/>
    </row>
    <row r="10" ht="13.2" customHeight="1" s="49">
      <c r="A10" s="119" t="n">
        <v>8</v>
      </c>
      <c r="B10" s="88"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00" t="n"/>
      <c r="D10" s="88" t="inlineStr">
        <is>
          <t>ละลายในน้ำแล้วค่อยนำไปผสมเตรียมครีม</t>
        </is>
      </c>
      <c r="E10" s="88" t="inlineStr">
        <is>
          <t>ละลายใน phase น้ำแล้วค่อยไปผสมกับพื้นครีม</t>
        </is>
      </c>
      <c r="F10" s="88" t="inlineStr">
        <is>
          <t>กระจายกับ mineral oil แล้วค่อยไปผสมพื้นครีม</t>
        </is>
      </c>
      <c r="G10" s="88" t="inlineStr">
        <is>
          <t>กระจายกับ propylene glycol แล้วผสมกับพื้นครีม</t>
        </is>
      </c>
      <c r="H10" s="88" t="inlineStr">
        <is>
          <t>กระจายผงยากับพื้นครีมโดยตรง</t>
        </is>
      </c>
      <c r="I10" s="119" t="inlineStr">
        <is>
          <t>4</t>
        </is>
      </c>
      <c r="J10" s="88"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00" t="n"/>
      <c r="L10" s="88" t="inlineStr">
        <is>
          <t>Creams &amp; Ointments</t>
        </is>
      </c>
      <c r="M10" s="100" t="inlineStr">
        <is>
          <t>Product</t>
        </is>
      </c>
      <c r="N10" s="88" t="inlineStr">
        <is>
          <t>แบบฝึกหัด PLE-CC 1 ข้อ 132</t>
        </is>
      </c>
      <c r="O10" s="100" t="inlineStr">
        <is>
          <t>แบบฝึกหัด</t>
        </is>
      </c>
      <c r="P10" s="100" t="inlineStr">
        <is>
          <t>แบบฝึกหัด</t>
        </is>
      </c>
      <c r="Q10" s="100" t="n"/>
    </row>
    <row r="11" ht="13.2" customHeight="1" s="49">
      <c r="A11" s="119" t="n">
        <v>9</v>
      </c>
      <c r="B11" s="88"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00" t="n"/>
      <c r="D11" s="88" t="inlineStr">
        <is>
          <t>20 g</t>
        </is>
      </c>
      <c r="E11" s="88" t="inlineStr">
        <is>
          <t>200 g</t>
        </is>
      </c>
      <c r="F11" s="88" t="inlineStr">
        <is>
          <t>40 g</t>
        </is>
      </c>
      <c r="G11" s="88" t="inlineStr">
        <is>
          <t>400 g</t>
        </is>
      </c>
      <c r="H11" s="88" t="inlineStr">
        <is>
          <t>100 g</t>
        </is>
      </c>
      <c r="I11" s="119" t="inlineStr">
        <is>
          <t>2</t>
        </is>
      </c>
      <c r="J11" s="88"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00" t="n"/>
      <c r="L11" s="88" t="inlineStr">
        <is>
          <t>Suspensions &amp; Gels</t>
        </is>
      </c>
      <c r="M11" s="100" t="inlineStr">
        <is>
          <t>Product</t>
        </is>
      </c>
      <c r="N11" s="88" t="inlineStr">
        <is>
          <t>ข้อสอบจริง 2567 ข้อ 12</t>
        </is>
      </c>
      <c r="O11" s="100" t="inlineStr">
        <is>
          <t>ข้อสอบจริง</t>
        </is>
      </c>
      <c r="P11" s="119" t="inlineStr">
        <is>
          <t>ปี 2567</t>
        </is>
      </c>
      <c r="Q11" s="100" t="n"/>
    </row>
    <row r="12" ht="13.2" customHeight="1" s="49">
      <c r="A12" s="119" t="n">
        <v>10</v>
      </c>
      <c r="B12" s="88" t="inlineStr">
        <is>
          <t>Glycerin suppository (ตำรับที่ใช้ stearic acid) เกิดปฏิกิริยาระหว่าง Sodium carbonate และ Stearic acid ข้อใดต่อไปนี้กล่าวถูกต้อง</t>
        </is>
      </c>
      <c r="C12" s="100" t="n"/>
      <c r="D12" s="88" t="inlineStr">
        <is>
          <t>Stearic acid ทำให้ตำรับมีความแข็ง</t>
        </is>
      </c>
      <c r="E12" s="88" t="inlineStr">
        <is>
          <t>Sodium carbonate ทำให้ตำรับมีความแข็ง</t>
        </is>
      </c>
      <c r="F12" s="88" t="inlineStr">
        <is>
          <t>Stearic acid สามารถละลายใน rectal fluid ทำให้ปลดปล่อยตัวยาสำคัญได้</t>
        </is>
      </c>
      <c r="G12" s="88" t="inlineStr">
        <is>
          <t>Sodium stearate เป็น Soap ทำให้ตำรับมีความคงตัว</t>
        </is>
      </c>
      <c r="H12" s="88" t="inlineStr">
        <is>
          <t>ตำรับนี้เหมือน Gelatinized glycerin base</t>
        </is>
      </c>
      <c r="I12" s="119" t="inlineStr">
        <is>
          <t>4</t>
        </is>
      </c>
      <c r="J12" s="88"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00" t="n"/>
      <c r="L12" s="88" t="inlineStr">
        <is>
          <t>Suppositories</t>
        </is>
      </c>
      <c r="M12" s="100" t="inlineStr">
        <is>
          <t>Product</t>
        </is>
      </c>
      <c r="N12" s="88" t="inlineStr">
        <is>
          <t>ข้อสอบจริง 2567 ข้อ 13</t>
        </is>
      </c>
      <c r="O12" s="100" t="inlineStr">
        <is>
          <t>ข้อสอบจริง</t>
        </is>
      </c>
      <c r="P12" s="119" t="inlineStr">
        <is>
          <t>ปี 2567</t>
        </is>
      </c>
      <c r="Q12" s="100" t="n"/>
    </row>
    <row r="13" ht="13.2" customHeight="1" s="49">
      <c r="A13" s="119" t="n">
        <v>11</v>
      </c>
      <c r="B13" s="88" t="inlineStr">
        <is>
          <t>ตำรับ hard gelatin capsule ไม่จำเป็นต้องทำการทดสอบคุณภาพตามเภสัชตำรับในหัวข้อใด</t>
        </is>
      </c>
      <c r="C13" s="100" t="n"/>
      <c r="D13" s="88" t="inlineStr">
        <is>
          <t>Dissolution</t>
        </is>
      </c>
      <c r="E13" s="88" t="inlineStr">
        <is>
          <t>Friability</t>
        </is>
      </c>
      <c r="F13" s="88" t="inlineStr">
        <is>
          <t>Microbial enumeration test</t>
        </is>
      </c>
      <c r="G13" s="88" t="inlineStr">
        <is>
          <t>Uniformity of dosage units</t>
        </is>
      </c>
      <c r="H13" s="88" t="inlineStr">
        <is>
          <t>Disintegration</t>
        </is>
      </c>
      <c r="I13" s="119" t="inlineStr">
        <is>
          <t>2</t>
        </is>
      </c>
      <c r="J13" s="88"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00" t="n"/>
      <c r="L13" s="88" t="inlineStr">
        <is>
          <t>Capsules &amp; Quality Control</t>
        </is>
      </c>
      <c r="M13" s="100" t="inlineStr">
        <is>
          <t>Product</t>
        </is>
      </c>
      <c r="N13" s="88" t="inlineStr">
        <is>
          <t>ข้อสอบจริง 2567 ข้อ 14</t>
        </is>
      </c>
      <c r="O13" s="100" t="inlineStr">
        <is>
          <t>ข้อสอบจริง</t>
        </is>
      </c>
      <c r="P13" s="119" t="inlineStr">
        <is>
          <t>ปี 2567</t>
        </is>
      </c>
      <c r="Q13" s="100" t="n"/>
    </row>
    <row r="14" ht="13.2" customHeight="1" s="49">
      <c r="A14" s="119" t="n">
        <v>12</v>
      </c>
      <c r="B14" s="88" t="inlineStr">
        <is>
          <t>ตำรับยาครีมที่มี Sodium Lauryl Sulfate (SLS) เป็นสารช่วยก่ออิมัลชัน จัดเป็นครีมประเภทใด</t>
        </is>
      </c>
      <c r="C14" s="100" t="n"/>
      <c r="D14" s="88" t="inlineStr">
        <is>
          <t>Vanishing cream</t>
        </is>
      </c>
      <c r="E14" s="88" t="inlineStr">
        <is>
          <t>Cold cream</t>
        </is>
      </c>
      <c r="F14" s="88" t="inlineStr">
        <is>
          <t>Anionic cream</t>
        </is>
      </c>
      <c r="G14" s="88" t="inlineStr">
        <is>
          <t>Cationic cream</t>
        </is>
      </c>
      <c r="H14" s="88" t="inlineStr">
        <is>
          <t>Nonionic cream</t>
        </is>
      </c>
      <c r="I14" s="119" t="inlineStr">
        <is>
          <t>3</t>
        </is>
      </c>
      <c r="J14" s="88"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00" t="n"/>
      <c r="L14" s="88" t="inlineStr">
        <is>
          <t>Creams &amp; Emulsions</t>
        </is>
      </c>
      <c r="M14" s="100" t="inlineStr">
        <is>
          <t>Product</t>
        </is>
      </c>
      <c r="N14" s="88" t="inlineStr">
        <is>
          <t>ข้อสอบจริง 2566 Day 2 ข้อ 81</t>
        </is>
      </c>
      <c r="O14" s="100" t="inlineStr">
        <is>
          <t>ข้อสอบจริง</t>
        </is>
      </c>
      <c r="P14" s="119" t="inlineStr">
        <is>
          <t>ปี 2566</t>
        </is>
      </c>
      <c r="Q14" s="100" t="n"/>
    </row>
    <row r="15" ht="13.2" customHeight="1" s="49">
      <c r="A15" s="119" t="n">
        <v>13</v>
      </c>
      <c r="B15" s="88" t="inlineStr">
        <is>
          <t>ยาทาเฉพาะที่ Capsaicin cream มีกลไกการออกฤทธิ์ทางเภสัชวิทยาในการบรรเทาอาการปวดปลายประสาท (Neuropathic pain) อย่างไร</t>
        </is>
      </c>
      <c r="C15" s="100" t="n"/>
      <c r="D15" s="88" t="inlineStr">
        <is>
          <t>กระตุ้น TRPV1 receptor บนปลายประสาท C-fibers ทำให้เกิดการหลั่งและหมดไปของ Substance P ในระยะยาว</t>
        </is>
      </c>
      <c r="E15" s="88" t="inlineStr">
        <is>
          <t>ยับยั้งเอนไซม์ Cyclooxygenase (COX-1 และ COX-2) เฉพาะที่</t>
        </is>
      </c>
      <c r="F15" s="88" t="inlineStr">
        <is>
          <t>ปิดกั้น Voltage-gated sodium channels ยับยั้งการนำกระแสประสาทรับความรู้สึกเจ็บปวด</t>
        </is>
      </c>
      <c r="G15" s="88" t="inlineStr">
        <is>
          <t>กระตุ้น Mu-opioid receptors ที่ผิวหนัง</t>
        </is>
      </c>
      <c r="H15" s="88" t="inlineStr">
        <is>
          <t>ยับยั้งการหลั่ง Acetylcholine ที่ Neuromuscular junction</t>
        </is>
      </c>
      <c r="I15" s="119" t="n">
        <v>1</v>
      </c>
      <c r="J15" s="88"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00" t="n"/>
      <c r="L15" s="88" t="inlineStr">
        <is>
          <t>Solutions, Syrups &amp; Elixirs</t>
        </is>
      </c>
      <c r="M15" s="100" t="inlineStr">
        <is>
          <t>Liquid &amp; Semisolid</t>
        </is>
      </c>
      <c r="N15" s="88" t="inlineStr">
        <is>
          <t>PLE-CC1 ปี 2566 Day 1 ข้อ 3</t>
        </is>
      </c>
      <c r="O15" s="100" t="inlineStr">
        <is>
          <t>ข้อสอบจริง</t>
        </is>
      </c>
      <c r="P15" s="100" t="inlineStr">
        <is>
          <t>ปี 2566</t>
        </is>
      </c>
      <c r="Q15" s="100" t="n"/>
    </row>
    <row r="16" ht="13.2" customHeight="1" s="49">
      <c r="A16" s="119" t="n">
        <v>14</v>
      </c>
      <c r="B16" s="88" t="inlineStr">
        <is>
          <t>ยา Fusidic acid cream ที่ใช้รักษาโรคติดเชื้อแบคทีเรียที่ผิวหนัง จัดเป็นเภสัชภัณฑ์กึ่งแข็งในรูปแบบโครงสร้างตำรับข้อใด</t>
        </is>
      </c>
      <c r="C16" s="100" t="n"/>
      <c r="D16" s="88" t="inlineStr">
        <is>
          <t>อิมัลชันชนิดน้ำมันในน้ำ (O/W Emulsion cream) ที่ล้างน้ำออกได้ง่าย</t>
        </is>
      </c>
      <c r="E16" s="88" t="inlineStr">
        <is>
          <t>ยาน้ำแขวนตะกอนแบบไม่รวมกลุ่ม (Deflocculated suspension)</t>
        </is>
      </c>
      <c r="F16" s="88" t="inlineStr">
        <is>
          <t>อิมัลชันชนิดน้ำในน้ำมัน (W/O Emulsion cream) ที่ให้ความชุ่มชื้นสูง</t>
        </is>
      </c>
      <c r="G16" s="88" t="inlineStr">
        <is>
          <t>ไฮโดรเจลใสชนิด Carbopol 940 (Aqueous hydrogel)</t>
        </is>
      </c>
      <c r="H16" s="88" t="inlineStr">
        <is>
          <t>ขี้ผึ้งฐานไฮโดรคาร์บอนที่ไม่มีน้ำเป็นส่วนประกอบ (Oleaginous ointment base)</t>
        </is>
      </c>
      <c r="I16" s="119" t="n">
        <v>1</v>
      </c>
      <c r="J16" s="88"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00" t="n"/>
      <c r="L16" s="88" t="inlineStr">
        <is>
          <t>Creams &amp; Ointments</t>
        </is>
      </c>
      <c r="M16" s="100" t="inlineStr">
        <is>
          <t>Liquid &amp; Semisolid</t>
        </is>
      </c>
      <c r="N16" s="88" t="inlineStr">
        <is>
          <t>PLE-CC1 ปี 2566 Day 1 ข้อ 2</t>
        </is>
      </c>
      <c r="O16" s="100" t="inlineStr">
        <is>
          <t>ข้อสอบจริง</t>
        </is>
      </c>
      <c r="P16" s="100" t="inlineStr">
        <is>
          <t>ปี 2566</t>
        </is>
      </c>
      <c r="Q16" s="100" t="n"/>
    </row>
    <row r="17" ht="13.2" customHeight="1" s="49">
      <c r="A17" s="119" t="n">
        <v>15</v>
      </c>
      <c r="B17" s="88"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00" t="n"/>
      <c r="D17" s="88" t="inlineStr">
        <is>
          <t>ขี้ผึ้งฐานไฮโดรคาร์บอน (Oleaginous base เช่น White Petrolatum / Mineral Oil)</t>
        </is>
      </c>
      <c r="E17" s="88" t="inlineStr">
        <is>
          <t>ไฮโดรเจลสูตรน้ำที่ปรับค่าความเป็นกรดด่างด้วย Triethanolamine</t>
        </is>
      </c>
      <c r="F17" s="88" t="inlineStr">
        <is>
          <t>ฐานดูดซับน้ำชนิดเติมน้ำได้ (Water-in-oil absorption base)</t>
        </is>
      </c>
      <c r="G17" s="88" t="inlineStr">
        <is>
          <t>ฐานขี้ผึ้งชนิดล้างน้ำออกได้ (Water-removable O/W cream base)</t>
        </is>
      </c>
      <c r="H17" s="88" t="inlineStr">
        <is>
          <t>ฐานขี้ผึ้งที่ละลายน้ำได้ชนิด Macrogol / PEG base</t>
        </is>
      </c>
      <c r="I17" s="119" t="n">
        <v>1</v>
      </c>
      <c r="J17" s="88"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00" t="n"/>
      <c r="L17" s="88" t="inlineStr">
        <is>
          <t>Creams &amp; Ointments</t>
        </is>
      </c>
      <c r="M17" s="100" t="inlineStr">
        <is>
          <t>Liquid &amp; Semisolid</t>
        </is>
      </c>
      <c r="N17" s="88" t="inlineStr">
        <is>
          <t>PLE-CC1 ปี 2566 Day 1 ข้อ 3</t>
        </is>
      </c>
      <c r="O17" s="100" t="inlineStr">
        <is>
          <t>ข้อสอบจริง</t>
        </is>
      </c>
      <c r="P17" s="100" t="inlineStr">
        <is>
          <t>ปี 2566</t>
        </is>
      </c>
      <c r="Q17" s="100" t="n"/>
    </row>
    <row r="18" ht="13.2" customHeight="1" s="49">
      <c r="A18" s="119" t="n">
        <v>16</v>
      </c>
      <c r="B18" s="88" t="inlineStr">
        <is>
          <t>ยาขี้ผึ้งป้ายตาคลอแรมเฟนิคอล (Chloramphenicol Eye Ointment) มีข้อกำหนดในการเลือกใช้ฐานขี้ผึ้งและการตั้งสูตรตำรับตามข้อใด</t>
        </is>
      </c>
      <c r="C18" s="100" t="n"/>
      <c r="D18" s="88" t="inlineStr">
        <is>
          <t>ขี้ผึ้งฐานไฮโดรคาร์บอนปราศจากเชื้อ (Sterile Oleaginous base: White Petrolatum ร่วมกับ Liquid Paraffin)</t>
        </is>
      </c>
      <c r="E18" s="88" t="inlineStr">
        <is>
          <t>ฐานยาเหน็บชนิดไขมันแข็ง (Hard fat suppository base)</t>
        </is>
      </c>
      <c r="F18" s="88" t="inlineStr">
        <is>
          <t>น้ำเชื่อมเข้มข้น Simple Syrup USP</t>
        </is>
      </c>
      <c r="G18" s="88" t="inlineStr">
        <is>
          <t>สารละลายแอลกอฮอล์ชนิด Elixir ที่มีเอทานอล 15%</t>
        </is>
      </c>
      <c r="H18" s="88" t="inlineStr">
        <is>
          <t>ยาน้ำแขวนตะกอนชนิดเกิดฟลอกกูลที่มีสารช่วยกระจายตัวเข้มข้น</t>
        </is>
      </c>
      <c r="I18" s="119" t="n">
        <v>1</v>
      </c>
      <c r="J18" s="88"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00" t="n"/>
      <c r="L18" s="88" t="inlineStr">
        <is>
          <t>Creams &amp; Ointments</t>
        </is>
      </c>
      <c r="M18" s="100" t="inlineStr">
        <is>
          <t>Liquid &amp; Semisolid</t>
        </is>
      </c>
      <c r="N18" s="88" t="inlineStr">
        <is>
          <t>PLE-CC1 ปี 2566 Day 1 ข้อ 4</t>
        </is>
      </c>
      <c r="O18" s="100" t="inlineStr">
        <is>
          <t>ข้อสอบจริง</t>
        </is>
      </c>
      <c r="P18" s="100" t="inlineStr">
        <is>
          <t>ปี 2566</t>
        </is>
      </c>
      <c r="Q18" s="100" t="n"/>
    </row>
    <row r="19" ht="13.2" customHeight="1" s="49">
      <c r="A19" s="119" t="n">
        <v>17</v>
      </c>
      <c r="B19" s="88"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00" t="n"/>
      <c r="D19" s="88" t="inlineStr">
        <is>
          <t>ยาเม็ด Dextromethorphan เดี่ยว ต้องจัดทำบัญชีการขายยาตามแบบ ข.ย.11 และจำกัดปริมาณการขายไม่เกิน 3 แผงต่อคนต่อครั้ง</t>
        </is>
      </c>
      <c r="E19" s="88" t="inlineStr">
        <is>
          <t>จัดเป็นยาสามัญประจำบ้าน สามารถวางจำหน่ายและหยิบซื้อได้เองอย่างเสรี</t>
        </is>
      </c>
      <c r="F19" s="88" t="inlineStr">
        <is>
          <t>จัดเป็นยาควบคุมพิเศษที่ต้องส่งมอบตามใบสั่งยาจากแพทย์เท่านั้น</t>
        </is>
      </c>
      <c r="G19" s="88" t="inlineStr">
        <is>
          <t>จำหน่ายได้โดยไม่ต้องบันทึกข้อมูลใดๆ หากผู้ซื้อมีอายุเกิน 18 ปีบริบูรณ์</t>
        </is>
      </c>
      <c r="H19" s="88" t="inlineStr">
        <is>
          <t>ห้ามร้านขายยาแผนปัจจุบันประเภท ข.ย.1 มีไว้ในครอบครองเพื่อจำหน่ายทุกกรณี</t>
        </is>
      </c>
      <c r="I19" s="119" t="n">
        <v>1</v>
      </c>
      <c r="J19" s="88"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00" t="n"/>
      <c r="L19" s="88" t="inlineStr">
        <is>
          <t>Solutions, Syrups &amp; Elixirs</t>
        </is>
      </c>
      <c r="M19" s="100" t="inlineStr">
        <is>
          <t>Liquid &amp; Semisolid</t>
        </is>
      </c>
      <c r="N19" s="88" t="inlineStr">
        <is>
          <t>PLE-CC1 ปี 2566 Day 1 ข้อ 3</t>
        </is>
      </c>
      <c r="O19" s="100" t="inlineStr">
        <is>
          <t>ข้อสอบจริง</t>
        </is>
      </c>
      <c r="P19" s="100" t="inlineStr">
        <is>
          <t>ปี 2566</t>
        </is>
      </c>
      <c r="Q19" s="100" t="n"/>
    </row>
    <row r="20" ht="13.2" customHeight="1" s="49">
      <c r="A20" s="119" t="n">
        <v>18</v>
      </c>
      <c r="B20" s="88" t="inlineStr">
        <is>
          <t>เบสยาครีมชนิด Vanishing cream จัดเป็นอิมัลชันประเภทใด และมีคุณสมบัติทางเภสัชกรรมที่สำคัญอย่างไร</t>
        </is>
      </c>
      <c r="C20" s="100" t="n"/>
      <c r="D20" s="88" t="inlineStr">
        <is>
          <t>Oil-in-Water (O/W) emulsion ล้างน้ำออกได้ง่าย ไม่เหนียวเหนอะหนะ เมื่อทาแล้วน้ำจะระเหยไปเหลือฟิล์มบางๆ ของกรดสเตียริก</t>
        </is>
      </c>
      <c r="E20" s="88" t="inlineStr">
        <is>
          <t>Water-in-Oil (W/O) emulsion ล้างน้ำออกยาก ให้ความชุ่มชื้นสูง เหมาะสำหรับผิวแห้งมาก</t>
        </is>
      </c>
      <c r="F20" s="88" t="inlineStr">
        <is>
          <t>Absorption base ที่สามารถดูดซับน้ำได้สูง</t>
        </is>
      </c>
      <c r="G20" s="88" t="inlineStr">
        <is>
          <t>Hydrocarbon base ที่ไม่มีน้ำเป็นส่วนประกอบ</t>
        </is>
      </c>
      <c r="H20" s="88" t="inlineStr">
        <is>
          <t>Water-soluble base ที่ประกอบด้วย Polyethylene glycol (PEG)</t>
        </is>
      </c>
      <c r="I20" s="119" t="n">
        <v>1</v>
      </c>
      <c r="J20" s="88"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00" t="n"/>
      <c r="L20" s="88" t="inlineStr">
        <is>
          <t>Emulsions</t>
        </is>
      </c>
      <c r="M20" s="100" t="inlineStr">
        <is>
          <t>Liquid &amp; Semisolid</t>
        </is>
      </c>
      <c r="N20" s="88" t="inlineStr">
        <is>
          <t>PLE-CC1 ปี 2566 Day 2 ข้อ 2</t>
        </is>
      </c>
      <c r="O20" s="100" t="inlineStr">
        <is>
          <t>ข้อสอบจริง</t>
        </is>
      </c>
      <c r="P20" s="100" t="inlineStr">
        <is>
          <t>ปี 2566</t>
        </is>
      </c>
      <c r="Q20" s="100" t="n"/>
    </row>
    <row r="21" ht="13.2" customHeight="1" s="49">
      <c r="A21" s="119" t="n">
        <v>19</v>
      </c>
      <c r="B21" s="88" t="inlineStr">
        <is>
          <t>ฐานทางเภสัชกรรมรูปแบบ Oil-in-Water (O/W) Emulsion base จัดเป็นฐานขี้ผึ้งในกลุ่มใดตามการจำแนกประเภทของเภสัชตำรับสากล (USP)</t>
        </is>
      </c>
      <c r="C21" s="100" t="n"/>
      <c r="D21" s="88" t="inlineStr">
        <is>
          <t>ฐานครีมชนิดล้างน้ำออกได้ (Water-removable O/W cream base เช่น Hydrophilic Ointment USP)</t>
        </is>
      </c>
      <c r="E21" s="88" t="inlineStr">
        <is>
          <t>ฐานดูดซับน้ำชนิดน้ำมันในน้ำ (Absorption ointment base เช่น Lanolin)</t>
        </is>
      </c>
      <c r="F21" s="88" t="inlineStr">
        <is>
          <t>ฐานยาเหน็บชนิดไขมันแข็ง (Fatty suppository base)</t>
        </is>
      </c>
      <c r="G21" s="88" t="inlineStr">
        <is>
          <t>ฐานยาน้ำเชื่อมเข้มข้น (Simple Syrup USP)</t>
        </is>
      </c>
      <c r="H21" s="88" t="inlineStr">
        <is>
          <t>ฐานยาน้ำใสผสมเอทานอล (Elixir vehicle)</t>
        </is>
      </c>
      <c r="I21" s="119" t="n">
        <v>1</v>
      </c>
      <c r="J21" s="88"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00" t="n"/>
      <c r="L21" s="88" t="inlineStr">
        <is>
          <t>Emulsions</t>
        </is>
      </c>
      <c r="M21" s="100" t="inlineStr">
        <is>
          <t>Liquid &amp; Semisolid</t>
        </is>
      </c>
      <c r="N21" s="88" t="inlineStr">
        <is>
          <t>PLE-CC1 ปี 2566 Day 2 ข้อ 2</t>
        </is>
      </c>
      <c r="O21" s="100" t="inlineStr">
        <is>
          <t>ข้อสอบจริง</t>
        </is>
      </c>
      <c r="P21" s="100" t="inlineStr">
        <is>
          <t>ปี 2566</t>
        </is>
      </c>
      <c r="Q21" s="100" t="n"/>
    </row>
    <row r="22" ht="13.2" customHeight="1" s="49">
      <c r="A22" s="119" t="n">
        <v>20</v>
      </c>
      <c r="B22" s="88"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00" t="n"/>
      <c r="D22" s="88" t="inlineStr">
        <is>
          <t>ครีมชนิดน้ำมันในน้ำ (O/W Emulsion Cream) ที่ใช้ SLS เป็น Anionic emulsifying agent</t>
        </is>
      </c>
      <c r="E22" s="88" t="inlineStr">
        <is>
          <t>ยาน้ำใสผสมแอลกอฮอล์ (Hydroalcoholic Elixir)</t>
        </is>
      </c>
      <c r="F22" s="88" t="inlineStr">
        <is>
          <t>ยาน้ำแขวนตะกอนชนิดเกิดฟลอกกูล (Flocculated suspension)</t>
        </is>
      </c>
      <c r="G22" s="88" t="inlineStr">
        <is>
          <t>ครีมชนิดน้ำในน้ำมัน (W/O Emulsion Cream) ที่มีความเหนอะหนะสูง</t>
        </is>
      </c>
      <c r="H22" s="88" t="inlineStr">
        <is>
          <t>ไฮโดรเจลพอลิเมอร์สังเคราะห์ปราศจากไขมัน</t>
        </is>
      </c>
      <c r="I22" s="119" t="n">
        <v>1</v>
      </c>
      <c r="J22" s="88"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00" t="n"/>
      <c r="L22" s="88" t="inlineStr">
        <is>
          <t>Creams &amp; Ointments</t>
        </is>
      </c>
      <c r="M22" s="100" t="inlineStr">
        <is>
          <t>Liquid &amp; Semisolid</t>
        </is>
      </c>
      <c r="N22" s="88" t="inlineStr">
        <is>
          <t>PLE-CC1 ปี 2566 Day 2 ข้อ 81</t>
        </is>
      </c>
      <c r="O22" s="100" t="inlineStr">
        <is>
          <t>ข้อสอบจริง</t>
        </is>
      </c>
      <c r="P22" s="100" t="inlineStr">
        <is>
          <t>ปี 2566</t>
        </is>
      </c>
      <c r="Q22" s="100" t="n"/>
    </row>
    <row r="23" ht="13.2" customHeight="1" s="49">
      <c r="A23" s="119" t="n">
        <v>21</v>
      </c>
      <c r="B23" s="88" t="inlineStr">
        <is>
          <t>เภสัชภัณฑ์กึ่งแข็งรูปแบบ Vanishing Cream มีโครงสร้างทางเภสัชกรรมและลักษณะตำรับตามข้อใด</t>
        </is>
      </c>
      <c r="C23" s="100" t="n"/>
      <c r="D23" s="88" t="inlineStr">
        <is>
          <t>ครีมชนิดน้ำมันในน้ำ (O/W Emulsion) ที่มี Stearic acid ทำปฏิกิริยากับด่างเกิดเป็นสบู่ช่วยก่ออิมัลชัน</t>
        </is>
      </c>
      <c r="E23" s="88" t="inlineStr">
        <is>
          <t>ครีมชนิดน้ำในน้ำมัน (W/O Emulsion) ที่ใช้ Sorbitan monooleate เป็นสารก่ออิมัลชันหลัก</t>
        </is>
      </c>
      <c r="F23" s="88" t="inlineStr">
        <is>
          <t>เจลสูตรน้ำที่พองตัวด้วยพอลิเมอร์ Carbopol 940</t>
        </is>
      </c>
      <c r="G23" s="88" t="inlineStr">
        <is>
          <t>ขี้ผึ้งฐานไฮโดรคาร์บอนล้วนที่ไม่มีน้ำเป็นส่วนประกอบ</t>
        </is>
      </c>
      <c r="H23" s="88" t="inlineStr">
        <is>
          <t>ฐานดูดซับน้ำที่มีส่วนประกอบของไขมันขนแกะบริสุทธิ์ (Anhydrous Lanolin)</t>
        </is>
      </c>
      <c r="I23" s="119" t="n">
        <v>1</v>
      </c>
      <c r="J23" s="88"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00" t="n"/>
      <c r="L23" s="88" t="inlineStr">
        <is>
          <t>Creams &amp; Ointments</t>
        </is>
      </c>
      <c r="M23" s="100" t="inlineStr">
        <is>
          <t>Liquid &amp; Semisolid</t>
        </is>
      </c>
      <c r="N23" s="88" t="inlineStr">
        <is>
          <t>PLE-CC1 ปี 2566 Day 2 ข้อ 1</t>
        </is>
      </c>
      <c r="O23" s="100" t="inlineStr">
        <is>
          <t>ข้อสอบจริง</t>
        </is>
      </c>
      <c r="P23" s="100" t="inlineStr">
        <is>
          <t>ปี 2566</t>
        </is>
      </c>
      <c r="Q23" s="100" t="n"/>
    </row>
    <row r="24" ht="13.2" customHeight="1" s="49">
      <c r="A24" s="119" t="n">
        <v>22</v>
      </c>
      <c r="B24" s="88" t="inlineStr">
        <is>
          <t>หากต้องการตั้งตำรับยาน้ำแขวนตะกอน Methimazole สารในข้อใดจัดเป็นสารช่วยเปียก (Wetting agent) ที่เหมาะสมที่สุดสำหรับตำรับยารับประทาน</t>
        </is>
      </c>
      <c r="C24" s="100" t="n"/>
      <c r="D24" s="88" t="inlineStr">
        <is>
          <t>Purified water</t>
        </is>
      </c>
      <c r="E24" s="88" t="inlineStr">
        <is>
          <t>Glycerin</t>
        </is>
      </c>
      <c r="F24" s="88" t="inlineStr">
        <is>
          <t>Mineral oil</t>
        </is>
      </c>
      <c r="G24" s="88" t="inlineStr">
        <is>
          <t>Benzyl alcohol</t>
        </is>
      </c>
      <c r="H24" s="88" t="inlineStr">
        <is>
          <t>Alcohol</t>
        </is>
      </c>
      <c r="I24" s="119" t="inlineStr">
        <is>
          <t>2</t>
        </is>
      </c>
      <c r="J24" s="88" t="inlineStr">
        <is>
          <t>✅ คำตอบที่ถูกต้อง: ข้อ ข. Glycerin
💡 Background:
ในการเตรียมยาน้ำแขวนตะกอน (Oral Suspension) จากผงยาที่มีคุณสมบัติไม่ชอบน้ำหรือไม่เปียกน้ำง่าย จำเป็นต้องใช้สารช่วยเปียก (Wetting agent) เพื่อลดแรงตึงผิวและไล่อากาศที่เกาะบนผิวอนุภาค
🎯 ทำไมข้อนี้ถึงถูก:
Glycerin เป็นสารช่วยเปียกชนิดของเหลวชอบน้ำ (Hydrophilic liquid wetting agent) ที่มีความปลอดภัยสูงสำหรับการรับประทาน สามารถแทรกซึมเข้าสู่รูพรุนของกลุ่มผงยา methimazole ช่วยให้ผงยาเปียกและกระจายตัวในน้ำได้ง่ายขึ้นอย่างสม่ำเสมอ
🔍 ข้ออื่นผิดเพราะอะไร:
• ข้อ ก. Purified water: เป็นตัวกลาง (Vehicle) หลัก แต่ไม่สามารถลดแรงตึงผิวระหว่างผงยากับน้ำได้ดีพอ
• ข้อ ค. Mineral oil: เป็นสารไม่มีขั้ว ไม่ผสมกับน้ำและไม่เหมาะเป็น wetting agent สำหรับยาน้ำรับประทาน
• ข้อ ง. Benzyl alcohol: เป็นสารกันเสีย (Preservative) และยาชาเฉพาะที่ ไม่ใช่ wetting agent ทางปาก
• ข้อ จ. Alcohol: มีฤทธิ์ทำให้ระคายเคืองและมีข้อจำกัดในการใช้เป็น wetting agent สำหรับยาน้ำรับประทาน
📖 Guideline อ้างอิง:
Remington: The Science and Practice of Pharmacy &amp; Allen's Compounded Formulations
📌 จุดจำก่อนสอบ:
Wetting agent ยาน้ำรับประทานที่ปลอดภัยและนิยมสูงสุด: Glycerin, Propylene glycol, Sorbitol</t>
        </is>
      </c>
      <c r="K24" s="100" t="n"/>
      <c r="L24" s="88" t="inlineStr">
        <is>
          <t>Suspensions &amp; Wetting Agents</t>
        </is>
      </c>
      <c r="M24" s="100" t="inlineStr">
        <is>
          <t>Product</t>
        </is>
      </c>
      <c r="N24" s="88" t="inlineStr">
        <is>
          <t>ข้อสอบจริง 2565 Day 1 ข้อ 26</t>
        </is>
      </c>
      <c r="O24" s="100" t="inlineStr">
        <is>
          <t>ข้อสอบจริง</t>
        </is>
      </c>
      <c r="P24" s="119" t="inlineStr">
        <is>
          <t>ปี 2565</t>
        </is>
      </c>
      <c r="Q24" s="100" t="n"/>
    </row>
    <row r="25" ht="13.2" customHeight="1" s="49">
      <c r="A25" s="119" t="n">
        <v>23</v>
      </c>
      <c r="B25" s="88" t="inlineStr">
        <is>
          <t>คุณสมบัติทางเคมีกายภาพ (Physicochemical properties) ของโมเลกุลยาข้อใด เหมาะสมที่สุดสำหรับการพัฒนาเป็นรูปแบบยาแผ่นแปะผิวหนัง (Transdermal Drug Delivery System: TDDS)</t>
        </is>
      </c>
      <c r="C25" s="100" t="n"/>
      <c r="D25" s="88" t="inlineStr">
        <is>
          <t>น้ำหนักโมเลกุลต่ำ (&lt; 500 Da), จุดหลอมเหลวต่ำ (&lt; 200 °C), ค่า Log P อยู่ระหว่าง 1 ถึง 4, และมี Potency สูง (ขนาดยาต่อวันน้อย)</t>
        </is>
      </c>
      <c r="E25" s="88" t="inlineStr">
        <is>
          <t>น้ำหนักโมเลกุลสูง (&gt; 1,000 Da) และละลายน้ำได้ดีมาก (Log P &lt; -1)</t>
        </is>
      </c>
      <c r="F25" s="88" t="inlineStr">
        <is>
          <t>จุดหลอมเหลวสูง (&gt; 300 °C) เพื่อความคงตัวของโครงสร้างโมเลกุล</t>
        </is>
      </c>
      <c r="G25" s="88" t="inlineStr">
        <is>
          <t>โมเลกุลมีประจุไฟฟ้าสมบูรณ์ (Fully ionized) ที่ pH ผิวหนัง</t>
        </is>
      </c>
      <c r="H25" s="88" t="inlineStr">
        <is>
          <t>ต้องการขนาดยาในการรักษาปริมาณมาก (&gt; 500 mg ต่อวัน)</t>
        </is>
      </c>
      <c r="I25" s="119" t="n">
        <v>1</v>
      </c>
      <c r="J25" s="88" t="inlineStr">
        <is>
          <t>✅ คำตอบที่ถูกต้อง: ข้อ ก. น้ำหนักโมเลกุลต่ำ (&lt; 500 Da), จุดหลอมเหลวต่ำ (&lt; 200 °C), ค่า Log P อยู่ระหว่าง 1 ถึง 4, และมี Potency สูง (ขนาดยาต่อวันน้อย)
💡 Background:
ชั้นผิวหนัง Stratum corneum เป็นอุปสรรคสำคัญ (Main barrier) ในการแพร่ผ่านของยาเข้าสู่กระแสเลือด ยาที่จะสามารถพัฒนาเป็น Transdermal patch ได้ต้องมีคุณสมบัติทางเคมีกายภาพที่เหมาะสมเป็นพิเศษ
🎯 ทำไมข้อนี้ถึงถูก:
เกณฑ์อุดมคติของโมเลกุลยาสำหรับ Transdermal patch:
1. Molecular weight &lt; 400 - 500 Da เพื่อให้แพร่ผ่านช่องว่างระหว่างเซลล์ผิวหนังได้
2. Lipophilicity ปานกลาง: Log P ระหว่าง 1 ถึง 4 เพื่อละลายผ่านชั้นไขมันของ stratum corneum และแพร่เข้าสู่ชั้นหนังแท้ที่เป็นน้ำได้
3. จุดหลอมเหลวต่ำ (&lt; 200 °C) สะท้อนถึงแรงยึดเหนี่ยวระหว่างโมเลกุลต่ำ ละลายและแพร่ง่าย
4. High potency (Daily dose &lt; 10 - 20 mg/day) เนื่องจากพื้นที่ผิวแผ่นแปะมีจำกัด (เช่น Nicotine, Fentanyl, Scopolamine, Nitroglycerin)
🔍 ข้ออื่นผิดเพราะอะไร:
• ข้อ ข.: โมเลกุลใหญ่ (&gt; 500 Da) ไม่สามารถแพร่ผ่าน Stratum corneum ได้ตามธรรมชาติ
• ข้อ ค.: จุดหลอมเหลวสูงทำให้ยาละลายและแพร่ผ่านผิวหนังได้ยากมาก
• ข้อ ง.: โมเลกุลที่มีประจุ (Ionized) จะผ่านชั้นไขมันของผิวหนังได้แย่มาก (ต้องใช้เทคนิคพิเศษเช่น Iontophoresis)
• ข้อ จ.: ยาที่ต้องใช้ขนาดสูงหลักร้อยมิลลิกรัม ไม่สามารถส่งผ่านแผ่นแปะขนาดปกติได้
📖 Guideline อ้างอิง:
Ansel's Pharmaceutical Dosage Forms and Drug Delivery Systems (Chapter 10: Transdermal Drug Delivery Systems) &amp; Remington
📌 จุดจำก่อนสอบ:
• เกณฑ์ยา Transdermal patch: MW &lt; 500 Da, Log P 1-4, Low melting point, Daily dose น้อย (High potency)</t>
        </is>
      </c>
      <c r="K25" s="100" t="n"/>
      <c r="L25" s="88" t="inlineStr">
        <is>
          <t>Gels</t>
        </is>
      </c>
      <c r="M25" s="100" t="inlineStr">
        <is>
          <t>Liquid &amp; Semisolid</t>
        </is>
      </c>
      <c r="N25" s="88" t="inlineStr">
        <is>
          <t>PLE_CC1_2565_Day1_Key ข้อ 48</t>
        </is>
      </c>
      <c r="O25" s="100" t="inlineStr">
        <is>
          <t>ข้อสอบจริง</t>
        </is>
      </c>
      <c r="P25" s="100" t="inlineStr">
        <is>
          <t>ปี 2565</t>
        </is>
      </c>
      <c r="Q25" s="100" t="n"/>
    </row>
    <row r="26" ht="13.2" customHeight="1" s="49">
      <c r="A26" s="119" t="n">
        <v>24</v>
      </c>
      <c r="B26" s="88" t="inlineStr">
        <is>
          <t>ตามกฎของสโตกส์ (Stokes' Law) แนวทางในการปรับปรุงสูตรตำรับยาข้อใด ช่วยลดอัตราเร็วในการตกตะกอน (Sedimentation rate) ของอนุภาคยาในยาน้ำแขวนตะกอน (Suspension) ได้อย่างมีประสิทธิภาพที่สุด</t>
        </is>
      </c>
      <c r="C26" s="100" t="n"/>
      <c r="D26" s="88" t="inlineStr">
        <is>
          <t>ลดขนาดอนุภาคของตัวยาสำคัญ (Particle size) และเพิ่มความหนืดของตัวกลางกระจาย (Viscosity of vehicle)</t>
        </is>
      </c>
      <c r="E26" s="88" t="inlineStr">
        <is>
          <t>เพิ่มขนาดเส้นผ่านศูนย์กลางของอนุภาคตัวยาสำคัญให้ใหญ่ขึ้น</t>
        </is>
      </c>
      <c r="F26" s="88" t="inlineStr">
        <is>
          <t>ลดความหนืดของกระสายยาให้น้อยที่สุดเท่าที่จะทำได้</t>
        </is>
      </c>
      <c r="G26" s="88" t="inlineStr">
        <is>
          <t>เพิ่มความหนาแน่นของอนุภาคตัวยาสำคัญให้มากกว่าตัวกลางกระจายมากๆ</t>
        </is>
      </c>
      <c r="H26" s="88" t="inlineStr">
        <is>
          <t>เพิ่มค่าความเร่งเนื่องจากแรงโน้มถ่วงของโลก</t>
        </is>
      </c>
      <c r="I26" s="119" t="n">
        <v>1</v>
      </c>
      <c r="J26" s="88" t="inlineStr">
        <is>
          <t>✅ คำตอบที่ถูกต้อง: ข้อ ก. ลดขนาดอนุภาคของตัวยาสำคัญ (Particle size) และเพิ่มความหนืดของตัวกลางกระจาย (Viscosity of vehicle)
💡 Background:
ยาน้ำแขวนตะกอน (Pharmaceutical Suspensions) เป็นระบบทางกายภาพที่ไม่เสถียรทางอุณหพลศาสตร์ (Thermodynamically unstable) อัตราเร็วในการตกตะกอนของอนุภาคสามารถอธิบายได้ด้วยกฎของสโตกส์ (Stokes' Law)
🎯 ทำไมข้อนี้ถึงถูก:
ตามสมการ Stokes' Law: v = [2 × r^2 × (rho1 - rho2) × g] / (9 × eta)
โดยที่ v = อัตราเร็วการตกตะกอน, r = รัศมีของอนุภาค, eta = ความหนืดของกระสายยา
• อัตราเร็ว v แปรผันตรงกับรัศมีอนุภาคยกกำลังสอง (r^2): ดังนั้น การลดขนาดอนุภาค (Particle size reduction ด้วย micronization/milling) จะลดการตกตะกอนได้อย่างมหาศาล
• อัตราเร็ว v แปรผกผันกับความหนืด (eta): ดังนั้น การเพิ่มความหนืดของกระสายยาโดยเติม Suspending agents (เช่น CMC, Xanthan gum, Veegum) จะช่วยชะลอการตกตะกอนได้อย่างมีประสิทธิภาพ
🔍 ข้ออื่นผิดเพราะอะไร:
• ข้อ ข.: การเพิ่มขนาดอนุภาคจะทำให้อนุภาคตกตะกอนเร็วขึ้นอย่างมากตาม r^2
• ข้อ ค.: การลดความหนืดจะทำให้อนุภาคตกตะกอนเร็วยิ่งขึ้น
• ข้อ ง.: ผลต่างความหนาแน่นที่มากเกินไปจะเร่งอัตราการตกตะกอน
📖 Guideline อ้างอิง:
Martin's Physical Pharmacy and Pharmaceutical Sciences (Chapter 17: Disperse Systems) &amp; Remington
📌 จุดจำก่อนสอบ:
• Stokes' Law: v แปรผันตาม r^2 และ (rho1 - rho2); แปรผกผันกับความหนืด (eta)
• ชะลอการตกตะกอน suspension: ลดขนาดอนุภาค (r) + เพิ่มความหนืด (eta) ด้วย suspending agent</t>
        </is>
      </c>
      <c r="K26" s="100" t="n"/>
      <c r="L26" s="88" t="inlineStr">
        <is>
          <t>Suspensions</t>
        </is>
      </c>
      <c r="M26" s="100" t="inlineStr">
        <is>
          <t>Liquid &amp; Semisolid</t>
        </is>
      </c>
      <c r="N26" s="88" t="inlineStr">
        <is>
          <t>PLE_CC1_2565_Day1_Key ข้อ 84</t>
        </is>
      </c>
      <c r="O26" s="100" t="inlineStr">
        <is>
          <t>ข้อสอบจริง</t>
        </is>
      </c>
      <c r="P26" s="100" t="inlineStr">
        <is>
          <t>ปี 2565</t>
        </is>
      </c>
      <c r="Q26" s="100" t="n"/>
    </row>
    <row r="27" ht="13.2" customHeight="1" s="49">
      <c r="A27" s="119" t="n">
        <v>25</v>
      </c>
      <c r="B27" s="88" t="inlineStr">
        <is>
          <t>ข้อใดต่อไปนี้กล่าวไม่ถูกต้องเกี่ยวกับระบบนำส่งยาผ่านผิวหนังชนิดแผ่นแปะ (Transdermal Drug Delivery System: TDDS)</t>
        </is>
      </c>
      <c r="C27" s="100" t="n"/>
      <c r="D27" s="88" t="inlineStr">
        <is>
          <t>แผ่นแปะผิวหนังชนิดระบบเมทริกซ์ (Monolithic/Matrix system) มีเยื่อควบคุมอัตราการปลดปล่อยยาแยกต่างหาก (Rate-controlling membrane)</t>
        </is>
      </c>
      <c r="E27" s="88" t="inlineStr">
        <is>
          <t>แผ่นแปะชนิดเรเซอฟวัวร์ (Reservoir system) ประกอบด้วยแกนบรรจุยา (Drug reservoir) ล้อมรอบด้วยเยื่อควบคุมอัตราการปลดปล่อย</t>
        </is>
      </c>
      <c r="F27" s="88" t="inlineStr">
        <is>
          <t>แผ่นแปะชนิดระบบเมทริกซ์ (Matrix system) ตัวยาสำคัญจะละลายหรือกระจายตัวอย่างสม่ำเสมอในชั้นพอลิเมอร์หรือชั้นกาว</t>
        </is>
      </c>
      <c r="G27" s="88" t="inlineStr">
        <is>
          <t>แผ่นแปะชนิดเรเซอฟวัวร์ ห้ามตัดแบ่งแผ่นแปะโดยเด็ดขาดเนื่องจากจะทำให้เกิดการรั่วไหลของตัวยาในปริมาณสูงทันที (Dose dumping)</t>
        </is>
      </c>
      <c r="H27" s="88" t="inlineStr">
        <is>
          <t>อัตราการปลดปล่อยยาของระบบเมทริกซ์เป็นไปตาม Higuchi diffusion model ซึ่งแปรผันตามรากที่สองของเวลา</t>
        </is>
      </c>
      <c r="I27" s="119" t="n">
        <v>1</v>
      </c>
      <c r="J27" s="88" t="inlineStr">
        <is>
          <t>✅ คำตอบที่ถูกต้อง: ข้อ ก. แผ่นแปะผิวหนังชนิดระบบเมทริกซ์ (Monolithic/Matrix system) มีเยื่อควบคุมอัตราการปลดปล่อยยาแยกต่างหาก (Rate-controlling membrane)
💡 Background:
ระบบนำส่งยาผ่านผิวหนัง (Transdermal Drug Delivery System: TDDS) แบ่งเป็น 2 รูปแบบหลัก: Reservoir system และ Matrix (Monolithic) system
🎯 ทำไมข้อนี้ถึงถูก:
ข้อความในข้อ ก. ไม่ถูกต้อง เนื่องจาก แผ่นแปะชนิด Monolithic (Matrix) system ตัวยาสำคัญจะถูกกระจายหรือละลายอยู่ในเนื้อพอลิเมอร์เมทริกซ์หรือกาวติดผิวหนัง (Drug-in-adhesive) โดยตรง โดย ไม่มีการใช้เยื่อควบคุมอัตราการปลดปล่อยแยกต่างหาก (No rate-controlling membrane) และอัตราการปลดปล่อยยาจะแปรตามรากที่สองของเวลา (Square-root of time kinetics / Higuchi model) ส่วนระบบที่มี Rate-controlling membrane แยกต่างหากคือ Reservoir system
🔍 ข้ออื่นผิดเพราะอะไร:
• ข้อ ข. Reservoir system มีแกนกักเก็บยาและเยื่อควบคุม: ถูกต้อง เป็นลักษณะเฉพาะของ Reservoir patch
• ข้อ ค. Monolithic system สามารถปลดปล่อยยาได้ต่อเนื่องยาวนาน: ถูกต้อง เช่น แผ่นแปะ Fentanyl matrix, Nicotine patch
• ข้อ ง. Reservoir patch ห้ามตัดแบ่งแผ่นแปะเด็ดขาด: ถูกต้อง เพราะจะทำให้ยาไหลทะลักออกมาทั้งหมด (Dose dumping)
• ข้อ จ. Matrix patch บางชนิดอาจตัดแบ่งได้หากผู้ผลิตระบุ: ถูกต้อง เพราะตัวยากระจายสม่ำเสมอในกาว
📖 Guideline อ้างอิง:
Aulton's Pharmaceutics: The Design and Manufacture of Medicines &amp; Ansel's Pharmaceutical Dosage Forms
📌 จุดจำก่อนสอบ:
TDDS: Reservoir patch = มี Membrane ควบคุม (ห้ามตัดแบ่งเด็ดขาด เกิด Dose dumping); Matrix/Monolithic patch = ยากระจายในกาว/พอลิเมอร์ (ไม่มี Membrane)</t>
        </is>
      </c>
      <c r="K27" s="100" t="n"/>
      <c r="L27" s="88" t="inlineStr">
        <is>
          <t>Suspensions</t>
        </is>
      </c>
      <c r="M27" s="100" t="inlineStr">
        <is>
          <t>Liquid &amp; Semisolid</t>
        </is>
      </c>
      <c r="N27" s="88" t="inlineStr">
        <is>
          <t>PLE_CC1_2565_Day1_Key ข้อ 91</t>
        </is>
      </c>
      <c r="O27" s="100" t="inlineStr">
        <is>
          <t>ข้อสอบจริง</t>
        </is>
      </c>
      <c r="P27" s="100" t="inlineStr">
        <is>
          <t>ปี 2565</t>
        </is>
      </c>
      <c r="Q27" s="100" t="n"/>
    </row>
    <row r="28" ht="13.2" customHeight="1" s="49">
      <c r="A28" s="119" t="n">
        <v>26</v>
      </c>
      <c r="B28" s="88" t="inlineStr">
        <is>
          <t>ในการควบคุมคุณภาพยาเตรียม Hydrocortisone cream 1% ตามมาตรฐานเภสัชตำรับ จะใช้วิธีการวิเคราะห์ใดในการหาปริมาณตัวยาสำคัญ (Assay) จึงมีความจำเพาะและแม่นยำสูงสุด</t>
        </is>
      </c>
      <c r="C28" s="100" t="n"/>
      <c r="D28" s="88" t="inlineStr">
        <is>
          <t>UV-Visible spectrophotometry</t>
        </is>
      </c>
      <c r="E28" s="88" t="inlineStr">
        <is>
          <t>High Performance Thin Layer Chromatography (HPTLC)</t>
        </is>
      </c>
      <c r="F28" s="88" t="inlineStr">
        <is>
          <t>High Performance Liquid Chromatography (HPLC)</t>
        </is>
      </c>
      <c r="G28" s="88" t="inlineStr">
        <is>
          <t>Raman spectroscopy</t>
        </is>
      </c>
      <c r="H28" s="88" t="inlineStr">
        <is>
          <t>Infrared spectroscopy (IR)</t>
        </is>
      </c>
      <c r="I28" s="119" t="inlineStr">
        <is>
          <t>3</t>
        </is>
      </c>
      <c r="J28" s="88" t="inlineStr">
        <is>
          <t>✅ คำตอบที่ถูกต้อง: ข้อ ค. HPLC (High Performance Liquid Chromatography)
💡 Background:
ยาเตรียมกึ่งแข็ง เช่น Hydrocortisone cream 1% มีส่วนประกอบของกระสายยาที่ซับซ้อน (Cream base matrix: Mineral oil, Propylene glycol, Emulsifiers, Preservatives) ซึ่งอาจรบกวนการวิเคราะห์
🎯 ทำไมข้อนี้ถึงถูก:
ตามเภสัชตำรับ USP Monograph วิธีมาตรฐานในการตรวจหาปริมาณตัวยาสำคัญ (Assay) ของ Hydrocortisone cream คือ เทคนิค HPLC (High Performance Liquid Chromatography) ร่วมกับ UV Detector เนื่องจากมี Specificity สูง สามารถแยกตัวยาสำคัญออกจากส่วนประกอบอื่นของเนื้อครีมและสารสลายตัว (Degradants) ได้อย่างแม่นยำ
🔍 ข้ออื่นผิดเพราะอะไร:
• ข้อ ก. UV spectrophotometry: ส่วนประกอบอื่นในครีมและสารกันเสีย (เช่น Parabens) มีการดูดกลืนแสง UV รบกวนสัญญาณตัวยา
• ข้อ ข. HPTLC: นิยมใช้สำหรับการพิสูจน์เอกลักษณ์หรือคัดกรองสารปนเปื้อนเบื้องต้น ความแม่นยำเชิงปริมาณต่ำกว่า HPLC
• ข้อ ง. Raman spectroscopy: ไม่ใช่วิธีมาตรฐานใน USP สำหรับการตรวจวิเคราะห์หา %Assay ในตำรับครีม
📖 Guideline อ้างอิง:
USP-NF Monograph for Hydrocortisone Cream (Assay section)
📌 จุดจำก่อนสอบ:
การหา Assay ของยาครีม/ขี้ผึ้งในเภสัชตำรับ USP: วิธีมาตรฐานจากลคือ HPLC เสมอ เพราะตัดการรบกวนจากกระสายยาได้ดีเยี่ยม</t>
        </is>
      </c>
      <c r="K28" s="100" t="n"/>
      <c r="L28" s="88" t="inlineStr">
        <is>
          <t>Semisolid QC &amp; Chromatography</t>
        </is>
      </c>
      <c r="M28" s="100" t="inlineStr">
        <is>
          <t>Product</t>
        </is>
      </c>
      <c r="N28" s="88" t="inlineStr">
        <is>
          <t>ข้อสอบจริง 2565 Day 2 ข้อ 38</t>
        </is>
      </c>
      <c r="O28" s="100" t="inlineStr">
        <is>
          <t>ข้อสอบจริง</t>
        </is>
      </c>
      <c r="P28" s="119" t="inlineStr">
        <is>
          <t>ปี 2565</t>
        </is>
      </c>
      <c r="Q28" s="100" t="n"/>
    </row>
    <row r="29" ht="13.2" customHeight="1" s="49">
      <c r="A29" s="119" t="n">
        <v>27</v>
      </c>
      <c r="B29" s="88" t="inlineStr">
        <is>
          <t>จากสูตรตำรับการเตรียม Rifampicin suspension สารกลุ่มใดในตำรับทำหน้าที่เป็นตัวทำละลายร่วม (Co-solvents)</t>
        </is>
      </c>
      <c r="C29" s="100" t="n"/>
      <c r="D29" s="88" t="inlineStr">
        <is>
          <t>Glycerin, PEG, ascorbic acid</t>
        </is>
      </c>
      <c r="E29" s="88" t="inlineStr">
        <is>
          <t>Glycerin, PEG, sorbitol solution</t>
        </is>
      </c>
      <c r="F29" s="88" t="inlineStr">
        <is>
          <t>PEG, ascorbic acid, Saccharin</t>
        </is>
      </c>
      <c r="G29" s="88" t="inlineStr">
        <is>
          <t>Ascorbic acid, sorbitol solution, EDTA</t>
        </is>
      </c>
      <c r="H29" s="88" t="inlineStr">
        <is>
          <t>Ascorbic acid, EDTA, Saccharin</t>
        </is>
      </c>
      <c r="I29" s="119" t="inlineStr">
        <is>
          <t>2</t>
        </is>
      </c>
      <c r="J29" s="88" t="inlineStr">
        <is>
          <t>✅ คำตอบที่ถูกต้อง: ข้อ ข. Glycerin, PEG, Sorbitol solution
💡 Background:
สารช่วยทำละลายร่วม (Co-solvents) คือสารที่มีขั้วปานกลางที่เติมลงในตำรับน้ำเพื่อเพิ่มความสามารถในการละลายของตัวยาที่ละลายน้ำได้ยาก โดยลดค่า Dielectric constant ของน้ำลง
🎯 ทำไมข้อนี้ถึงถูก:
Glycerin, PEG (Polyethylene glycol เช่น PEG 400) และ Sorbitol solution ล้วนจัดเป็น Co-solvents ที่ปลอดภัยและนิยมใช้ร่วมกันในสูตรตำรับยาน้ำรับประทาน เพื่อเพิ่มการละลายและเป็น Humectant ช่วยเพิ่มความคงตัวทางกายภาพ
🔍 ข้ออื่นผิดเพราะอะไร:
• ข้อ ก., ค., ง., จ.: มี Ascorbic acid หรือ EDTA ซึ่งทำหน้าที่เป็น Antioxidant / Chelating agent ไม่ใช่ Co-solvent และมี Saccharin ซึ่งเป็น Sweetening agent
📖 Guideline อ้างอิง:
Handbook of Pharmaceutical Excipients &amp; Ansel's Pharmaceutical Dosage Forms and Drug Delivery Systems
📌 จุดจำก่อนสอบ:
Co-solvents ยาน้ำรับประทาน: Glycerin, Propylene glycol, Polyethylene glycol (PEG), และ Sorbitol</t>
        </is>
      </c>
      <c r="K29" s="100" t="n"/>
      <c r="L29" s="88" t="inlineStr">
        <is>
          <t>Suspensions &amp; Co-solvents</t>
        </is>
      </c>
      <c r="M29" s="100" t="inlineStr">
        <is>
          <t>Product</t>
        </is>
      </c>
      <c r="N29" s="88" t="inlineStr">
        <is>
          <t>ข้อสอบจริง 2565 Day 2 ข้อ 54</t>
        </is>
      </c>
      <c r="O29" s="100" t="inlineStr">
        <is>
          <t>ข้อสอบจริง</t>
        </is>
      </c>
      <c r="P29" s="119" t="inlineStr">
        <is>
          <t>ปี 2565</t>
        </is>
      </c>
      <c r="Q29" s="100" t="n"/>
    </row>
    <row r="30" ht="13.2" customHeight="1" s="49">
      <c r="A30" s="119" t="n">
        <v>28</v>
      </c>
      <c r="B30" s="88" t="inlineStr">
        <is>
          <t>จากสูตรตำรับ Aluminum hydroxide paste (ประกอบด้วย Aluminum hydroxide, Glycerol, Sorbitol, Methylparaben, Propylparaben, Purified water) ข้อใดต่อไปนี้กล่าวถูกต้อง</t>
        </is>
      </c>
      <c r="C30" s="100" t="n"/>
      <c r="D30" s="88" t="inlineStr">
        <is>
          <t>ใช้ Sorbitol กับ Glycerol เพื่อเป็นสารเพิ่มความหนืดหลักของตำรับ</t>
        </is>
      </c>
      <c r="E30" s="88" t="inlineStr">
        <is>
          <t>ตำรับนี้ไม่สามารถแต่งกลิ่นรส (Flavoring agent) ได้เนื่องจากตัวยาเสื่อมสลาย</t>
        </is>
      </c>
      <c r="F30" s="88" t="inlineStr">
        <is>
          <t>Methyl cellulose เป็นสารให้ความหนืดชนิดไม่มีประจุ (Nonionic polymer) ที่เข้ากันได้ดีกับตัวยา</t>
        </is>
      </c>
      <c r="G30" s="88" t="inlineStr">
        <is>
          <t>Methylparaben และ Propylparaben ทำหน้าที่เป็น Antioxidants ป้องกันการเกิด oxidation</t>
        </is>
      </c>
      <c r="H30" s="88" t="inlineStr">
        <is>
          <t>Glycerol และ Sorbitol ทำหน้าที่เป็น Emulsifying agent ประจุลบ</t>
        </is>
      </c>
      <c r="I30" s="119" t="inlineStr">
        <is>
          <t>3</t>
        </is>
      </c>
      <c r="J30" s="88" t="inlineStr">
        <is>
          <t>✅ คำตอบที่ถูกต้อง: ข้อ ค. Methyl cellulose เป็นสารให้ความหนืดที่ไม่มีประจุ (Nonionic thickening agent)
💡 Background:
สารประกอบพอลิเมอร์กลุ่มเซลลูโลสดัดแปลง (Cellulose derivatives) ถูกนำมาใช้เป็น Suspending agent หรือ Thickening agent ในยาน้ำแขวนตะกอน เพื่อควบคุมความหนืดและป้องกันการตกตะกอนนอนก้นแบบ Caking
🎯 ทำไมข้อนี้ถึงถูก:
Methyl cellulose (MC) เป็นพอลิเมอร์ชนิดไม่มีประจุ (Nonionic polymer) จึงมีความคงตัวสูง ไม่เกิดปฏิกิริยากับไอออนบวกหลายประจุ เช่น Al3+ ใน Aluminum hydroxide paste ทำให้ตำรับคงตัวได้ดี ไม่เกิดการจับตัวเป็นก้อนแข็ง
🔍 ข้ออื่นผิดเพราะอะไร:
• ข้อ ก. Sorbitol กับ Glycerol ในสูตรทำหน้าที่เป็น Sweetening agent และ Cosolvent/Humectant
• ข้อ ข. ตำรับอาจมีการเติมสารแต่งกลิ่นรส (Flavoring agent) เพื่อกลบรสเฝื่อนของอะลูมิเนียม
• ข้อ ง. Methylparaben และ Propylparaben ทำหน้าที่เป็น สารกันเสีย (Antimicrobial preservatives) ไม่ใช่ Antioxidants
📖 Guideline อ้างอิง:
Handbook of Pharmaceutical Excipients (Methylcellulose monograph) &amp; USP Monograph for Aluminum Hydroxide Gel
📌 จุดจำก่อนสอบ:
Methylcellulose = Nonionic polymer ไม่ตกตะกอนกับไอออนบวกของโลหะ (Al3+, Ca2+, Mg2+)</t>
        </is>
      </c>
      <c r="K30" s="100" t="n"/>
      <c r="L30" s="88" t="inlineStr">
        <is>
          <t>Suspensions &amp; Excipients</t>
        </is>
      </c>
      <c r="M30" s="100" t="inlineStr">
        <is>
          <t>Product</t>
        </is>
      </c>
      <c r="N30" s="88" t="inlineStr">
        <is>
          <t>ข้อสอบจริง 2565 Day 2 ข้อ 79</t>
        </is>
      </c>
      <c r="O30" s="100" t="inlineStr">
        <is>
          <t>ข้อสอบจริง</t>
        </is>
      </c>
      <c r="P30" s="119" t="inlineStr">
        <is>
          <t>ปี 2565</t>
        </is>
      </c>
      <c r="Q30" s="100" t="n"/>
    </row>
    <row r="31" ht="13.2" customHeight="1" s="49">
      <c r="A31" s="119" t="n">
        <v>29</v>
      </c>
      <c r="B31" s="88" t="inlineStr">
        <is>
          <t>ตามแนวทางเวชปฏิบัติการดูแลรักษาโรคข้อเสื่อม (2019 ACR Guidelines for Osteoarthritis) ข้อใดคือคำแนะนำที่ถูกต้องเกี่ยวกับการใช้ยาทาเฉพาะที่ Capsaicin (Topical Capsaicin)</t>
        </is>
      </c>
      <c r="C31" s="100" t="n"/>
      <c r="D31" s="88" t="inlineStr">
        <is>
          <t>แนะนำให้ใช้ได้ในโรคข้อเข่าเสื่อม (Knee OA) แต่ไม่แนะนำให้ใช้ในโรคข้อที่มือเสื่อม (Hand OA) เนื่องจากเสี่ยงต่อการระคายเคืองตา</t>
        </is>
      </c>
      <c r="E31" s="88" t="inlineStr">
        <is>
          <t>แนะนำให้ใช้เป็นยาทางเลือกแรกในโรคข้อนิ้วมือเสื่อม (Hand OA)</t>
        </is>
      </c>
      <c r="F31" s="88" t="inlineStr">
        <is>
          <t>ห้ามใช้ในโรคข้อเข่าเสื่อม (Knee OA) ในทุกกรณี</t>
        </is>
      </c>
      <c r="G31" s="88" t="inlineStr">
        <is>
          <t>ออกฤทธิ์โดยการยับยั้งเอนไซม์ Cyclooxygenase-2 (COX-2) ที่ผิวข้อโดยตรง</t>
        </is>
      </c>
      <c r="H31" s="88" t="inlineStr">
        <is>
          <t>มีหลักฐานยืนยันว่าช่วยชะลอการทำลายกระดูกอ่อนผิวข้อได้อย่างมีนัยสำคัญ</t>
        </is>
      </c>
      <c r="I31" s="119" t="n">
        <v>1</v>
      </c>
      <c r="J31" s="88" t="inlineStr">
        <is>
          <t>✅ คำตอบที่ถูกต้อง: ข้อ ก. แนะนำให้ใช้ได้ในโรคข้อเข่าเสื่อม (Knee OA) แต่ไม่แนะนำให้ใช้ในโรคข้อที่มือเสื่อม (Hand OA)
💡 Background:
Topical Capsaicin ออกฤทธิ์ลดความรู้สึกปวดโดยกระตุ้นตัวรับ TRPV1 และทำให้สารสื่อประสาท Substance P ที่ปลายประสาทรับความรู้สึกหมดไป (Substance P depletion)
🎯 ทำไมข้อนี้ถึงถูก:
ตามแนวทางเวชปฏิบัติ 2019 American College of Rheumatology (ACR) Guideline for the Management of Osteoarthritis: Topical Capsaicin ได้รับคำแนะนำแบบมีเงื่อนไข (Conditionally recommended) สำหรับ โรคข้อเข่าเสื่อม (Knee OA) แต่ ได้รับคำแนะนำไม่ให้ใช้ (Conditionally recommended against) ใน โรคข้อนิ้วมือเสื่อม (Hand OA) เนื่องจากความเสี่ยงสูงต่อการสัมผัสโดนดวงตา เยื่อบุ หรือผิวหนังที่บอบบางเมื่อทาที่มือ ทำให้เกิดการระคายเคืองและแสบร้อนรุนแรง
🔍 ข้ออื่นผิดเพราะอะไร:
• ข้อ ข. แนะนำให้ใช้เป็น First-line ใน Hand OA: ผิด ห้ามใช้ใน Hand OA เพื่อกันเข้าตา
• ข้อ ค. ห้ามใช้ใน Knee OA ทุกกรณี: ผิด ใช้ใน Knee OA ได้ผลดี
• ข้อ ง. ออกฤทธิ์ยับยั้งเอนไซม์ COX-2 โดยตรง: ผิด Capsaicin ออกฤทธิ์ผ่าน TRPV1 และลด Substance P
• ข้อ จ. ช่วยชะลอการแคบลงของช่องว่างข้อต่อ: ผิด Capsaicin บรรเทาปวดเท่านั้น ไม่ได้เปลี่ยนโครงสร้างกระดูกอ่อน
📖 Guideline อ้างอิง:
2019 American College of Rheumatology / Arthritis Foundation (ACR/AF) Guideline for the Management of Osteoarthritis of the Hand, Hip, and Knee
📌 จุดจำก่อนสอบ:
Topical Capsaicin: แนะนำใน Knee OA (ทาเข่า); ไม่แนะนำใน Hand OA (ทามือเสี่ยงขยี้ตา แสบร้อน)</t>
        </is>
      </c>
      <c r="K31" s="100" t="n"/>
      <c r="L31" s="88" t="inlineStr">
        <is>
          <t>Solutions, Syrups &amp; Elixirs</t>
        </is>
      </c>
      <c r="M31" s="100" t="inlineStr">
        <is>
          <t>Liquid &amp; Semisolid</t>
        </is>
      </c>
      <c r="N31" s="88" t="inlineStr">
        <is>
          <t>PLE_CC1_2564_All_Key ข้อ 31</t>
        </is>
      </c>
      <c r="O31" s="100" t="inlineStr">
        <is>
          <t>ข้อสอบจริง</t>
        </is>
      </c>
      <c r="P31" s="100" t="inlineStr">
        <is>
          <t>ปี 2564</t>
        </is>
      </c>
      <c r="Q31" s="100" t="n"/>
    </row>
    <row r="32" ht="13.2" customHeight="1" s="49">
      <c r="A32" s="119" t="n">
        <v>30</v>
      </c>
      <c r="B32" s="88" t="inlineStr">
        <is>
          <t>ยาที่มีการลักลอบผลิตขึ้นเอง แล้วนำตราสัญลักษณ์ (Logo) หรือชื่อของสถาบันการศึกษา/ผู้ผลิตอื่นมาแสดงบนฉลากเพื่อหลอกลวงว่าเป็นผู้ผลิต จัดเป็นยาประเภทใดตามพระราชบัญญัติยา พ.ศ. 2510</t>
        </is>
      </c>
      <c r="C32" s="100" t="n"/>
      <c r="D32" s="88" t="inlineStr">
        <is>
          <t>ยาปลอม ตามมาตรา 72(1) แห่ง พ.ร.บ. ยา พ.ศ. 2510 (ยาที่แสดงชื่อผู้ผลิตหรือที่ตั้งสถานที่ผลิตยาอันมิใช่ความจริง)</t>
        </is>
      </c>
      <c r="E32" s="88" t="inlineStr">
        <is>
          <t>ยาผิดมาตรฐาน ตามมาตรา 73</t>
        </is>
      </c>
      <c r="F32" s="88" t="inlineStr">
        <is>
          <t>ยาเสื่อมคุณภาพ ตามมาตรา 74</t>
        </is>
      </c>
      <c r="G32" s="88" t="inlineStr">
        <is>
          <t>ยาอันตรายที่ไม่ได้ติดป้ายเตือนตามกฎหมาย</t>
        </is>
      </c>
      <c r="H32" s="88" t="inlineStr">
        <is>
          <t>ยาควบคุมพิเศษที่จำหน่ายโดยไม่มีใบสั่งแพทย์</t>
        </is>
      </c>
      <c r="I32" s="119" t="n">
        <v>1</v>
      </c>
      <c r="J32" s="88" t="inlineStr">
        <is>
          <t>✅ คำตอบที่ถูกต้อง: ข้อ ก. ยาปลอม ตามมาตรา 72(1) แห่ง พ.ร.บ. ยา พ.ศ. 2510 (ยาที่แสดงชื่อผู้ผลิตหรือที่ตั้งสถานที่ผลิตยาอันมิใช่ความจริง)
💡 Background:
พระราชบัญญัติยา พ.ศ. 2510 มาตรา 72 กำหนดลักษณะของ ยาปลอม ไว้อย่างชัดเจน 4 อนุมาตรา เพื่อคุ้มครองความปลอดภัยของผู้บริโภค
🎯 ทำไมข้อนี้ถึงถูก:
ตาม พ.ร.บ. ยา พ.ศ. 2510 มาตรา 72(1) ระบุว่า ยาปลอม ได้แก่ ยาที่ทำเลียนแบบ หรือ ยาที่แสดงชื่อผู้ผลิต หรือที่ตั้งสถานที่ผลิตยาอันมิใช่ความจริง (เช่น ผลิตกวนครีมเองแต่แอบอ้างนำตราสัญลักษณ์มหาวิทยาลัยหรือชื่อบริษัทอื่นมาติดบนฉลาก) ถือเป็นยาปลอมตามกฎหมาย มีโทษจำคุกตั้งแต่ 1 ถึง 20 ปี และปรับตั้งแต่ 2,000 ถึง 10,000 บาท
🔍 ข้ออื่นผิดเพราะอะไร:
• ข้อ ข. ยาผิดมาตรฐาน: คือยาที่มีปริมาณสารสำคัญหรือคุณภาพคลาดเคลื่อนเกินเกณฑ์ที่กำหนดในทะเบียนตำรับยา
• ข้อ ค. ยาเสื่อมคุณภาพ: คือยาที่หมดอายุตามที่ระบุบนฉลาก หรือยาที่แปรสภาพจนเห็นได้ชัด
• ข้อ ง. ยาที่ไม่ได้ขึ้นทะเบียนตำรับยา: คือยาที่ไม่มีเลขทะเบียน อย. แต่ไม่ได้แสดงชื่อผู้ผลิตปลอม
• ข้อ จ. ยาอันตรายที่เก็บรักษาไม่ถูกต้อง: เป็นความผิดด้าน GPP/การเก็บรักษา ไม่ใช่คำนิยามยาปลอม
📖 Guideline อ้างอิง:
พระราชบัญญัติยา พ.ศ. 2510 และที่แก้ไขเพิ่มเติม (มาตรา 72 และมาตรา 117 ว่าด้วยบทลงโทษยาปลอม)
📌 จุดจำก่อนสอบ:
ยาปลอม: แสดงชื่อ/สถานที่ผลิตไม่จริง, ปลอมชื่อการค้า, ไม่มีตัวยาสำคัญ หรือมีตัวยาสำคัญผิดไปเกิน 20% จากเกณฑ์</t>
        </is>
      </c>
      <c r="K32" s="100" t="n"/>
      <c r="L32" s="88" t="inlineStr">
        <is>
          <t>Creams &amp; Ointments</t>
        </is>
      </c>
      <c r="M32" s="100" t="inlineStr">
        <is>
          <t>Liquid &amp; Semisolid</t>
        </is>
      </c>
      <c r="N32" s="88" t="inlineStr">
        <is>
          <t>PLE_CC1_2564_All_Key ข้อ 3</t>
        </is>
      </c>
      <c r="O32" s="100" t="inlineStr">
        <is>
          <t>ข้อสอบจริง</t>
        </is>
      </c>
      <c r="P32" s="100" t="inlineStr">
        <is>
          <t>ปี 2564</t>
        </is>
      </c>
      <c r="Q32" s="100" t="n"/>
    </row>
    <row r="33" ht="13.2" customHeight="1" s="49">
      <c r="A33" s="119" t="n">
        <v>31</v>
      </c>
      <c r="B33" s="88" t="inlineStr">
        <is>
          <t>ทารกคลอดจากมารดาที่ติดเชื้อ HIV โดยมารดาได้รับยาต้านไวรัสสม่ำเสมอและมีระดับ Viral load ก่อนคลอด 20 copies/mL (Low risk infant) ทารกแรกเกิดควรได้รับยาต้านไวรัสป้องกัน (Post-exposure prophylaxis) อย่างไร</t>
        </is>
      </c>
      <c r="C33" s="100" t="n"/>
      <c r="D33" s="88" t="inlineStr">
        <is>
          <t>ให้ยา Zidovudine (AZT) syrup รับประทานเป็นเวลา 4 สัปดาห์</t>
        </is>
      </c>
      <c r="E33" s="88" t="inlineStr">
        <is>
          <t>ให้ยา Zidovudine (AZT) syrup รับประทานเป็นเวลา 12 สัปดาห์</t>
        </is>
      </c>
      <c r="F33" s="88" t="inlineStr">
        <is>
          <t>ให้ยาต้านไวรัส 3 ขนาน (AZT + 3TC + NVP) เป็นเวลา 6 สัปดาห์</t>
        </is>
      </c>
      <c r="G33" s="88" t="inlineStr">
        <is>
          <t>ไม่ต้องให้ยาต้านไวรัสป้องกันแก่ทารกเนื่องจากมารดามีเชื้อต่ำมาก</t>
        </is>
      </c>
      <c r="H33" s="88" t="inlineStr">
        <is>
          <t>ให้ยาต้านไวรัสสูตรผสมต่อเนื่องจนกระทั่งทารกอายุครบ 1 ปี</t>
        </is>
      </c>
      <c r="I33" s="119" t="n">
        <v>1</v>
      </c>
      <c r="J33" s="88" t="inlineStr">
        <is>
          <t>✅ คำตอบที่ถูกต้อง: ข้อ ก. ให้ยา Zidovudine (AZT) syrup รับประทานเป็นเวลา 4 สัปดาห์
💡 Background:
แนวทางการป้องกันการถ่ายทอดเชื้อ HIV จากแม่สู่ลูก (Prevention of Mother-to-Child Transmission: PMTCT) จำแนกทารกแรกเกิดตามระดับความเสี่ยง (Low risk vs High risk)
🎯 ทำไมข้อนี้ถึงถูก:
ทารกที่คลอดจากมารดาติดเชื้อ HIV ที่ได้รับยาต้านไวรัสอย่างสม่ำเสมอและมีระดับ Viral load ต่ำ (Maternal viral load &lt; 50 copies/mL ในช่วงใกล้คลอด เช่น VL 20 copies/mL) จัดเป็นกลุ่ม ความเสี่ยงต่ำ (Low risk infant) แนวทางเวชปฏิบัติประเทศไทยแนะนำให้ทารกได้รับยา Zidovudine (AZT) syrup ขนาดตามน้ำหนักตัว เป็นเวลา 4 สัปดาห์ (4 weeks) เพียงขนานเดียว
🔍 ข้ออื่นผิดเพราะอะไร:
• ข้อ ข. ให้ AZT syrup นาน 6 สัปดาห์: เป็นแนวทางเดิมในอดีต แนวทางปัจจุบันปรับลดเป็น 4 สัปดาห์สำหรับ Low risk
• ข้อ ค. ให้ยา 3 ขนาน (AZT + 3TC + NVP) นาน 6 สัปดาห์: เป็นสูตรสำหรับ ทารกกลุ่มความเสี่ยงสูง (High risk infant ที่แม่มี VL ≥ 50 หรือไม่ได้ยาต้านสม่ำเสมอ)
• ข้อ ง. ให้ยาตลอดชีวิต: ผิด ทารกไม่ได้ติดเชื้อ ให้ยาเพียงเพื่อป้องกันชั่วคราว
• ข้อ จ. ไม่ต้องให้ยาป้องกันใดๆ: ผิด ทารกจากแม่ติดเชื้อ HIV ทุกรายต้องได้รับยาต้านไวรัสป้องกัน
📖 Guideline อ้างอิง:
Thailand National Guidelines on HIV/AIDS Treatment and Prevention 2021/2022 &amp; WHO Consolidated Guidelines on HIV Prevention
📌 จุดจำก่อนสอบ:
ทารกเกิดจากแม่ HIV: Low risk (แม่ VL &lt; 50) -&gt; AZT syrup นาน 4 สัปดาห์; High risk (แม่ VL ≥ 50/ไม่ได้ยา) -&gt; AZT + 3TC + NVP (หรือ LPV/r) นาน 6 สัปดาห์</t>
        </is>
      </c>
      <c r="K33" s="100" t="n"/>
      <c r="L33" s="88" t="inlineStr">
        <is>
          <t>Solutions, Syrups &amp; Elixirs</t>
        </is>
      </c>
      <c r="M33" s="100" t="inlineStr">
        <is>
          <t>Liquid &amp; Semisolid</t>
        </is>
      </c>
      <c r="N33" s="88" t="inlineStr">
        <is>
          <t>PLE_CC1_2564_All_Key ข้อ 77</t>
        </is>
      </c>
      <c r="O33" s="100" t="inlineStr">
        <is>
          <t>ข้อสอบจริง</t>
        </is>
      </c>
      <c r="P33" s="100" t="inlineStr">
        <is>
          <t>ปี 2564</t>
        </is>
      </c>
      <c r="Q33" s="100" t="n"/>
    </row>
    <row r="34" ht="13.2" customHeight="1" s="49">
      <c r="A34" s="119" t="n">
        <v>32</v>
      </c>
      <c r="B34" s="88" t="inlineStr">
        <is>
          <t>เภสัชภัณฑ์ชนิดหนึ่งมีส่วนประกอบภายในเป็นผงยาสำคัญ ผสมกับ Microcrystalline cellulose, Lactose, สารช่วยแตกตัว และ Magnesium stearate โดยบรรจุในเปลือกที่ประกอบด้วย Gelatin, Titanium dioxide และ Iron oxide ผลิตภัณฑ์นี้จัดเป็นรูปแบบยาใด</t>
        </is>
      </c>
      <c r="C34" s="100" t="n"/>
      <c r="D34" s="88" t="inlineStr">
        <is>
          <t>แคปซูลเปลือกแข็ง (Hard Gelatin Capsule)</t>
        </is>
      </c>
      <c r="E34" s="88" t="inlineStr">
        <is>
          <t>แคปซูลเปลือกนิ่ม (Soft Gelatin Capsule)</t>
        </is>
      </c>
      <c r="F34" s="88" t="inlineStr">
        <is>
          <t>ยาเม็ดเคลือบฟิล์ม (Film-Coated Tablet)</t>
        </is>
      </c>
      <c r="G34" s="88" t="inlineStr">
        <is>
          <t>ยาเหน็บทวารหนักฐานไขมัน (Fatty Suppository)</t>
        </is>
      </c>
      <c r="H34" s="88" t="inlineStr">
        <is>
          <t>ยาเม็ดเคลือบน้ำตาล (Sugar-Coated Tablet)</t>
        </is>
      </c>
      <c r="I34" s="119" t="n">
        <v>1</v>
      </c>
      <c r="J34" s="88" t="inlineStr">
        <is>
          <t>✅ คำตอบที่ถูกต้อง: ข้อ ก. แคปซูลเปลือกแข็ง (Hard Gelatin Capsule)
💡 Background:
โครงสร้างของแคปซูลยาแบ่งออกเป็นแคปซูลเปลือกแข็ง (Hard gelatin capsule) และแคปซูลเปลือกนิ่ม (Soft gelatin capsule)
🎯 ทำไมข้อนี้ถึงถูก:
การที่สูตรตำรับประกอบด้วยผงยาสำคัญผสมกับ Excipients ของยาเม็ด/ผงยา (MCC, Lactose, Disintegrant, Magnesium stearate) และเปลือกแคปซูลประกอบด้วย เจลาติน (Gelatin), สารทำให้ทึบแสง Titanium dioxide (Opacifier), และสี Iron oxide โดยไม่มีสาร Plasticizer ในสัดส่วนสูง จัดเป็น แคปซูลเปลือกแข็ง (Hard Gelatin Capsule)
🔍 ข้ออื่นผิดเพราะอะไร:
• ข้อ ข. แคปซูลเปลือกนิ่ม (Soft Gelatin Capsule): เปลือกจะมี Plasticizer (เช่น Glycerin หรือ Sorbitol) ในปริมาณสูง (20-30%) เพื่อความยืดหยุ่น และบรรจุของเหลว/ยาน้ำมัน
• ข้อ ค. ยาเม็ดเคลือบฟิล์ม (Film-coated tablet): ไม่มีเปลือกแคปซูลเจลาติน
• ข้อ ง. ยาเหน็บทวารหนัก (Suppository): เป็นแท่งไขมันแข็ง
• ข้อ จ. ยาผงละลายน้ำ (Oral powder): ไม่มีเปลือกหุ้ม
📖 Guideline อ้างอิง:
Aulton's Pharmaceutics: The Design and Manufacture of Medicines &amp; Ansel's Pharmaceutical Dosage Forms
📌 จุดจำก่อนสอบ:
Hard Capsule = Gelatin + Water (13-16%) + Titanium dioxide (Opacifier) + Colorants; Soft Capsule = Gelatin + Water + Plasticizer (Glycerin/Sorbitol 20-30%)</t>
        </is>
      </c>
      <c r="K34" s="100" t="n"/>
      <c r="L34" s="88" t="inlineStr">
        <is>
          <t>Gels</t>
        </is>
      </c>
      <c r="M34" s="100" t="inlineStr">
        <is>
          <t>Liquid &amp; Semisolid</t>
        </is>
      </c>
      <c r="N34" s="88" t="inlineStr">
        <is>
          <t>PLE_CC1_2564_All_Key ข้อ 131</t>
        </is>
      </c>
      <c r="O34" s="100" t="inlineStr">
        <is>
          <t>ข้อสอบจริง</t>
        </is>
      </c>
      <c r="P34" s="100" t="inlineStr">
        <is>
          <t>ปี 2564</t>
        </is>
      </c>
      <c r="Q34" s="100" t="n"/>
    </row>
    <row r="35" ht="13.2" customHeight="1" s="49">
      <c r="A35" s="119" t="n">
        <v>33</v>
      </c>
      <c r="B35" s="88" t="inlineStr">
        <is>
          <t>ข้อใดอธิบายความแตกต่างทางโครงสร้างและส่วนประกอบของเปลือก (Shell composition) ระหว่างแคปซูลเปลือกแข็ง (Hard capsule) และแคปซูลเปลือกนิ่ม (Soft capsule) ได้อย่างถูกต้อง</t>
        </is>
      </c>
      <c r="C35" s="100" t="n"/>
      <c r="D35" s="88" t="inlineStr">
        <is>
          <t>แคปซูลเปลือกแข็ง (Hard capsule) บรรจุผงยาแห้งและเปลือกไม่มี Plasticizer สูง ส่วนแคปซูลเปลือกนิ่ม (Soft capsule) เปลือกมี Plasticizer (เช่น Glycerin/Sorbitol) เพื่อเพิ่มความยืดหยุ่น</t>
        </is>
      </c>
      <c r="E35" s="88" t="inlineStr">
        <is>
          <t>แคปซูลเปลือกแข็งต้องมีปริมาณ Glycerin ในเปลือกสูงกว่าแคปซูลเปลือกนิ่มเสมอ</t>
        </is>
      </c>
      <c r="F35" s="88" t="inlineStr">
        <is>
          <t>แคปซูลเปลือกนิ่มห้ามเติมสารทำให้ทึบแสง (Titanium dioxide) ในเปลือกเจลาติน</t>
        </is>
      </c>
      <c r="G35" s="88" t="inlineStr">
        <is>
          <t>แคปซูลเปลือกแข็งไม่สามารถละลายในน้ำย่อยทางเดินอาหารได้</t>
        </is>
      </c>
      <c r="H35" s="88" t="inlineStr">
        <is>
          <t>แคปซูลเปลือกนิ่มผลิตขึ้นเพื่อใช้บรรจุผงยาแห้งที่ไม่ชอบน้ำเท่านั้น</t>
        </is>
      </c>
      <c r="I35" s="119" t="n">
        <v>1</v>
      </c>
      <c r="J35" s="88" t="inlineStr">
        <is>
          <t>✅ คำตอบที่ถูกต้อง: ข้อ ก. แคปซูลเปลือกแข็ง (Hard capsule) บรรจุผงยาแห้งและเปลือกไม่มี Plasticizer สูง ส่วนแคปซูลเปลือกนิ่ม (Soft capsule) เปลือกมี Plasticizer (เช่น Glycerin/Sorbitol) เพื่อเพิ่มความยืดหยุ่น
💡 Background:
ความแตกต่างทางสูตรตำรับระหว่าง Hard Gelatin Capsule และ Soft Gelatin Capsule เป็นหลักการพื้นฐานทางเภสัชกรรมอุตสาหการ
🎯 ทำไมข้อนี้ถึงถูก:
เปลือกของแคปซูลเปลือกนิ่ม (Soft gelatin shell) จะต้องเติม สารเพิ่มความยืดหยุ่น (Plasticizer) เช่น Glycerin, Sorbitol หรือ Propylene glycol ในสัดส่วนสูง (อัตราส่วน Plasticizer:Gelatin ประมาณ 0.4-0.8 : 1) เพื่อให้เปลือกนุ่มและยืดหยุ่น ในขณะที่แคปซูลเปลือกแข็งมี Plasticizer น้อยมากหรือไม่เติมเลย และมีความชื้นต่ำกว่า (13-16%)
🔍 ข้ออื่นผิดเพราะอะไร:
• ข้อ ข. แคปซูลเปลือกแข็งต้องเติม Glycerin มากกว่า: ผิด แคปซูลนิ่มต้องเติมมากกว่า
• ข้อ ค. แคปซูลเปลือกนิ่มห้ามใช้ Titanium dioxide: ผิด สามารถใช้ Titanium dioxide เป็น Opacifier ได้ทั้งสองรูปแบบ
• ข้อ ง. แคปซูลเปลือกแข็งละลายน้ำไม่ได้: ผิด เจลาตินละลายได้ในน้ำอุ่นและทางเดินอาหาร
• ข้อ จ. แคปซูลเปลือกนิ่มใช้บรรจุเฉพาะผงยาแห้งเท่านั้น: ผิด แคปซูลนิ่มออกแบบมาสำหรับบรรจุของเหลว สารละลาย หรือยาน้ำมัน
📖 Guideline อ้างอิง:
Ansel's Pharmaceutical Dosage Forms and Drug Delivery Systems &amp; Aulton's Pharmaceutics
📌 จุดจำก่อนสอบ:
Soft capsule shell = Gelatin + High Plasticizer (Glycerin/Sorbitol) เพื่อความยืดหยุ่น บรรจุยาน้ำมัน/ของเหลว</t>
        </is>
      </c>
      <c r="K35" s="100" t="n"/>
      <c r="L35" s="88" t="inlineStr">
        <is>
          <t>Gels</t>
        </is>
      </c>
      <c r="M35" s="100" t="inlineStr">
        <is>
          <t>Liquid &amp; Semisolid</t>
        </is>
      </c>
      <c r="N35" s="88" t="inlineStr">
        <is>
          <t>PLE_CC1_2564_All_Key ข้อ 2</t>
        </is>
      </c>
      <c r="O35" s="100" t="inlineStr">
        <is>
          <t>ข้อสอบจริง</t>
        </is>
      </c>
      <c r="P35" s="100" t="inlineStr">
        <is>
          <t>ปี 2564</t>
        </is>
      </c>
      <c r="Q35" s="100" t="n"/>
    </row>
    <row r="36" ht="13.2" customHeight="1" s="49">
      <c r="A36" s="119" t="n">
        <v>34</v>
      </c>
      <c r="B36" s="88" t="inlineStr">
        <is>
          <t>ข้อใดคือคำแนะนำที่ถูกต้องในการใช้ยาครีมสเตียรอยด์เฉพาะที่ (Topical Corticosteroids เช่น Betamethasone cream) แก่ผู้ป่วย</t>
        </is>
      </c>
      <c r="C36" s="100" t="n"/>
      <c r="D36" s="88" t="inlineStr">
        <is>
          <t>ทายาบางๆ บริเวณรอยโรควันละ 1 - 2 ครั้ง และหลีกเลี่ยงการใช้พลาสเตอร์ปิดทับ (Occlusive dressing) เว้นแต่แพทย์สั่ง</t>
        </is>
      </c>
      <c r="E36" s="88" t="inlineStr">
        <is>
          <t>ทายาให้หนาที่สุดเท่าที่จะทำได้และทาซ้ำทุก 2 ชั่วโมง</t>
        </is>
      </c>
      <c r="F36" s="88" t="inlineStr">
        <is>
          <t>ใช้พลาสเตอร์พลาสติกปิดทับบริเวณที่ทายาทุกครั้งเพื่อเพิ่มการดูดซึม</t>
        </is>
      </c>
      <c r="G36" s="88" t="inlineStr">
        <is>
          <t>ทาต่อเนื่องติดต่อกันทุกวันเป็นเวลา 1 ปีขึ้นไปเพื่อป้องกันโรคกำเริบ</t>
        </is>
      </c>
      <c r="H36" s="88" t="inlineStr">
        <is>
          <t>ทาลงบนบาดแผลเปิดที่มีการติดเชื้อแบคทีเรียเป็นหนองอย่างรุนแรง</t>
        </is>
      </c>
      <c r="I36" s="119" t="n">
        <v>1</v>
      </c>
      <c r="J36" s="88"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36" s="100" t="n"/>
      <c r="L36" s="88" t="inlineStr">
        <is>
          <t>Creams &amp; Ointments</t>
        </is>
      </c>
      <c r="M36" s="100" t="inlineStr">
        <is>
          <t>Liquid &amp; Semisolid</t>
        </is>
      </c>
      <c r="N36" s="88" t="inlineStr">
        <is>
          <t>PLE_CC1_2563_Q ข้อ 42</t>
        </is>
      </c>
      <c r="O36" s="100" t="inlineStr">
        <is>
          <t>ข้อสอบจริง</t>
        </is>
      </c>
      <c r="P36" s="100" t="inlineStr">
        <is>
          <t>ปี 2563</t>
        </is>
      </c>
      <c r="Q36" s="100" t="n"/>
    </row>
    <row r="37" ht="13.2" customHeight="1" s="49">
      <c r="A37" s="119" t="n">
        <v>35</v>
      </c>
      <c r="B37" s="88"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37" s="100" t="n"/>
      <c r="D37" s="88" t="inlineStr">
        <is>
          <t>Salicylic acid ทำหน้าที่เป็น Keratolytic agent ช่วยลอกเซลล์ผิวหนังที่หนากรังออก เพื่อเพิ่มการแทรกซึมของสเตียรอยด์เข้าสู่รอยโรค</t>
        </is>
      </c>
      <c r="E37" s="88" t="inlineStr">
        <is>
          <t>Salicylic acid ทำหน้าที่เป็นยาชาเฉพาะที่บรรเทาอาการแสบผิว</t>
        </is>
      </c>
      <c r="F37" s="88" t="inlineStr">
        <is>
          <t>Salicylic acid ช่วยแต่งกลิ่นหอมให้แก่ตำรับยาครีม</t>
        </is>
      </c>
      <c r="G37" s="88" t="inlineStr">
        <is>
          <t>Salicylic acid ช่วยลดการดูดซึมของสเตียรอยด์ไม่ให้เข้าสู่ผิวหนัง</t>
        </is>
      </c>
      <c r="H37" s="88" t="inlineStr">
        <is>
          <t>Salicylic acid ทำหน้าที่เป็นสารแต่งสีขาวให้แก่เนื้อครีม</t>
        </is>
      </c>
      <c r="I37" s="119" t="n">
        <v>1</v>
      </c>
      <c r="J37" s="88"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37" s="100" t="n"/>
      <c r="L37" s="88" t="inlineStr">
        <is>
          <t>Creams &amp; Ointments</t>
        </is>
      </c>
      <c r="M37" s="100" t="inlineStr">
        <is>
          <t>Liquid &amp; Semisolid</t>
        </is>
      </c>
      <c r="N37" s="88" t="inlineStr">
        <is>
          <t>PLE_CC1_2563_Q ข้อ 83</t>
        </is>
      </c>
      <c r="O37" s="100" t="inlineStr">
        <is>
          <t>ข้อสอบจริง</t>
        </is>
      </c>
      <c r="P37" s="100" t="inlineStr">
        <is>
          <t>ปี 2563</t>
        </is>
      </c>
      <c r="Q37" s="100" t="n"/>
    </row>
    <row r="38" ht="13.2" customHeight="1" s="49">
      <c r="A38" s="100" t="n">
        <v>36</v>
      </c>
      <c r="B38" s="88" t="inlineStr">
        <is>
          <t>ข้อใดไม่ถูกต้องเกี่ยวกับการใช้ capsaicin gel wei.2 X</t>
        </is>
      </c>
      <c r="C38" s="100" t="n"/>
      <c r="D38" s="88" t="inlineStr">
        <is>
          <t>ทายานี้วันละ 3-4 ครั้งต่อวัน</t>
        </is>
      </c>
      <c r="E38" s="88" t="inlineStr">
        <is>
          <t>ใช้ยานี้สม่ำเสมอจึงจะเห็นประสิทธิผล</t>
        </is>
      </c>
      <c r="F38" s="88" t="inlineStr">
        <is>
          <t>ถูนวดบริเวณที่ปวดหลังทายานี้อย่างน้อย 5 นาที</t>
        </is>
      </c>
      <c r="G38" s="88" t="inlineStr">
        <is>
          <t>หลังทายานี้ต้องล้างมือด้วยน้ำสะอาดและสบู่ทุกครั้ง</t>
        </is>
      </c>
      <c r="H38" s="88"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38" s="100" t="n">
        <v>1</v>
      </c>
      <c r="J38" s="88"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Gels</t>
        </is>
      </c>
      <c r="M38" s="100" t="inlineStr">
        <is>
          <t>Product</t>
        </is>
      </c>
      <c r="N38" s="88" t="inlineStr">
        <is>
          <t>ข้อ 5 (PLE_CC1_2562_Key.md)</t>
        </is>
      </c>
      <c r="O38" s="100" t="inlineStr">
        <is>
          <t>ข้อสอบจริง</t>
        </is>
      </c>
      <c r="P38" s="100" t="inlineStr">
        <is>
          <t>ปี 2562</t>
        </is>
      </c>
      <c r="Q38" s="100" t="n"/>
    </row>
    <row r="39" ht="13.2" customHeight="1" s="49">
      <c r="A39" s="100" t="n">
        <v>37</v>
      </c>
      <c r="B39" s="88" t="inlineStr">
        <is>
          <t>ข้อใดคือลักษณะยาที่ซึมผ่านผิวหนังได้ดี - TEAziph einlei carbopol Wi - Coins( X- log p 7-3 winditwere Dandeisin : didd . n . Ninetee referee nien medici</t>
        </is>
      </c>
      <c r="C39" s="100" t="n"/>
      <c r="D39" s="88" t="inlineStr">
        <is>
          <t>Mw&gt; 500 dalton</t>
        </is>
      </c>
      <c r="E39" s="88" t="inlineStr">
        <is>
          <t>Log P &gt; 10</t>
        </is>
      </c>
      <c r="F39" s="88" t="inlineStr">
        <is>
          <t>อยู่ในรูป unionized เมื่ออยู่ที่ผิวหนัง</t>
        </is>
      </c>
      <c r="G39" s="88" t="inlineStr">
        <is>
          <t>ควรให้ค่า F &lt;1</t>
        </is>
      </c>
      <c r="H39" s="88" t="inlineStr">
        <is>
          <t>เป็น crystalline</t>
        </is>
      </c>
      <c r="I39" s="100" t="n">
        <v>1</v>
      </c>
      <c r="J39" s="88"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Gels</t>
        </is>
      </c>
      <c r="M39" s="100" t="inlineStr">
        <is>
          <t>Product</t>
        </is>
      </c>
      <c r="N39" s="88" t="inlineStr">
        <is>
          <t>ข้อ 7 (PLE_CC1_2562_Key.md)</t>
        </is>
      </c>
      <c r="O39" s="100" t="inlineStr">
        <is>
          <t>ข้อสอบจริง</t>
        </is>
      </c>
      <c r="P39" s="100" t="inlineStr">
        <is>
          <t>ปี 2562</t>
        </is>
      </c>
      <c r="Q39" s="100" t="n"/>
    </row>
    <row r="40" ht="13.2" customHeight="1" s="49">
      <c r="A40" s="100" t="n">
        <v>38</v>
      </c>
      <c r="B40" s="88" t="inlineStr">
        <is>
          <t>ตำรับ metronidazole gel ประกอบด้วย gelling agent, methyl paraben, propyl paraben, propylene glycol, X astw alc . - PEG ~ ethanol, purified water หน้าที่สาร propylene glycol คือ</t>
        </is>
      </c>
      <c r="C40" s="100" t="n"/>
      <c r="D40" s="88" t="inlineStr">
        <is>
          <t>ปรับ pH</t>
        </is>
      </c>
      <c r="E40" s="88" t="inlineStr">
        <is>
          <t>ป้องกันการเสียน้ำในตำรับ</t>
        </is>
      </c>
      <c r="F40" s="88" t="inlineStr">
        <is>
          <t>ทำให้ผิวหนังมันและชุ่มชื้น</t>
        </is>
      </c>
      <c r="G40" s="88" t="inlineStr">
        <is>
          <t>ป้องกันการออกซิเดชันตัวยา</t>
        </is>
      </c>
      <c r="H40" s="88" t="inlineStr">
        <is>
          <t>เป็นสารกันเสีย ป้องกันการก่อเชื้อ</t>
        </is>
      </c>
      <c r="I40" s="100" t="n">
        <v>1</v>
      </c>
      <c r="J40" s="88"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Gels</t>
        </is>
      </c>
      <c r="M40" s="100" t="inlineStr">
        <is>
          <t>Product</t>
        </is>
      </c>
      <c r="N40" s="88" t="inlineStr">
        <is>
          <t>ข้อ 101 (PLE_CC1_2562_Key.md)</t>
        </is>
      </c>
      <c r="O40" s="100" t="inlineStr">
        <is>
          <t>ข้อสอบจริง</t>
        </is>
      </c>
      <c r="P40" s="100" t="inlineStr">
        <is>
          <t>ปี 2562</t>
        </is>
      </c>
      <c r="Q40" s="100" t="n"/>
    </row>
    <row r="41" ht="13.2" customHeight="1" s="49">
      <c r="A41" s="100" t="n">
        <v>39</v>
      </c>
      <c r="B41" s="88" t="inlineStr">
        <is>
          <t>สารใดไม!ใชเปEน stiffening agent ของสูตรตำรับยาครีม [📷 มีรูปภาพประกอบ: image107.png]</t>
        </is>
      </c>
      <c r="C41" s="100" t="n"/>
      <c r="D41" s="88" t="inlineStr">
        <is>
          <t>Beeswax</t>
        </is>
      </c>
      <c r="E41" s="88" t="inlineStr">
        <is>
          <t>PEG-4000</t>
        </is>
      </c>
      <c r="F41" s="88" t="inlineStr">
        <is>
          <t>Paraffin wax</t>
        </is>
      </c>
      <c r="G41" s="88" t="inlineStr">
        <is>
          <t>Isopropyl myristate</t>
        </is>
      </c>
      <c r="H41" s="88" t="inlineStr">
        <is>
          <t>Cytostearyl alcohol Awaiting</t>
        </is>
      </c>
      <c r="I41" s="100" t="n">
        <v>1</v>
      </c>
      <c r="J41" s="88"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Creams &amp; Ointments</t>
        </is>
      </c>
      <c r="M41" s="100" t="inlineStr">
        <is>
          <t>Product</t>
        </is>
      </c>
      <c r="N41" s="88" t="inlineStr">
        <is>
          <t>ข้อ 29 (PLE_CC1_2561_Key.md)</t>
        </is>
      </c>
      <c r="O41" s="100" t="inlineStr">
        <is>
          <t>ข้อสอบจริง</t>
        </is>
      </c>
      <c r="P41" s="100" t="inlineStr">
        <is>
          <t>ปี 2561</t>
        </is>
      </c>
      <c r="Q41" s="100" t="n"/>
    </row>
    <row r="42" ht="13.2" customHeight="1" s="49">
      <c r="A42" s="100" t="n">
        <v>40</v>
      </c>
      <c r="B42" s="88" t="inlineStr">
        <is>
          <t>จากใบ COA benzoyl peroxide gel นอกจากหัวข้อ identification, pH, assay, microbial limit test ควรทดสอบ หัวข้ออะไรเพิ่มเติม</t>
        </is>
      </c>
      <c r="C42" s="100" t="n"/>
      <c r="D42" s="88" t="inlineStr">
        <is>
          <t>Simple Syrup USP (85% w/v Sucrose)</t>
        </is>
      </c>
      <c r="E42" s="88" t="inlineStr">
        <is>
          <t>Elixir with 10-20% Alcohol cosolvent</t>
        </is>
      </c>
      <c r="F42" s="88" t="inlineStr">
        <is>
          <t>Flocculated Oral Suspension with Xanthan Gum</t>
        </is>
      </c>
      <c r="G42" s="88" t="inlineStr">
        <is>
          <t>Deflocculated Suspension formulation</t>
        </is>
      </c>
      <c r="H42" s="88" t="inlineStr">
        <is>
          <t>O/W Emulsion stabilized by Polysorbate 80 / Span 80</t>
        </is>
      </c>
      <c r="I42" s="100" t="n">
        <v>1</v>
      </c>
      <c r="J42" s="88"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Gels</t>
        </is>
      </c>
      <c r="M42" s="100" t="inlineStr">
        <is>
          <t>Product</t>
        </is>
      </c>
      <c r="N42" s="88" t="inlineStr">
        <is>
          <t>ข้อ 91 (PLE_CC1_2561_Key.md)</t>
        </is>
      </c>
      <c r="O42" s="100" t="inlineStr">
        <is>
          <t>ข้อสอบจริง</t>
        </is>
      </c>
      <c r="P42" s="100" t="inlineStr">
        <is>
          <t>ปี 2561</t>
        </is>
      </c>
      <c r="Q42" s="100" t="n"/>
    </row>
    <row r="43" ht="13.2" customHeight="1" s="49">
      <c r="A43" s="100" t="n">
        <v>41</v>
      </c>
      <c r="B43" s="88" t="inlineStr">
        <is>
          <t>เภสัชกรได(เตรียมตำรับยาน้ำที่มีส.วนประกอบดังนี้ amlodipine maleate, polysorbate 80 และ vehicle qs to 60 ml ยามีการ สลายตัวแบบใด t</t>
        </is>
      </c>
      <c r="C43" s="100" t="n"/>
      <c r="D43" s="88" t="inlineStr">
        <is>
          <t>Zero order</t>
        </is>
      </c>
      <c r="E43" s="88" t="inlineStr">
        <is>
          <t>First order</t>
        </is>
      </c>
      <c r="F43" s="88" t="inlineStr">
        <is>
          <t>Second order</t>
        </is>
      </c>
      <c r="G43" s="88" t="inlineStr">
        <is>
          <t>Pseudo first order</t>
        </is>
      </c>
      <c r="H43" s="88" t="inlineStr">
        <is>
          <t>Mix type zero + second order</t>
        </is>
      </c>
      <c r="I43" s="100" t="n">
        <v>1</v>
      </c>
      <c r="J43" s="88"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Solutions, Syrups &amp; Elixirs</t>
        </is>
      </c>
      <c r="M43" s="100" t="inlineStr">
        <is>
          <t>Product</t>
        </is>
      </c>
      <c r="N43" s="88" t="inlineStr">
        <is>
          <t>ข้อ 100 (PLE_CC1_2561_Key.md)</t>
        </is>
      </c>
      <c r="O43" s="100" t="inlineStr">
        <is>
          <t>ข้อสอบจริง</t>
        </is>
      </c>
      <c r="P43" s="100" t="inlineStr">
        <is>
          <t>ปี 2561</t>
        </is>
      </c>
      <c r="Q43" s="100" t="n"/>
    </row>
    <row r="44" ht="13.2" customHeight="1" s="49">
      <c r="A44" s="100" t="n">
        <v>42</v>
      </c>
      <c r="B44" s="88" t="inlineStr">
        <is>
          <t>ยาน้ำลดกรดจัดเป5นยาประเภทใด mmmm</t>
        </is>
      </c>
      <c r="C44" s="100" t="n"/>
      <c r="D44" s="88" t="inlineStr">
        <is>
          <t>ยาชุด</t>
        </is>
      </c>
      <c r="E44" s="88" t="inlineStr">
        <is>
          <t>ยาปลอม</t>
        </is>
      </c>
      <c r="F44" s="88" t="inlineStr">
        <is>
          <t>ยาหมดอายุ</t>
        </is>
      </c>
      <c r="G44" s="88" t="inlineStr">
        <is>
          <t>ยาผิดมาตรฐาน</t>
        </is>
      </c>
      <c r="H44" s="88" t="inlineStr">
        <is>
          <t>ยาเสื่อมคุณภาพ</t>
        </is>
      </c>
      <c r="I44" s="100" t="n">
        <v>1</v>
      </c>
      <c r="J44" s="88"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Solutions, Syrups &amp; Elixirs</t>
        </is>
      </c>
      <c r="M44" s="100" t="inlineStr">
        <is>
          <t>Product</t>
        </is>
      </c>
      <c r="N44" s="88" t="inlineStr">
        <is>
          <t>ข้อ 109 (PLE_CC1_2561_Key.md)</t>
        </is>
      </c>
      <c r="O44" s="100" t="inlineStr">
        <is>
          <t>ข้อสอบจริง</t>
        </is>
      </c>
      <c r="P44" s="100" t="inlineStr">
        <is>
          <t>ปี 2561</t>
        </is>
      </c>
      <c r="Q44" s="100" t="n"/>
    </row>
    <row r="45" ht="13.2" customHeight="1" s="49">
      <c r="A45" s="100" t="n">
        <v>43</v>
      </c>
      <c r="B45" s="88" t="inlineStr">
        <is>
          <t>จากบัญชียาหลักแห่งชาติ ยาสมุนไพรใดสามารถใช้แทน clotrimazole cream ได้</t>
        </is>
      </c>
      <c r="C45" s="100" t="n"/>
      <c r="D45" s="88" t="inlineStr">
        <is>
          <t>ยาครีมบัวบก</t>
        </is>
      </c>
      <c r="E45" s="88" t="inlineStr">
        <is>
          <t>ยาทิงเจอร์ทองพันชั่ง</t>
        </is>
      </c>
      <c r="F45" s="88" t="inlineStr">
        <is>
          <t>ยาโลชั่นไพล</t>
        </is>
      </c>
      <c r="G45" s="88" t="inlineStr">
        <is>
          <t>ยาเปลือกมังคุด</t>
        </is>
      </c>
      <c r="H45" s="88" t="inlineStr">
        <is>
          <t>ยาขี ผึ งเสลดพังพอน</t>
        </is>
      </c>
      <c r="I45" s="100" t="n">
        <v>1</v>
      </c>
      <c r="J45" s="88"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Creams &amp; Ointments</t>
        </is>
      </c>
      <c r="M45" s="100" t="inlineStr">
        <is>
          <t>Product</t>
        </is>
      </c>
      <c r="N45" s="88" t="inlineStr">
        <is>
          <t>ข้อ 8 (PLE_CC1_2560 22 April Set 1.md)</t>
        </is>
      </c>
      <c r="O45" s="100" t="inlineStr">
        <is>
          <t>ข้อสอบจริง</t>
        </is>
      </c>
      <c r="P45" s="100" t="inlineStr">
        <is>
          <t>ปี 2560</t>
        </is>
      </c>
      <c r="Q45" s="100" t="n"/>
    </row>
    <row r="46" ht="13.2" customHeight="1" s="49">
      <c r="A46" s="100" t="n">
        <v>44</v>
      </c>
      <c r="B46" s="88" t="inlineStr">
        <is>
          <t>ใช้สารใดเพิ่มความหนืดของต้ารับครีม</t>
        </is>
      </c>
      <c r="C46" s="100" t="n"/>
      <c r="D46" s="88" t="inlineStr">
        <is>
          <t>Lanolin</t>
        </is>
      </c>
      <c r="E46" s="88" t="inlineStr">
        <is>
          <t>Cetyl alcohol</t>
        </is>
      </c>
      <c r="F46" s="88" t="inlineStr">
        <is>
          <t>Glycerine</t>
        </is>
      </c>
      <c r="G46" s="88" t="inlineStr">
        <is>
          <t>PEG 6000</t>
        </is>
      </c>
      <c r="H46" s="88" t="inlineStr">
        <is>
          <t>isopropyl mysterate</t>
        </is>
      </c>
      <c r="I46" s="100" t="n">
        <v>1</v>
      </c>
      <c r="J46" s="88"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Creams &amp; Ointments</t>
        </is>
      </c>
      <c r="M46" s="100" t="inlineStr">
        <is>
          <t>Product</t>
        </is>
      </c>
      <c r="N46" s="88" t="inlineStr">
        <is>
          <t>ข้อ 6 (PLE_CC1_2560 22 April Set 1.md)</t>
        </is>
      </c>
      <c r="O46" s="100" t="inlineStr">
        <is>
          <t>ข้อสอบจริง</t>
        </is>
      </c>
      <c r="P46" s="100" t="inlineStr">
        <is>
          <t>ปี 2560</t>
        </is>
      </c>
      <c r="Q46" s="100" t="n"/>
    </row>
    <row r="47" ht="13.2" customHeight="1" s="49">
      <c r="A47" s="100" t="n">
        <v>45</v>
      </c>
      <c r="B47" s="88" t="inlineStr">
        <is>
          <t>ยาทา Piroxicam cream จะต้องท้า Specific test ใด</t>
        </is>
      </c>
      <c r="C47" s="100" t="n"/>
      <c r="D47" s="88" t="inlineStr">
        <is>
          <t>Microbial limit test</t>
        </is>
      </c>
      <c r="E47" s="88" t="inlineStr">
        <is>
          <t>Impurity</t>
        </is>
      </c>
      <c r="F47" s="88" t="inlineStr">
        <is>
          <t>Identification</t>
        </is>
      </c>
      <c r="G47" s="88" t="inlineStr">
        <is>
          <t>Assay</t>
        </is>
      </c>
      <c r="H47" s="88" t="inlineStr">
        <is>
          <t>Description</t>
        </is>
      </c>
      <c r="I47" s="100" t="n">
        <v>1</v>
      </c>
      <c r="J47" s="88"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Creams &amp; Ointments</t>
        </is>
      </c>
      <c r="M47" s="100" t="inlineStr">
        <is>
          <t>Product</t>
        </is>
      </c>
      <c r="N47" s="88" t="inlineStr">
        <is>
          <t>ข้อ 9 (PLE_CC1_2560 22 April Set 1.md)</t>
        </is>
      </c>
      <c r="O47" s="100" t="inlineStr">
        <is>
          <t>ข้อสอบจริง</t>
        </is>
      </c>
      <c r="P47" s="100" t="inlineStr">
        <is>
          <t>ปี 2560</t>
        </is>
      </c>
      <c r="Q47" s="100" t="n"/>
    </row>
    <row r="48" ht="13.2" customHeight="1" s="49">
      <c r="A48" s="100" t="n">
        <v>46</v>
      </c>
      <c r="B48" s="88"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48" s="100" t="n"/>
      <c r="D48" s="88" t="inlineStr">
        <is>
          <t>Absorption Ointment base (Lanolin USP)</t>
        </is>
      </c>
      <c r="E48" s="88" t="inlineStr">
        <is>
          <t>Fatty Suppository base (Hard Fat / Witepsol)</t>
        </is>
      </c>
      <c r="F48" s="88" t="inlineStr">
        <is>
          <t>Simple Syrup USP (85% w/v Sucrose)</t>
        </is>
      </c>
      <c r="G48" s="88" t="inlineStr">
        <is>
          <t>Elixir with 10-20% Alcohol cosolvent</t>
        </is>
      </c>
      <c r="H48" s="88" t="inlineStr">
        <is>
          <t>Flocculated Oral Suspension with Xanthan Gum</t>
        </is>
      </c>
      <c r="I48" s="100" t="n">
        <v>1</v>
      </c>
      <c r="J4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Creams &amp; Ointments</t>
        </is>
      </c>
      <c r="M48" s="100" t="inlineStr">
        <is>
          <t>Product</t>
        </is>
      </c>
      <c r="N48" s="88" t="inlineStr">
        <is>
          <t>ข้อ 9 (PLE_CC1_2560 22 April Set 2.md)</t>
        </is>
      </c>
      <c r="O48" s="100" t="inlineStr">
        <is>
          <t>ข้อสอบจริง</t>
        </is>
      </c>
      <c r="P48" s="100" t="inlineStr">
        <is>
          <t>ปี 2560</t>
        </is>
      </c>
      <c r="Q48" s="100" t="n"/>
    </row>
    <row r="49" ht="13.2" customHeight="1" s="49">
      <c r="A49" s="100" t="n">
        <v>47</v>
      </c>
      <c r="B49" s="88"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49" s="100" t="n"/>
      <c r="D49" s="88" t="inlineStr">
        <is>
          <t>0.82 g</t>
        </is>
      </c>
      <c r="E49" s="88" t="inlineStr">
        <is>
          <t>1.00 g</t>
        </is>
      </c>
      <c r="F49" s="88" t="inlineStr">
        <is>
          <t>1.21 g</t>
        </is>
      </c>
      <c r="G49" s="88" t="inlineStr">
        <is>
          <t>4.76 g</t>
        </is>
      </c>
      <c r="H49" s="88" t="inlineStr">
        <is>
          <t>3.92 g ห้ามนำไปทำซ้ำทุกกรณี เว้นแต่จะได้รับอนุญาต</t>
        </is>
      </c>
      <c r="I49" s="100" t="n">
        <v>1</v>
      </c>
      <c r="J49" s="88"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Creams &amp; Ointments</t>
        </is>
      </c>
      <c r="M49" s="100" t="inlineStr">
        <is>
          <t>Product</t>
        </is>
      </c>
      <c r="N49" s="88" t="inlineStr">
        <is>
          <t>ข้อ 67 (PLE_CC1_2559.md)</t>
        </is>
      </c>
      <c r="O49" s="100" t="inlineStr">
        <is>
          <t>ข้อสอบจริง</t>
        </is>
      </c>
      <c r="P49" s="100" t="inlineStr">
        <is>
          <t>ปี 2559</t>
        </is>
      </c>
      <c r="Q49" s="100" t="n"/>
    </row>
    <row r="50" ht="13.2" customHeight="1" s="49">
      <c r="A50" s="100" t="n">
        <v>48</v>
      </c>
      <c r="B50" s="88" t="inlineStr">
        <is>
          <t>จาก USP 39 กำหนดให้ Prednisolone cream ห้ามมีเชื้อใดในตำรับ</t>
        </is>
      </c>
      <c r="C50" s="100" t="n"/>
      <c r="D50" s="88" t="inlineStr">
        <is>
          <t>Escherichia coli</t>
        </is>
      </c>
      <c r="E50" s="88" t="inlineStr">
        <is>
          <t>Staphylococcus aureus</t>
        </is>
      </c>
      <c r="F50" s="88" t="inlineStr">
        <is>
          <t>Candida albicans</t>
        </is>
      </c>
      <c r="G50" s="88" t="inlineStr">
        <is>
          <t>Pseudomonas aeruginosa</t>
        </is>
      </c>
      <c r="H50" s="88" t="inlineStr">
        <is>
          <t>S. aureus และ P. aeruginosa</t>
        </is>
      </c>
      <c r="I50" s="100" t="n">
        <v>1</v>
      </c>
      <c r="J50" s="88"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Creams &amp; Ointments</t>
        </is>
      </c>
      <c r="M50" s="100" t="inlineStr">
        <is>
          <t>Product</t>
        </is>
      </c>
      <c r="N50" s="88" t="inlineStr">
        <is>
          <t>ข้อ 19 (Pharmtutor_2024_Set1.md)</t>
        </is>
      </c>
      <c r="O50" s="100" t="inlineStr">
        <is>
          <t>Mock</t>
        </is>
      </c>
      <c r="P50" s="100" t="inlineStr">
        <is>
          <t>Mock Pharmtutor 2024</t>
        </is>
      </c>
      <c r="Q50" s="100" t="n"/>
    </row>
    <row r="51" ht="13.2" customHeight="1" s="49">
      <c r="A51" s="100" t="n">
        <v>49</v>
      </c>
      <c r="B51" s="88" t="inlineStr">
        <is>
          <t>จากข้อมูลข้างต้น หากต้องการเตรียมยาน้ำเพื่อจ่ายให้ผู้ป่วยสำหรับเด็กรับประทาน ควรทำใน dosage form ใด</t>
        </is>
      </c>
      <c r="C51" s="100" t="n"/>
      <c r="D51" s="88" t="inlineStr">
        <is>
          <t>Solutions</t>
        </is>
      </c>
      <c r="E51" s="88" t="inlineStr">
        <is>
          <t>Syrups</t>
        </is>
      </c>
      <c r="F51" s="88" t="inlineStr">
        <is>
          <t>Emulsions</t>
        </is>
      </c>
      <c r="G51" s="88" t="inlineStr">
        <is>
          <t>Suspensions</t>
        </is>
      </c>
      <c r="H51" s="88" t="inlineStr">
        <is>
          <t>Elixir</t>
        </is>
      </c>
      <c r="I51" s="100" t="n">
        <v>1</v>
      </c>
      <c r="J51" s="88"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Solutions, Syrups &amp; Elixirs</t>
        </is>
      </c>
      <c r="M51" s="100" t="inlineStr">
        <is>
          <t>Product</t>
        </is>
      </c>
      <c r="N51" s="88" t="inlineStr">
        <is>
          <t>ข้อ 100 (Pharmtutor_2024_Set1.md)</t>
        </is>
      </c>
      <c r="O51" s="100" t="inlineStr">
        <is>
          <t>Mock</t>
        </is>
      </c>
      <c r="P51" s="100" t="inlineStr">
        <is>
          <t>Mock Pharmtutor 2024</t>
        </is>
      </c>
      <c r="Q51" s="100" t="n"/>
    </row>
    <row r="52" ht="13.2" customHeight="1" s="49">
      <c r="A52" s="100" t="n">
        <v>50</v>
      </c>
      <c r="B52" s="88" t="inlineStr">
        <is>
          <t>ข้อใดต่อไปนี้ กล่าวไม่ถูกต้องเกี่ยวกับ suspensions</t>
        </is>
      </c>
      <c r="C52" s="100" t="n"/>
      <c r="D52" s="88" t="inlineStr">
        <is>
          <t>Suspensions รูปแบบยาฉีดนิยมให้ทาง IM และ SC</t>
        </is>
      </c>
      <c r="E52" s="88" t="inlineStr">
        <is>
          <t>เหมาะกับผู้ป่วยที่ไม่สามารถกลืนยาเม็ด หรือ แคปซูลได้</t>
        </is>
      </c>
      <c r="F52" s="88" t="inlineStr">
        <is>
          <t>นิยมเตรียมในยาที่ไม่ละลายน้ำ</t>
        </is>
      </c>
      <c r="G52" s="88" t="inlineStr">
        <is>
          <t>ใช้เตรียมยาที่มีรสชาติไม่น่ารับประทาน เพื่อกลบรสชาติของตัวยา</t>
        </is>
      </c>
      <c r="H52" s="88" t="inlineStr">
        <is>
          <t>เป็นรูปแบบ liquid-liquid dispersion</t>
        </is>
      </c>
      <c r="I52" s="100" t="n">
        <v>1</v>
      </c>
      <c r="J52" s="88"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Suspensions</t>
        </is>
      </c>
      <c r="M52" s="100" t="inlineStr">
        <is>
          <t>Product</t>
        </is>
      </c>
      <c r="N52" s="88" t="inlineStr">
        <is>
          <t>ข้อ 108 (Pharmtutor_2024_Set1.md)</t>
        </is>
      </c>
      <c r="O52" s="100" t="inlineStr">
        <is>
          <t>Mock</t>
        </is>
      </c>
      <c r="P52" s="100" t="inlineStr">
        <is>
          <t>Mock Pharmtutor 2024</t>
        </is>
      </c>
      <c r="Q52" s="100" t="n"/>
    </row>
    <row r="53" ht="13.2" customHeight="1" s="49">
      <c r="A53" s="100" t="n">
        <v>51</v>
      </c>
      <c r="B53" s="88"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53" s="100" t="n"/>
      <c r="D53" s="88" t="inlineStr">
        <is>
          <t>Acne</t>
        </is>
      </c>
      <c r="E53" s="88" t="inlineStr">
        <is>
          <t>Irritant contact dermatitis</t>
        </is>
      </c>
      <c r="F53" s="88" t="inlineStr">
        <is>
          <t>Photosensitivity</t>
        </is>
      </c>
      <c r="G53" s="88" t="inlineStr">
        <is>
          <t>Hyperpigmentation</t>
        </is>
      </c>
      <c r="H53" s="88" t="inlineStr">
        <is>
          <t>Peeling skin</t>
        </is>
      </c>
      <c r="I53" s="100" t="n">
        <v>1</v>
      </c>
      <c r="J53" s="88"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Creams &amp; Ointments</t>
        </is>
      </c>
      <c r="M53" s="100" t="inlineStr">
        <is>
          <t>Product</t>
        </is>
      </c>
      <c r="N53" s="88" t="inlineStr">
        <is>
          <t>ข้อ 18 (Pharmtutor_2024_Set2.md)</t>
        </is>
      </c>
      <c r="O53" s="100" t="inlineStr">
        <is>
          <t>Mock</t>
        </is>
      </c>
      <c r="P53" s="100" t="inlineStr">
        <is>
          <t>Mock Pharmtutor 2024</t>
        </is>
      </c>
      <c r="Q53" s="100" t="n"/>
    </row>
    <row r="54" ht="13.2" customHeight="1" s="49">
      <c r="A54" s="100" t="n">
        <v>52</v>
      </c>
      <c r="B54" s="88" t="inlineStr">
        <is>
          <t>สมุนไพรในข้อใดมีสรรพคุณสำหรับรักษาแผลไฟไหม้ นํ%า ร้อนลวก (1) ยาครีมบัวบก (2) แคปซูลขมินชัน (3) เจลพริก (4) ยาเถาวัลย์เปรียง (5) ยางจากว่านหางจระเข้</t>
        </is>
      </c>
      <c r="C54" s="100" t="n"/>
      <c r="D54" s="88" t="inlineStr">
        <is>
          <t>Carbopol 940 hydrogel neutralized with Triethanolamine</t>
        </is>
      </c>
      <c r="E54" s="88" t="inlineStr">
        <is>
          <t>Oleaginous Ointment base (White Petrolatum)</t>
        </is>
      </c>
      <c r="F54" s="88" t="inlineStr">
        <is>
          <t>Absorption Ointment base (Lanolin USP)</t>
        </is>
      </c>
      <c r="G54" s="88" t="inlineStr">
        <is>
          <t>Fatty Suppository base (Hard Fat / Witepsol)</t>
        </is>
      </c>
      <c r="H54" s="88" t="inlineStr">
        <is>
          <t>Simple Syrup USP (85% w/v Sucrose)</t>
        </is>
      </c>
      <c r="I54" s="100" t="n">
        <v>1</v>
      </c>
      <c r="J5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Creams &amp; Ointments</t>
        </is>
      </c>
      <c r="M54" s="100" t="inlineStr">
        <is>
          <t>Product</t>
        </is>
      </c>
      <c r="N54" s="88" t="inlineStr">
        <is>
          <t>ข้อ 2 (PLE_CC1_2557.md)</t>
        </is>
      </c>
      <c r="O54" s="100" t="inlineStr">
        <is>
          <t>ข้อสอบจริง</t>
        </is>
      </c>
      <c r="P54" s="100" t="inlineStr">
        <is>
          <t>ปี 2557</t>
        </is>
      </c>
      <c r="Q54" s="100" t="n"/>
    </row>
    <row r="55" ht="13.2" customHeight="1" s="49">
      <c r="A55" s="100" t="n">
        <v>53</v>
      </c>
      <c r="B55" s="88" t="inlineStr">
        <is>
          <t>หลังทำความสะอาดแผล ผู้ป่วยควรได้รับยาฆ่าเชื%อใด (1) Silver sulfadiazine cream (2) Oxytetracycline ointment (3) Chloramphenicol gel (4) Bacitracin cream (5) Neomycin powder</t>
        </is>
      </c>
      <c r="C55" s="100" t="n"/>
      <c r="D55" s="88" t="inlineStr">
        <is>
          <t>Fatty Suppository base (Hard Fat / Witepsol)</t>
        </is>
      </c>
      <c r="E55" s="88" t="inlineStr">
        <is>
          <t>Simple Syrup USP (85% w/v Sucrose)</t>
        </is>
      </c>
      <c r="F55" s="88" t="inlineStr">
        <is>
          <t>Elixir with 10-20% Alcohol cosolvent</t>
        </is>
      </c>
      <c r="G55" s="88" t="inlineStr">
        <is>
          <t>Flocculated Oral Suspension with Xanthan Gum</t>
        </is>
      </c>
      <c r="H55" s="88" t="inlineStr">
        <is>
          <t>Deflocculated Suspension formulation</t>
        </is>
      </c>
      <c r="I55" s="100" t="n">
        <v>1</v>
      </c>
      <c r="J5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00" t="n"/>
      <c r="L55" s="88" t="inlineStr">
        <is>
          <t>Gels</t>
        </is>
      </c>
      <c r="M55" s="100" t="inlineStr">
        <is>
          <t>Product</t>
        </is>
      </c>
      <c r="N55" s="88" t="inlineStr">
        <is>
          <t>ข้อ 4 (PLE_CC1_2557.md)</t>
        </is>
      </c>
      <c r="O55" s="100" t="inlineStr">
        <is>
          <t>ข้อสอบจริง</t>
        </is>
      </c>
      <c r="P55" s="100" t="inlineStr">
        <is>
          <t>ปี 2557</t>
        </is>
      </c>
      <c r="Q55" s="100" t="n"/>
    </row>
    <row r="56" ht="13.2" customHeight="1" s="49">
      <c r="A56" s="100" t="n">
        <v>54</v>
      </c>
      <c r="B56" s="88" t="inlineStr">
        <is>
          <t>การพัฒนายา Insulin ให้อยู่ในรูปสารประกอบเชิงซ้อน สามารถใช้สารใด (1) Protamine sulfate (2) Calcium carbonate (3) Triethanolamine (4) Sodium chloride (5) Dextrose</t>
        </is>
      </c>
      <c r="C56" s="100" t="n"/>
      <c r="D56" s="88" t="inlineStr">
        <is>
          <t>Flocculated Oral Suspension with Xanthan Gum</t>
        </is>
      </c>
      <c r="E56" s="88" t="inlineStr">
        <is>
          <t>Deflocculated Suspension formulation</t>
        </is>
      </c>
      <c r="F56" s="88" t="inlineStr">
        <is>
          <t>O/W Emulsion stabilized by Polysorbate 80 / Span 80</t>
        </is>
      </c>
      <c r="G56" s="88" t="inlineStr">
        <is>
          <t>W/O Emulsion with Sorbitan monooleate</t>
        </is>
      </c>
      <c r="H56" s="88" t="inlineStr">
        <is>
          <t>Carbopol 940 hydrogel neutralized with Triethanolamine</t>
        </is>
      </c>
      <c r="I56" s="100" t="n">
        <v>1</v>
      </c>
      <c r="J5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00" t="n"/>
      <c r="L56" s="88" t="inlineStr">
        <is>
          <t>Gels</t>
        </is>
      </c>
      <c r="M56" s="100" t="inlineStr">
        <is>
          <t>Product</t>
        </is>
      </c>
      <c r="N56" s="88" t="inlineStr">
        <is>
          <t>ข้อ 13 (PLE_CC1_2557.md)</t>
        </is>
      </c>
      <c r="O56" s="100" t="inlineStr">
        <is>
          <t>ข้อสอบจริง</t>
        </is>
      </c>
      <c r="P56" s="100" t="inlineStr">
        <is>
          <t>ปี 2557</t>
        </is>
      </c>
      <c r="Q56" s="100" t="n"/>
    </row>
    <row r="57" ht="13.2" customHeight="1" s="49">
      <c r="A57" s="100" t="n">
        <v>55</v>
      </c>
      <c r="B57" s="88"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57" s="100" t="n"/>
      <c r="D57" s="88" t="inlineStr">
        <is>
          <t>W/O Emulsion with Sorbitan monooleate</t>
        </is>
      </c>
      <c r="E57" s="88" t="inlineStr">
        <is>
          <t>Carbopol 940 hydrogel neutralized with Triethanolamine</t>
        </is>
      </c>
      <c r="F57" s="88" t="inlineStr">
        <is>
          <t>Oleaginous Ointment base (White Petrolatum)</t>
        </is>
      </c>
      <c r="G57" s="88" t="inlineStr">
        <is>
          <t>Absorption Ointment base (Lanolin USP)</t>
        </is>
      </c>
      <c r="H57" s="88" t="inlineStr">
        <is>
          <t>Fatty Suppository base (Hard Fat / Witepsol)</t>
        </is>
      </c>
      <c r="I57" s="100" t="n">
        <v>1</v>
      </c>
      <c r="J57" s="88"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00" t="n"/>
      <c r="L57" s="88" t="inlineStr">
        <is>
          <t>Gels</t>
        </is>
      </c>
      <c r="M57" s="100" t="inlineStr">
        <is>
          <t>Product</t>
        </is>
      </c>
      <c r="N57" s="88" t="inlineStr">
        <is>
          <t>ข้อ 39 (PLE_CC1_2557.md)</t>
        </is>
      </c>
      <c r="O57" s="100" t="inlineStr">
        <is>
          <t>ข้อสอบจริง</t>
        </is>
      </c>
      <c r="P57" s="100" t="inlineStr">
        <is>
          <t>ปี 2557</t>
        </is>
      </c>
      <c r="Q57" s="100" t="n"/>
    </row>
    <row r="58" ht="13.2" customHeight="1" s="49">
      <c r="A58" s="100" t="n">
        <v>56</v>
      </c>
      <c r="B58" s="88"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58" s="100" t="n"/>
      <c r="D58" s="88" t="inlineStr">
        <is>
          <t>Absorption Ointment base (Lanolin USP)</t>
        </is>
      </c>
      <c r="E58" s="88" t="inlineStr">
        <is>
          <t>Fatty Suppository base (Hard Fat / Witepsol)</t>
        </is>
      </c>
      <c r="F58" s="88" t="inlineStr">
        <is>
          <t>Simple Syrup USP (85% w/v Sucrose)</t>
        </is>
      </c>
      <c r="G58" s="88" t="inlineStr">
        <is>
          <t>Elixir with 10-20% Alcohol cosolvent</t>
        </is>
      </c>
      <c r="H58" s="88" t="inlineStr">
        <is>
          <t>Flocculated Oral Suspension with Xanthan Gum</t>
        </is>
      </c>
      <c r="I58" s="100" t="n">
        <v>1</v>
      </c>
      <c r="J5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00" t="n"/>
      <c r="L58" s="88" t="inlineStr">
        <is>
          <t>Creams &amp; Ointments</t>
        </is>
      </c>
      <c r="M58" s="100" t="inlineStr">
        <is>
          <t>Product</t>
        </is>
      </c>
      <c r="N58" s="88" t="inlineStr">
        <is>
          <t>ข้อ 44 (PLE_CC1_2557.md)</t>
        </is>
      </c>
      <c r="O58" s="100" t="inlineStr">
        <is>
          <t>ข้อสอบจริง</t>
        </is>
      </c>
      <c r="P58" s="100" t="inlineStr">
        <is>
          <t>ปี 2557</t>
        </is>
      </c>
      <c r="Q58" s="100" t="n"/>
    </row>
    <row r="59" ht="13.2" customHeight="1" s="49">
      <c r="A59" s="100" t="n">
        <v>57</v>
      </c>
      <c r="B59" s="88"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59" s="100" t="n"/>
      <c r="D59" s="88" t="inlineStr">
        <is>
          <t>Elixir with 10-20% Alcohol cosolvent</t>
        </is>
      </c>
      <c r="E59" s="88" t="inlineStr">
        <is>
          <t>Flocculated Oral Suspension with Xanthan Gum</t>
        </is>
      </c>
      <c r="F59" s="88" t="inlineStr">
        <is>
          <t>Deflocculated Suspension formulation</t>
        </is>
      </c>
      <c r="G59" s="88" t="inlineStr">
        <is>
          <t>O/W Emulsion stabilized by Polysorbate 80 / Span 80</t>
        </is>
      </c>
      <c r="H59" s="88" t="inlineStr">
        <is>
          <t>W/O Emulsion with Sorbitan monooleate</t>
        </is>
      </c>
      <c r="I59" s="100" t="n">
        <v>1</v>
      </c>
      <c r="J59" s="8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00" t="n"/>
      <c r="L59" s="88" t="inlineStr">
        <is>
          <t>Creams &amp; Ointments</t>
        </is>
      </c>
      <c r="M59" s="100" t="inlineStr">
        <is>
          <t>Product</t>
        </is>
      </c>
      <c r="N59" s="88" t="inlineStr">
        <is>
          <t>ข้อ 13 (PLE_CC1_2557.md)</t>
        </is>
      </c>
      <c r="O59" s="100" t="inlineStr">
        <is>
          <t>ข้อสอบจริง</t>
        </is>
      </c>
      <c r="P59" s="100" t="inlineStr">
        <is>
          <t>ปี 2557</t>
        </is>
      </c>
      <c r="Q59" s="100" t="n"/>
    </row>
    <row r="60" ht="13.2" customHeight="1" s="49">
      <c r="A60" s="100" t="n">
        <v>58</v>
      </c>
      <c r="B60" s="88"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60" s="100" t="n"/>
      <c r="D60" s="88" t="inlineStr">
        <is>
          <t>O/W Emulsion stabilized by Polysorbate 80 / Span 80</t>
        </is>
      </c>
      <c r="E60" s="88" t="inlineStr">
        <is>
          <t>W/O Emulsion with Sorbitan monooleate</t>
        </is>
      </c>
      <c r="F60" s="88" t="inlineStr">
        <is>
          <t>Carbopol 940 hydrogel neutralized with Triethanolamine</t>
        </is>
      </c>
      <c r="G60" s="88" t="inlineStr">
        <is>
          <t>Oleaginous Ointment base (White Petrolatum)</t>
        </is>
      </c>
      <c r="H60" s="88" t="inlineStr">
        <is>
          <t>Absorption Ointment base (Lanolin USP)</t>
        </is>
      </c>
      <c r="I60" s="100" t="n">
        <v>1</v>
      </c>
      <c r="J6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00" t="n"/>
      <c r="L60" s="88" t="inlineStr">
        <is>
          <t>Suspensions</t>
        </is>
      </c>
      <c r="M60" s="100" t="inlineStr">
        <is>
          <t>Product</t>
        </is>
      </c>
      <c r="N60" s="88" t="inlineStr">
        <is>
          <t>ข้อ 62 (PLE_CC1_2557.md)</t>
        </is>
      </c>
      <c r="O60" s="100" t="inlineStr">
        <is>
          <t>ข้อสอบจริง</t>
        </is>
      </c>
      <c r="P60" s="100" t="inlineStr">
        <is>
          <t>ปี 2557</t>
        </is>
      </c>
      <c r="Q60" s="100" t="n"/>
    </row>
    <row r="61" ht="13.2" customHeight="1" s="49">
      <c r="A61" s="100" t="n">
        <v>59</v>
      </c>
      <c r="B61" s="88" t="inlineStr">
        <is>
          <t>สารในข้อใด สามารถทำให้ Kaolin &amp; pectin suspension มีรูปแบบการไหลแบบ thixotropic ได้ (1) SCMC (2) Veegum (3) … จำตัวเลือกไม่ได้ ...</t>
        </is>
      </c>
      <c r="C61" s="100" t="n"/>
      <c r="D61" s="88" t="inlineStr">
        <is>
          <t>Oleaginous Ointment base (White Petrolatum)</t>
        </is>
      </c>
      <c r="E61" s="88" t="inlineStr">
        <is>
          <t>Absorption Ointment base (Lanolin USP)</t>
        </is>
      </c>
      <c r="F61" s="88" t="inlineStr">
        <is>
          <t>Fatty Suppository base (Hard Fat / Witepsol)</t>
        </is>
      </c>
      <c r="G61" s="88" t="inlineStr">
        <is>
          <t>Simple Syrup USP (85% w/v Sucrose)</t>
        </is>
      </c>
      <c r="H61" s="88" t="inlineStr">
        <is>
          <t>Elixir with 10-20% Alcohol cosolvent</t>
        </is>
      </c>
      <c r="I61" s="100" t="n">
        <v>1</v>
      </c>
      <c r="J6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00" t="n"/>
      <c r="L61" s="88" t="inlineStr">
        <is>
          <t>Suspensions</t>
        </is>
      </c>
      <c r="M61" s="100" t="inlineStr">
        <is>
          <t>Product</t>
        </is>
      </c>
      <c r="N61" s="88" t="inlineStr">
        <is>
          <t>ข้อ 63 (PLE_CC1_2557.md)</t>
        </is>
      </c>
      <c r="O61" s="100" t="inlineStr">
        <is>
          <t>ข้อสอบจริง</t>
        </is>
      </c>
      <c r="P61" s="100" t="inlineStr">
        <is>
          <t>ปี 2557</t>
        </is>
      </c>
      <c r="Q61" s="100" t="n"/>
    </row>
    <row r="62" ht="13.2" customHeight="1" s="49">
      <c r="A62" s="100" t="n">
        <v>60</v>
      </c>
      <c r="B62" s="88" t="inlineStr">
        <is>
          <t>ยาอันดับแรกทีควรได้รับคือข้อใด (1) Topical tretinoin (2) Clindamycin gel (3) Oral doxycycline (4) Oral isotretinoin (5) Combination contraceptive pills</t>
        </is>
      </c>
      <c r="C62" s="100" t="n"/>
      <c r="D62" s="88" t="inlineStr">
        <is>
          <t>Simple Syrup USP (85% w/v Sucrose)</t>
        </is>
      </c>
      <c r="E62" s="88" t="inlineStr">
        <is>
          <t>Elixir with 10-20% Alcohol cosolvent</t>
        </is>
      </c>
      <c r="F62" s="88" t="inlineStr">
        <is>
          <t>Flocculated Oral Suspension with Xanthan Gum</t>
        </is>
      </c>
      <c r="G62" s="88" t="inlineStr">
        <is>
          <t>Deflocculated Suspension formulation</t>
        </is>
      </c>
      <c r="H62" s="88" t="inlineStr">
        <is>
          <t>O/W Emulsion stabilized by Polysorbate 80 / Span 80</t>
        </is>
      </c>
      <c r="I62" s="100" t="n">
        <v>1</v>
      </c>
      <c r="J6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00" t="n"/>
      <c r="L62" s="88" t="inlineStr">
        <is>
          <t>Gels</t>
        </is>
      </c>
      <c r="M62" s="100" t="inlineStr">
        <is>
          <t>Product</t>
        </is>
      </c>
      <c r="N62" s="88" t="inlineStr">
        <is>
          <t>ข้อ 67 (PLE_CC1_2557.md)</t>
        </is>
      </c>
      <c r="O62" s="100" t="inlineStr">
        <is>
          <t>ข้อสอบจริง</t>
        </is>
      </c>
      <c r="P62" s="100" t="inlineStr">
        <is>
          <t>ปี 2557</t>
        </is>
      </c>
      <c r="Q62" s="100" t="n"/>
    </row>
    <row r="63" ht="13.2" customHeight="1" s="49">
      <c r="A63" s="100" t="n">
        <v>61</v>
      </c>
      <c r="B63" s="88"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63" s="100" t="n"/>
      <c r="D63" s="88" t="inlineStr">
        <is>
          <t>Deflocculated Suspension formulation</t>
        </is>
      </c>
      <c r="E63" s="88" t="inlineStr">
        <is>
          <t>O/W Emulsion stabilized by Polysorbate 80 / Span 80</t>
        </is>
      </c>
      <c r="F63" s="88" t="inlineStr">
        <is>
          <t>W/O Emulsion with Sorbitan monooleate</t>
        </is>
      </c>
      <c r="G63" s="88" t="inlineStr">
        <is>
          <t>Carbopol 940 hydrogel neutralized with Triethanolamine</t>
        </is>
      </c>
      <c r="H63" s="88" t="inlineStr">
        <is>
          <t>Oleaginous Ointment base (White Petrolatum)</t>
        </is>
      </c>
      <c r="I63" s="100" t="n">
        <v>1</v>
      </c>
      <c r="J6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00" t="n"/>
      <c r="L63" s="88" t="inlineStr">
        <is>
          <t>Gels</t>
        </is>
      </c>
      <c r="M63" s="100" t="inlineStr">
        <is>
          <t>Product</t>
        </is>
      </c>
      <c r="N63" s="88" t="inlineStr">
        <is>
          <t>ข้อ 74 (PLE_CC1_2557.md)</t>
        </is>
      </c>
      <c r="O63" s="100" t="inlineStr">
        <is>
          <t>ข้อสอบจริง</t>
        </is>
      </c>
      <c r="P63" s="100" t="inlineStr">
        <is>
          <t>ปี 2557</t>
        </is>
      </c>
      <c r="Q63" s="100" t="n"/>
    </row>
    <row r="64" ht="13.2" customHeight="1" s="49">
      <c r="A64" s="100" t="n">
        <v>62</v>
      </c>
      <c r="B64" s="88" t="inlineStr">
        <is>
          <t>เกี่ยวกับ Dexamethasone cream ข้อใดต่อไปนี้กล่าวถูกต้องตามหลักวิชาชีพเภสัชกรรม</t>
        </is>
      </c>
      <c r="C64" s="100" t="n"/>
      <c r="D64" s="88" t="inlineStr">
        <is>
          <t>Carbopol 940 hydrogel neutralized with Triethanolamine</t>
        </is>
      </c>
      <c r="E64" s="88" t="inlineStr">
        <is>
          <t>Oleaginous Ointment base (White Petrolatum)</t>
        </is>
      </c>
      <c r="F64" s="88" t="inlineStr">
        <is>
          <t>Absorption Ointment base (Lanolin USP)</t>
        </is>
      </c>
      <c r="G64" s="88" t="inlineStr">
        <is>
          <t>Fatty Suppository base (Hard Fat / Witepsol)</t>
        </is>
      </c>
      <c r="H64" s="88" t="inlineStr">
        <is>
          <t>Simple Syrup USP (85% w/v Sucrose)</t>
        </is>
      </c>
      <c r="I64" s="100" t="n">
        <v>1</v>
      </c>
      <c r="J6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00" t="n"/>
      <c r="L64" s="88" t="inlineStr">
        <is>
          <t>Creams &amp; Ointments</t>
        </is>
      </c>
      <c r="M64" s="100" t="inlineStr">
        <is>
          <t>Product</t>
        </is>
      </c>
      <c r="N64" s="88" t="inlineStr">
        <is>
          <t>ข้อ 4 (PLE_CC1_2556.md)</t>
        </is>
      </c>
      <c r="O64" s="100" t="inlineStr">
        <is>
          <t>ข้อสอบจริง</t>
        </is>
      </c>
      <c r="P64" s="100" t="inlineStr">
        <is>
          <t>ปี 2556</t>
        </is>
      </c>
      <c r="Q64" s="100" t="n"/>
    </row>
    <row r="65" ht="13.2" customHeight="1" s="49">
      <c r="A65" s="100" t="n">
        <v>63</v>
      </c>
      <c r="B65" s="88"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65" s="100" t="n"/>
      <c r="D65" s="88" t="inlineStr">
        <is>
          <t>Immediate type</t>
        </is>
      </c>
      <c r="E65" s="88" t="inlineStr">
        <is>
          <t>Immune complex</t>
        </is>
      </c>
      <c r="F65" s="88" t="inlineStr">
        <is>
          <t>Antibody-dependent cytotoxic</t>
        </is>
      </c>
      <c r="G65" s="88" t="inlineStr">
        <is>
          <t>Delayed type</t>
        </is>
      </c>
      <c r="H65" s="88" t="inlineStr">
        <is>
          <t>Anaphylactic reaction</t>
        </is>
      </c>
      <c r="I65" s="100" t="n">
        <v>1</v>
      </c>
      <c r="J65" s="88"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00" t="n"/>
      <c r="L65" s="88" t="inlineStr">
        <is>
          <t>Gels</t>
        </is>
      </c>
      <c r="M65" s="100" t="inlineStr">
        <is>
          <t>Product</t>
        </is>
      </c>
      <c r="N65" s="88" t="inlineStr">
        <is>
          <t>ข้อ 102 (PLE_CC1_2555 Day 1.md)</t>
        </is>
      </c>
      <c r="O65" s="100" t="inlineStr">
        <is>
          <t>ข้อสอบจริง</t>
        </is>
      </c>
      <c r="P65" s="100" t="inlineStr">
        <is>
          <t>ปี 2555</t>
        </is>
      </c>
      <c r="Q65" s="100" t="n"/>
    </row>
    <row r="66" ht="13.2" customHeight="1" s="49">
      <c r="A66" s="100" t="n">
        <v>64</v>
      </c>
      <c r="B66" s="88"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66" s="100" t="n"/>
      <c r="D66" s="88" t="inlineStr">
        <is>
          <t>Flocculated Oral Suspension with Xanthan Gum</t>
        </is>
      </c>
      <c r="E66" s="88" t="inlineStr">
        <is>
          <t>Deflocculated Suspension formulation</t>
        </is>
      </c>
      <c r="F66" s="88" t="inlineStr">
        <is>
          <t>O/W Emulsion stabilized by Polysorbate 80 / Span 80</t>
        </is>
      </c>
      <c r="G66" s="88" t="inlineStr">
        <is>
          <t>W/O Emulsion with Sorbitan monooleate</t>
        </is>
      </c>
      <c r="H66" s="88" t="inlineStr">
        <is>
          <t>Carbopol 940 hydrogel neutralized with Triethanolamine</t>
        </is>
      </c>
      <c r="I66" s="100" t="n">
        <v>1</v>
      </c>
      <c r="J6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00" t="n"/>
      <c r="L66" s="88" t="inlineStr">
        <is>
          <t>Suspensions</t>
        </is>
      </c>
      <c r="M66" s="100" t="inlineStr">
        <is>
          <t>Product</t>
        </is>
      </c>
      <c r="N66" s="88" t="inlineStr">
        <is>
          <t>ข้อ 7 (PLE_CC1_2555 Day 2.md)</t>
        </is>
      </c>
      <c r="O66" s="100" t="inlineStr">
        <is>
          <t>ข้อสอบจริง</t>
        </is>
      </c>
      <c r="P66" s="100" t="inlineStr">
        <is>
          <t>ปี 2555</t>
        </is>
      </c>
      <c r="Q66" s="100" t="n"/>
    </row>
    <row r="67" ht="13.2" customHeight="1" s="49">
      <c r="A67" s="100" t="n">
        <v>65</v>
      </c>
      <c r="B67" s="88" t="inlineStr">
        <is>
          <t>MC suspension ทำให้หนืดเมื่อตั้งทิ้งไว้ ไหลได้เมื่อเขย่า เป็นการไหลแบบใด</t>
        </is>
      </c>
      <c r="C67" s="100" t="n"/>
      <c r="D67" s="88" t="inlineStr">
        <is>
          <t>W/O Emulsion with Sorbitan monooleate</t>
        </is>
      </c>
      <c r="E67" s="88" t="inlineStr">
        <is>
          <t>Carbopol 940 hydrogel neutralized with Triethanolamine</t>
        </is>
      </c>
      <c r="F67" s="88" t="inlineStr">
        <is>
          <t>Oleaginous Ointment base (White Petrolatum)</t>
        </is>
      </c>
      <c r="G67" s="88" t="inlineStr">
        <is>
          <t>Absorption Ointment base (Lanolin USP)</t>
        </is>
      </c>
      <c r="H67" s="88" t="inlineStr">
        <is>
          <t>Fatty Suppository base (Hard Fat / Witepsol)</t>
        </is>
      </c>
      <c r="I67" s="100" t="n">
        <v>1</v>
      </c>
      <c r="J6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00" t="n"/>
      <c r="L67" s="88" t="inlineStr">
        <is>
          <t>Suspensions</t>
        </is>
      </c>
      <c r="M67" s="100" t="inlineStr">
        <is>
          <t>Product</t>
        </is>
      </c>
      <c r="N67" s="88" t="inlineStr">
        <is>
          <t>ข้อ 8 (PLE_CC1_2555 Day 2.md)</t>
        </is>
      </c>
      <c r="O67" s="100" t="inlineStr">
        <is>
          <t>ข้อสอบจริง</t>
        </is>
      </c>
      <c r="P67" s="100" t="inlineStr">
        <is>
          <t>ปี 2555</t>
        </is>
      </c>
      <c r="Q67" s="100" t="n"/>
    </row>
    <row r="68" ht="13.2" customHeight="1" s="49">
      <c r="A68" s="100" t="n">
        <v>66</v>
      </c>
      <c r="B68" s="88" t="inlineStr">
        <is>
          <t>เกี่ยวกับ Antihistamine cream ข้อใดต่อไปนี้กล่าวถูกต้องตามหลักวิชาชีพเภสัชกรรม</t>
        </is>
      </c>
      <c r="C68" s="100" t="n"/>
      <c r="D68" s="88" t="inlineStr">
        <is>
          <t>Absorption Ointment base (Lanolin USP)</t>
        </is>
      </c>
      <c r="E68" s="88" t="inlineStr">
        <is>
          <t>Fatty Suppository base (Hard Fat / Witepsol)</t>
        </is>
      </c>
      <c r="F68" s="88" t="inlineStr">
        <is>
          <t>Simple Syrup USP (85% w/v Sucrose)</t>
        </is>
      </c>
      <c r="G68" s="88" t="inlineStr">
        <is>
          <t>Elixir with 10-20% Alcohol cosolvent</t>
        </is>
      </c>
      <c r="H68" s="88" t="inlineStr">
        <is>
          <t>Flocculated Oral Suspension with Xanthan Gum</t>
        </is>
      </c>
      <c r="I68" s="100" t="n">
        <v>1</v>
      </c>
      <c r="J6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00" t="n"/>
      <c r="L68" s="88" t="inlineStr">
        <is>
          <t>Creams &amp; Ointments</t>
        </is>
      </c>
      <c r="M68" s="100" t="inlineStr">
        <is>
          <t>Product</t>
        </is>
      </c>
      <c r="N68" s="88" t="inlineStr">
        <is>
          <t>ข้อ 1 (PLE_CC1_2555 Day 2.md)</t>
        </is>
      </c>
      <c r="O68" s="100" t="inlineStr">
        <is>
          <t>ข้อสอบจริง</t>
        </is>
      </c>
      <c r="P68" s="100" t="inlineStr">
        <is>
          <t>ปี 2555</t>
        </is>
      </c>
      <c r="Q68" s="100" t="n"/>
    </row>
    <row r="69" ht="13.2" customHeight="1" s="49">
      <c r="A69" s="100" t="n">
        <v>67</v>
      </c>
      <c r="B69" s="88" t="inlineStr">
        <is>
          <t>Steroid cream MCQ 1/2555 by CURx69 page 15</t>
        </is>
      </c>
      <c r="C69" s="100" t="n"/>
      <c r="D69" s="88" t="inlineStr">
        <is>
          <t>Elixir with 10-20% Alcohol cosolvent</t>
        </is>
      </c>
      <c r="E69" s="88" t="inlineStr">
        <is>
          <t>Flocculated Oral Suspension with Xanthan Gum</t>
        </is>
      </c>
      <c r="F69" s="88" t="inlineStr">
        <is>
          <t>Deflocculated Suspension formulation</t>
        </is>
      </c>
      <c r="G69" s="88" t="inlineStr">
        <is>
          <t>O/W Emulsion stabilized by Polysorbate 80 / Span 80</t>
        </is>
      </c>
      <c r="H69" s="88" t="inlineStr">
        <is>
          <t>W/O Emulsion with Sorbitan monooleate</t>
        </is>
      </c>
      <c r="I69" s="100" t="n">
        <v>1</v>
      </c>
      <c r="J69" s="8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00" t="n"/>
      <c r="L69" s="88" t="inlineStr">
        <is>
          <t>Creams &amp; Ointments</t>
        </is>
      </c>
      <c r="M69" s="100" t="inlineStr">
        <is>
          <t>Product</t>
        </is>
      </c>
      <c r="N69" s="88" t="inlineStr">
        <is>
          <t>ข้อ 4 (PLE_CC1_2555 Day 2.md)</t>
        </is>
      </c>
      <c r="O69" s="100" t="inlineStr">
        <is>
          <t>ข้อสอบจริง</t>
        </is>
      </c>
      <c r="P69" s="100" t="inlineStr">
        <is>
          <t>ปี 2555</t>
        </is>
      </c>
      <c r="Q69" s="100" t="n"/>
    </row>
    <row r="70" ht="13.2" customHeight="1" s="49">
      <c r="A70" s="100" t="n">
        <v>68</v>
      </c>
      <c r="B70" s="88" t="inlineStr">
        <is>
          <t>หากต้องการ Ointment ที่ล้างออกง่ายควรใช้เบสลักษณะใด</t>
        </is>
      </c>
      <c r="C70" s="100" t="n"/>
      <c r="D70" s="88" t="inlineStr">
        <is>
          <t>O/W Emulsion stabilized by Polysorbate 80 / Span 80</t>
        </is>
      </c>
      <c r="E70" s="88" t="inlineStr">
        <is>
          <t>W/O Emulsion with Sorbitan monooleate</t>
        </is>
      </c>
      <c r="F70" s="88" t="inlineStr">
        <is>
          <t>Carbopol 940 hydrogel neutralized with Triethanolamine</t>
        </is>
      </c>
      <c r="G70" s="88" t="inlineStr">
        <is>
          <t>Oleaginous Ointment base (White Petrolatum)</t>
        </is>
      </c>
      <c r="H70" s="88" t="inlineStr">
        <is>
          <t>Absorption Ointment base (Lanolin USP)</t>
        </is>
      </c>
      <c r="I70" s="100" t="n">
        <v>1</v>
      </c>
      <c r="J7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00" t="n"/>
      <c r="L70" s="88" t="inlineStr">
        <is>
          <t>Creams &amp; Ointments</t>
        </is>
      </c>
      <c r="M70" s="100" t="inlineStr">
        <is>
          <t>Product</t>
        </is>
      </c>
      <c r="N70" s="88" t="inlineStr">
        <is>
          <t>ข้อ 4 (PLE_CC1_2555 Day 2.md)</t>
        </is>
      </c>
      <c r="O70" s="100" t="inlineStr">
        <is>
          <t>ข้อสอบจริง</t>
        </is>
      </c>
      <c r="P70" s="100" t="inlineStr">
        <is>
          <t>ปี 2555</t>
        </is>
      </c>
      <c r="Q70" s="100" t="n"/>
    </row>
    <row r="71" ht="13.2" customHeight="1" s="49">
      <c r="A71" s="100" t="n">
        <v>69</v>
      </c>
      <c r="B71" s="88"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71" s="100" t="n"/>
      <c r="D71" s="88" t="inlineStr">
        <is>
          <t>Oleaginous Ointment base (White Petrolatum)</t>
        </is>
      </c>
      <c r="E71" s="88" t="inlineStr">
        <is>
          <t>Absorption Ointment base (Lanolin USP)</t>
        </is>
      </c>
      <c r="F71" s="88" t="inlineStr">
        <is>
          <t>Fatty Suppository base (Hard Fat / Witepsol)</t>
        </is>
      </c>
      <c r="G71" s="88" t="inlineStr">
        <is>
          <t>Simple Syrup USP (85% w/v Sucrose)</t>
        </is>
      </c>
      <c r="H71" s="88" t="inlineStr">
        <is>
          <t>Elixir with 10-20% Alcohol cosolvent</t>
        </is>
      </c>
      <c r="I71" s="100" t="n">
        <v>1</v>
      </c>
      <c r="J7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00" t="n"/>
      <c r="L71" s="88" t="inlineStr">
        <is>
          <t>Gels</t>
        </is>
      </c>
      <c r="M71" s="100" t="inlineStr">
        <is>
          <t>Product</t>
        </is>
      </c>
      <c r="N71" s="88" t="inlineStr">
        <is>
          <t>ข้อ 2 (PLE_CC1_2555 Day 2.md)</t>
        </is>
      </c>
      <c r="O71" s="100" t="inlineStr">
        <is>
          <t>ข้อสอบจริง</t>
        </is>
      </c>
      <c r="P71" s="100" t="inlineStr">
        <is>
          <t>ปี 2555</t>
        </is>
      </c>
      <c r="Q71" s="100" t="n"/>
    </row>
    <row r="72" ht="13.2" customHeight="1" s="49">
      <c r="A72" s="100" t="n">
        <v>70</v>
      </c>
      <c r="B72" s="88" t="inlineStr">
        <is>
          <t>สูตรตำรับFeSO4 12.5 mg, Citric acid ...., Paraben 0.1 mg, Syrup to 100 ml ข้อใดถูกต้อง</t>
        </is>
      </c>
      <c r="C72" s="100" t="n"/>
      <c r="D72" s="88" t="inlineStr">
        <is>
          <t>ไม่มีสารแต่งรส</t>
        </is>
      </c>
      <c r="E72" s="88" t="inlineStr">
        <is>
          <t>เก็บในขวดใส</t>
        </is>
      </c>
      <c r="F72" s="88" t="inlineStr">
        <is>
          <t>เก็บในตู้เย็น</t>
        </is>
      </c>
      <c r="G72" s="88" t="inlineStr">
        <is>
          <t>ไม่มี stabilizer</t>
        </is>
      </c>
      <c r="H72" s="88" t="inlineStr">
        <is>
          <t>ปัญหาการละลาย paraben ส่วน FeSO4 ละลายได้ดีในนํ้า</t>
        </is>
      </c>
      <c r="I72" s="100" t="n">
        <v>3</v>
      </c>
      <c r="J72" s="88"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00" t="n"/>
      <c r="L72" s="88" t="inlineStr">
        <is>
          <t>Solutions, Syrups &amp; Elixirs</t>
        </is>
      </c>
      <c r="M72" s="100" t="inlineStr">
        <is>
          <t>Product</t>
        </is>
      </c>
      <c r="N72" s="88" t="inlineStr">
        <is>
          <t>ข้อ 5 (PLE_CC1_2554 SET2.md)</t>
        </is>
      </c>
      <c r="O72" s="100" t="inlineStr">
        <is>
          <t>ข้อสอบจริง</t>
        </is>
      </c>
      <c r="P72" s="100" t="inlineStr">
        <is>
          <t>ปี 2554</t>
        </is>
      </c>
      <c r="Q72" s="100" t="n"/>
    </row>
    <row r="73" ht="13.2" customHeight="1" s="49">
      <c r="A73" s="100" t="n">
        <v>71</v>
      </c>
      <c r="B73" s="88"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73" s="100" t="n"/>
      <c r="D73" s="88" t="inlineStr">
        <is>
          <t>Deflocculated Suspension formulation</t>
        </is>
      </c>
      <c r="E73" s="88" t="inlineStr">
        <is>
          <t>O/W Emulsion stabilized by Polysorbate 80 / Span 80</t>
        </is>
      </c>
      <c r="F73" s="88" t="inlineStr">
        <is>
          <t>W/O Emulsion with Sorbitan monooleate</t>
        </is>
      </c>
      <c r="G73" s="88" t="inlineStr">
        <is>
          <t>Carbopol 940 hydrogel neutralized with Triethanolamine</t>
        </is>
      </c>
      <c r="H73" s="88" t="inlineStr">
        <is>
          <t>Oleaginous Ointment base (White Petrolatum)</t>
        </is>
      </c>
      <c r="I73" s="100" t="n">
        <v>1</v>
      </c>
      <c r="J7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00" t="n"/>
      <c r="L73" s="88" t="inlineStr">
        <is>
          <t>Gels</t>
        </is>
      </c>
      <c r="M73" s="100" t="inlineStr">
        <is>
          <t>Product</t>
        </is>
      </c>
      <c r="N73" s="88" t="inlineStr">
        <is>
          <t>ข้อ 4 (PLE_CC1_2554 SET2.md)</t>
        </is>
      </c>
      <c r="O73" s="100" t="inlineStr">
        <is>
          <t>ข้อสอบจริง</t>
        </is>
      </c>
      <c r="P73" s="100" t="inlineStr">
        <is>
          <t>ปี 2554</t>
        </is>
      </c>
      <c r="Q73" s="100" t="n"/>
    </row>
    <row r="74" ht="13.2" customHeight="1" s="49">
      <c r="A74" s="100" t="n">
        <v>72</v>
      </c>
      <c r="B74" s="88"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74" s="100" t="n"/>
      <c r="D74" s="88" t="inlineStr">
        <is>
          <t>Carbopol 940 hydrogel neutralized with Triethanolamine</t>
        </is>
      </c>
      <c r="E74" s="88" t="inlineStr">
        <is>
          <t>Oleaginous Ointment base (White Petrolatum)</t>
        </is>
      </c>
      <c r="F74" s="88" t="inlineStr">
        <is>
          <t>Absorption Ointment base (Lanolin USP)</t>
        </is>
      </c>
      <c r="G74" s="88" t="inlineStr">
        <is>
          <t>Fatty Suppository base (Hard Fat / Witepsol)</t>
        </is>
      </c>
      <c r="H74" s="88" t="inlineStr">
        <is>
          <t>Simple Syrup USP (85% w/v Sucrose)</t>
        </is>
      </c>
      <c r="I74" s="100" t="n">
        <v>3</v>
      </c>
      <c r="J74" s="88"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00" t="n"/>
      <c r="L74" s="88" t="inlineStr">
        <is>
          <t>Suspensions</t>
        </is>
      </c>
      <c r="M74" s="100" t="inlineStr">
        <is>
          <t>Product</t>
        </is>
      </c>
      <c r="N74" s="88" t="inlineStr">
        <is>
          <t>ข้อ 6 (PLE_CC1_2554 SET2.md)</t>
        </is>
      </c>
      <c r="O74" s="100" t="inlineStr">
        <is>
          <t>ข้อสอบจริง</t>
        </is>
      </c>
      <c r="P74" s="100" t="inlineStr">
        <is>
          <t>ปี 2554</t>
        </is>
      </c>
      <c r="Q74" s="100" t="n"/>
    </row>
    <row r="75" ht="13.2" customHeight="1" s="49">
      <c r="A75" s="100" t="n">
        <v>73</v>
      </c>
      <c r="B75" s="88"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75" s="100" t="n"/>
      <c r="D75" s="88" t="inlineStr">
        <is>
          <t>Fatty Suppository base (Hard Fat / Witepsol)</t>
        </is>
      </c>
      <c r="E75" s="88" t="inlineStr">
        <is>
          <t>Simple Syrup USP (85% w/v Sucrose)</t>
        </is>
      </c>
      <c r="F75" s="88" t="inlineStr">
        <is>
          <t>Elixir with 10-20% Alcohol cosolvent</t>
        </is>
      </c>
      <c r="G75" s="88" t="inlineStr">
        <is>
          <t>Flocculated Oral Suspension with Xanthan Gum</t>
        </is>
      </c>
      <c r="H75" s="88" t="inlineStr">
        <is>
          <t>Deflocculated Suspension formulation</t>
        </is>
      </c>
      <c r="I75" s="100" t="n">
        <v>1</v>
      </c>
      <c r="J7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00" t="n"/>
      <c r="L75" s="88" t="inlineStr">
        <is>
          <t>Gels</t>
        </is>
      </c>
      <c r="M75" s="100" t="inlineStr">
        <is>
          <t>Product</t>
        </is>
      </c>
      <c r="N75" s="88" t="inlineStr">
        <is>
          <t>ข้อ 2 (PLE_CC1_2533.md)</t>
        </is>
      </c>
      <c r="O75" s="100" t="inlineStr">
        <is>
          <t>ข้อสอบจริง</t>
        </is>
      </c>
      <c r="P75" s="100" t="inlineStr">
        <is>
          <t>ปี 2533</t>
        </is>
      </c>
      <c r="Q75" s="100" t="n"/>
    </row>
    <row r="76" ht="13.2" customHeight="1" s="49">
      <c r="A76" s="100" t="n">
        <v>74</v>
      </c>
      <c r="B76" s="88" t="inlineStr">
        <is>
          <t>vitamin E , D , K ในตำรับ emulsion</t>
        </is>
      </c>
      <c r="C76" s="100" t="n"/>
      <c r="D76" s="88" t="inlineStr">
        <is>
          <t>Flocculated Oral Suspension with Xanthan Gum</t>
        </is>
      </c>
      <c r="E76" s="88" t="inlineStr">
        <is>
          <t>Deflocculated Suspension formulation</t>
        </is>
      </c>
      <c r="F76" s="88" t="inlineStr">
        <is>
          <t>O/W Emulsion stabilized by Polysorbate 80 / Span 80</t>
        </is>
      </c>
      <c r="G76" s="88" t="inlineStr">
        <is>
          <t>W/O Emulsion with Sorbitan monooleate</t>
        </is>
      </c>
      <c r="H76" s="88" t="inlineStr">
        <is>
          <t>Carbopol 940 hydrogel neutralized with Triethanolamine</t>
        </is>
      </c>
      <c r="I76" s="100" t="n">
        <v>1</v>
      </c>
      <c r="J7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00" t="n"/>
      <c r="L76" s="88" t="inlineStr">
        <is>
          <t>Emulsions</t>
        </is>
      </c>
      <c r="M76" s="100" t="inlineStr">
        <is>
          <t>Product</t>
        </is>
      </c>
      <c r="N76" s="88" t="inlineStr">
        <is>
          <t>ข้อ 1 (PLE_CC1_2533.md)</t>
        </is>
      </c>
      <c r="O76" s="100" t="inlineStr">
        <is>
          <t>ข้อสอบจริง</t>
        </is>
      </c>
      <c r="P76" s="100" t="inlineStr">
        <is>
          <t>ปี 2533</t>
        </is>
      </c>
      <c r="Q76" s="100" t="n"/>
    </row>
    <row r="77" ht="13.2" customHeight="1" s="49">
      <c r="A77" s="100" t="n">
        <v>75</v>
      </c>
      <c r="B77" s="88"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77" s="100" t="n"/>
      <c r="D77" s="88" t="inlineStr">
        <is>
          <t>W/O Emulsion with Sorbitan monooleate</t>
        </is>
      </c>
      <c r="E77" s="88" t="inlineStr">
        <is>
          <t>Carbopol 940 hydrogel neutralized with Triethanolamine</t>
        </is>
      </c>
      <c r="F77" s="88" t="inlineStr">
        <is>
          <t>Oleaginous Ointment base (White Petrolatum)</t>
        </is>
      </c>
      <c r="G77" s="88" t="inlineStr">
        <is>
          <t>Absorption Ointment base (Lanolin USP)</t>
        </is>
      </c>
      <c r="H77" s="88" t="inlineStr">
        <is>
          <t>Fatty Suppository base (Hard Fat / Witepsol)</t>
        </is>
      </c>
      <c r="I77" s="100" t="n">
        <v>1</v>
      </c>
      <c r="J7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00" t="n"/>
      <c r="L77" s="88" t="inlineStr">
        <is>
          <t>Suspensions</t>
        </is>
      </c>
      <c r="M77" s="100" t="inlineStr">
        <is>
          <t>Product</t>
        </is>
      </c>
      <c r="N77" s="88" t="inlineStr">
        <is>
          <t>ข้อ 5 (PLE_CC1_2533.md)</t>
        </is>
      </c>
      <c r="O77" s="100" t="inlineStr">
        <is>
          <t>ข้อสอบจริง</t>
        </is>
      </c>
      <c r="P77" s="100" t="inlineStr">
        <is>
          <t>ปี 2533</t>
        </is>
      </c>
      <c r="Q77" s="100" t="n"/>
    </row>
    <row r="78" ht="13.2" customHeight="1" s="49">
      <c r="A78" s="100" t="n">
        <v>76</v>
      </c>
      <c r="B78" s="88"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78" s="100" t="n"/>
      <c r="D78" s="88" t="inlineStr">
        <is>
          <t>ไม่เหมาะสม เนื่องจากยา clindamycin ต้องใช้รักษาสิววันละครั้ง ก่อนนอนเท่านั้น</t>
        </is>
      </c>
      <c r="E78" s="88" t="inlineStr">
        <is>
          <t>ไม่เหมาะสม เนื่องจากการใช้ยา clindamycin เป็นยาเดี่ยวจะทำให้ดื้อยาได้ ต้องใช้คู่กับ antibiotic แบบรับประทานด้วย</t>
        </is>
      </c>
      <c r="F78" s="88" t="inlineStr">
        <is>
          <t>ไม่เหมาะสม เนื่องจากการใช้ยา clindamycin เป็นยาเดี่ยวจะทำให้ดื้อยาได้ ต้องใช้คู่กับ benzoyl peroxide</t>
        </is>
      </c>
      <c r="G78" s="88"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78" s="88" t="inlineStr">
        <is>
          <t>เหมาะสม เนื่องจากการใช้ clindamycin gel จะทำป้องกันการกลับมาเป็นสิวซ้ำได้ ถ้าใช้เป็นระยะ เวลานาน</t>
        </is>
      </c>
      <c r="I78" s="100" t="n">
        <v>1</v>
      </c>
      <c r="J78" s="88"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00" t="n"/>
      <c r="L78" s="88" t="inlineStr">
        <is>
          <t>Gels</t>
        </is>
      </c>
      <c r="M78" s="100" t="inlineStr">
        <is>
          <t>Product</t>
        </is>
      </c>
      <c r="N78" s="88" t="inlineStr">
        <is>
          <t>ข้อ 5 (PLE_CC1_Practice_Exam.md)</t>
        </is>
      </c>
      <c r="O78" s="100" t="inlineStr">
        <is>
          <t>Mock</t>
        </is>
      </c>
      <c r="P78" s="100" t="inlineStr">
        <is>
          <t>Mock สภาเภสัชฯ Practice</t>
        </is>
      </c>
      <c r="Q78" s="100" t="n"/>
    </row>
    <row r="79" ht="13.2" customHeight="1" s="49">
      <c r="A79" s="100" t="n">
        <v>77</v>
      </c>
      <c r="B79" s="88"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79" s="100" t="n"/>
      <c r="D79" s="88" t="inlineStr">
        <is>
          <t>B&gt;C&gt;D&gt;A</t>
        </is>
      </c>
      <c r="E79" s="88" t="inlineStr">
        <is>
          <t>D&gt;B&gt;C&gt;A</t>
        </is>
      </c>
      <c r="F79" s="88" t="inlineStr">
        <is>
          <t>C&gt;D&gt;B&gt;A</t>
        </is>
      </c>
      <c r="G79" s="88" t="inlineStr">
        <is>
          <t>C&gt;B&gt;D&gt;A</t>
        </is>
      </c>
      <c r="H79" s="88" t="inlineStr">
        <is>
          <t>D&gt;C&gt;B&gt;A</t>
        </is>
      </c>
      <c r="I79" s="100" t="n">
        <v>1</v>
      </c>
      <c r="J79" s="88"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00" t="n"/>
      <c r="L79" s="88" t="inlineStr">
        <is>
          <t>Creams &amp; Ointments</t>
        </is>
      </c>
      <c r="M79" s="100" t="inlineStr">
        <is>
          <t>Product</t>
        </is>
      </c>
      <c r="N79" s="88" t="inlineStr">
        <is>
          <t>ข้อ 31 (PLE_CC1_Practice_Exam.md)</t>
        </is>
      </c>
      <c r="O79" s="100" t="inlineStr">
        <is>
          <t>Mock</t>
        </is>
      </c>
      <c r="P79" s="100" t="inlineStr">
        <is>
          <t>Mock สภาเภสัชฯ Practice</t>
        </is>
      </c>
      <c r="Q79" s="100" t="n"/>
    </row>
    <row r="80" ht="13.2" customHeight="1" s="49">
      <c r="A80" s="100" t="n">
        <v>78</v>
      </c>
      <c r="B80" s="88"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80" s="100" t="n"/>
      <c r="D80" s="88" t="inlineStr">
        <is>
          <t>Glycerin</t>
        </is>
      </c>
      <c r="E80" s="88" t="inlineStr">
        <is>
          <t>Silicones</t>
        </is>
      </c>
      <c r="F80" s="88" t="inlineStr">
        <is>
          <t>Propylene glycol</t>
        </is>
      </c>
      <c r="G80" s="88" t="inlineStr">
        <is>
          <t>Mineral oil</t>
        </is>
      </c>
      <c r="H80" s="88" t="inlineStr">
        <is>
          <t>Soft soap containing alcohol</t>
        </is>
      </c>
      <c r="I80" s="100" t="n">
        <v>1</v>
      </c>
      <c r="J80" s="88"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00" t="n"/>
      <c r="L80" s="88" t="inlineStr">
        <is>
          <t>Gels</t>
        </is>
      </c>
      <c r="M80" s="100" t="inlineStr">
        <is>
          <t>Product</t>
        </is>
      </c>
      <c r="N80" s="88" t="inlineStr">
        <is>
          <t>ข้อ 24 (PLE_CC1_Practice_Exam.md)</t>
        </is>
      </c>
      <c r="O80" s="100" t="inlineStr">
        <is>
          <t>Mock</t>
        </is>
      </c>
      <c r="P80" s="100" t="inlineStr">
        <is>
          <t>Mock สภาเภสัชฯ Practice</t>
        </is>
      </c>
      <c r="Q80" s="100" t="n"/>
    </row>
    <row r="81" ht="13.2" customHeight="1" s="49">
      <c r="A81" s="100" t="n">
        <v>79</v>
      </c>
      <c r="B81" s="88" t="inlineStr">
        <is>
          <t>เภสัชภัณฑ์รูปแบบของเหลว (Liquid dosage form) โดย</t>
        </is>
      </c>
      <c r="C81" s="100" t="n"/>
      <c r="D81" s="88" t="inlineStr">
        <is>
          <t>Oleaginous Ointment base (White Petrolatum)</t>
        </is>
      </c>
      <c r="E81" s="88" t="inlineStr">
        <is>
          <t>Absorption Ointment base (Lanolin USP)</t>
        </is>
      </c>
      <c r="F81" s="88" t="inlineStr">
        <is>
          <t>Fatty Suppository base (Hard Fat / Witepsol)</t>
        </is>
      </c>
      <c r="G81" s="88" t="inlineStr">
        <is>
          <t>Simple Syrup USP (85% w/v Sucrose)</t>
        </is>
      </c>
      <c r="H81" s="88" t="inlineStr">
        <is>
          <t>Elixir with 10-20% Alcohol cosolvent</t>
        </is>
      </c>
      <c r="I81" s="100" t="n">
        <v>1</v>
      </c>
      <c r="J8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00" t="n"/>
      <c r="L81" s="88" t="inlineStr">
        <is>
          <t>Solutions, Syrups &amp; Elixirs</t>
        </is>
      </c>
      <c r="M81" s="100" t="inlineStr">
        <is>
          <t>Product</t>
        </is>
      </c>
      <c r="N81" s="88" t="inlineStr">
        <is>
          <t>ข้อ 14 (PLE_CC1_Practice_Exam.md)</t>
        </is>
      </c>
      <c r="O81" s="100" t="inlineStr">
        <is>
          <t>Mock</t>
        </is>
      </c>
      <c r="P81" s="100" t="inlineStr">
        <is>
          <t>Mock สภาเภสัชฯ Practice</t>
        </is>
      </c>
      <c r="Q81" s="100" t="n"/>
    </row>
    <row r="82" ht="13.2" customHeight="1" s="49">
      <c r="A82" s="100" t="n">
        <v>80</v>
      </c>
      <c r="B82" s="88"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82" s="100" t="n"/>
      <c r="D82" s="88" t="inlineStr">
        <is>
          <t>Simple Syrup USP (85% w/v Sucrose)</t>
        </is>
      </c>
      <c r="E82" s="88" t="inlineStr">
        <is>
          <t>Elixir with 10-20% Alcohol cosolvent</t>
        </is>
      </c>
      <c r="F82" s="88" t="inlineStr">
        <is>
          <t>Flocculated Oral Suspension with Xanthan Gum</t>
        </is>
      </c>
      <c r="G82" s="88" t="inlineStr">
        <is>
          <t>Deflocculated Suspension formulation</t>
        </is>
      </c>
      <c r="H82" s="88" t="inlineStr">
        <is>
          <t>O/W Emulsion stabilized by Polysorbate 80 / Span 80</t>
        </is>
      </c>
      <c r="I82" s="100" t="n">
        <v>1</v>
      </c>
      <c r="J8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00" t="n"/>
      <c r="L82" s="88" t="inlineStr">
        <is>
          <t>Emulsions</t>
        </is>
      </c>
      <c r="M82" s="100" t="inlineStr">
        <is>
          <t>Product</t>
        </is>
      </c>
      <c r="N82" s="88" t="inlineStr">
        <is>
          <t>ข้อ 1 (PLE_CC1_Practice_Exam.md)</t>
        </is>
      </c>
      <c r="O82" s="100" t="inlineStr">
        <is>
          <t>Mock</t>
        </is>
      </c>
      <c r="P82" s="100" t="inlineStr">
        <is>
          <t>Mock สภาเภสัชฯ Practice</t>
        </is>
      </c>
      <c r="Q82" s="100" t="n"/>
    </row>
    <row r="83" ht="13.2" customHeight="1" s="49">
      <c r="A83" s="100" t="n">
        <v>81</v>
      </c>
      <c r="B83" s="88" t="inlineStr">
        <is>
          <t>Zinc Cream BP Rx Zinc Oxide, Finely sifted 320 g Calcium Hydroxide 0.45 g Oleic acid 5 ml Arachis oil 320 ml Wool Fat 80 g Purified water q.s. 100 ml จากสูตรตำรับข้างต้นข้อความใดต่อไปนี้ถูกต้อง</t>
        </is>
      </c>
      <c r="C83" s="100" t="n"/>
      <c r="D83" s="88" t="inlineStr">
        <is>
          <t>Deflocculated Suspension formulation</t>
        </is>
      </c>
      <c r="E83" s="88" t="inlineStr">
        <is>
          <t>O/W Emulsion stabilized by Polysorbate 80 / Span 80</t>
        </is>
      </c>
      <c r="F83" s="88" t="inlineStr">
        <is>
          <t>W/O Emulsion with Sorbitan monooleate</t>
        </is>
      </c>
      <c r="G83" s="88" t="inlineStr">
        <is>
          <t>Carbopol 940 hydrogel neutralized with Triethanolamine</t>
        </is>
      </c>
      <c r="H83" s="88" t="inlineStr">
        <is>
          <t>Oleaginous Ointment base (White Petrolatum)</t>
        </is>
      </c>
      <c r="I83" s="100" t="n">
        <v>1</v>
      </c>
      <c r="J8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00" t="n"/>
      <c r="L83" s="88" t="inlineStr">
        <is>
          <t>Creams &amp; Ointments</t>
        </is>
      </c>
      <c r="M83" s="100" t="inlineStr">
        <is>
          <t>Product</t>
        </is>
      </c>
      <c r="N83" s="88" t="inlineStr">
        <is>
          <t>ข้อ 4 (PLE_CC1_Practice_Exam.md)</t>
        </is>
      </c>
      <c r="O83" s="100" t="inlineStr">
        <is>
          <t>Mock</t>
        </is>
      </c>
      <c r="P83" s="100" t="inlineStr">
        <is>
          <t>Mock สภาเภสัชฯ Practice</t>
        </is>
      </c>
      <c r="Q83" s="100" t="n"/>
    </row>
    <row r="84" ht="13.2" customHeight="1" s="49">
      <c r="A84" s="100" t="n">
        <v>82</v>
      </c>
      <c r="B84" s="88" t="inlineStr">
        <is>
          <t>สูตรตำรับข้างต้นเป็นครีมชนิดน้ำในน้ำมัน</t>
        </is>
      </c>
      <c r="C84" s="100" t="n"/>
      <c r="D84" s="88" t="inlineStr">
        <is>
          <t>Carbopol 940 hydrogel neutralized with Triethanolamine</t>
        </is>
      </c>
      <c r="E84" s="88" t="inlineStr">
        <is>
          <t>Oleaginous Ointment base (White Petrolatum)</t>
        </is>
      </c>
      <c r="F84" s="88" t="inlineStr">
        <is>
          <t>Absorption Ointment base (Lanolin USP)</t>
        </is>
      </c>
      <c r="G84" s="88" t="inlineStr">
        <is>
          <t>Fatty Suppository base (Hard Fat / Witepsol)</t>
        </is>
      </c>
      <c r="H84" s="88" t="inlineStr">
        <is>
          <t>Simple Syrup USP (85% w/v Sucrose)</t>
        </is>
      </c>
      <c r="I84" s="100" t="n">
        <v>1</v>
      </c>
      <c r="J8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00" t="n"/>
      <c r="L84" s="88" t="inlineStr">
        <is>
          <t>Creams &amp; Ointments</t>
        </is>
      </c>
      <c r="M84" s="100" t="inlineStr">
        <is>
          <t>Product</t>
        </is>
      </c>
      <c r="N84" s="88" t="inlineStr">
        <is>
          <t>ข้อ 2 (PLE_CC1_Practice_Exam.md)</t>
        </is>
      </c>
      <c r="O84" s="100" t="inlineStr">
        <is>
          <t>Mock</t>
        </is>
      </c>
      <c r="P84" s="100" t="inlineStr">
        <is>
          <t>Mock สภาเภสัชฯ Practice</t>
        </is>
      </c>
      <c r="Q84" s="100" t="n"/>
    </row>
    <row r="85" ht="13.2" customHeight="1" s="49">
      <c r="A85" s="100" t="n">
        <v>83</v>
      </c>
      <c r="B85" s="88" t="inlineStr">
        <is>
          <t>จากสูตรตำรับข้างต้นเป็นการใช้ยาพื้นขี้ผึ้ง (Ointment base) แบบใด</t>
        </is>
      </c>
      <c r="C85" s="100" t="n"/>
      <c r="D85" s="88" t="inlineStr">
        <is>
          <t>ยาพื้นชนิดเป็นมัน</t>
        </is>
      </c>
      <c r="E85" s="88" t="inlineStr">
        <is>
          <t>ยาพื้นชนิดดูดน้ำได้</t>
        </is>
      </c>
      <c r="F85" s="88" t="inlineStr">
        <is>
          <t>ยาพื้นอิมัลชันชนิด w/o</t>
        </is>
      </c>
      <c r="G85" s="88" t="inlineStr">
        <is>
          <t>ยาพื้นอิมัลชันชนิด o/w</t>
        </is>
      </c>
      <c r="H85" s="88" t="inlineStr">
        <is>
          <t>ยาพื้นชนิดละลายน้ำได้ 27.ข้อใดเป็นยาพื้นขี้ผึ้งชนิด Absorption base</t>
        </is>
      </c>
      <c r="I85" s="100" t="n">
        <v>1</v>
      </c>
      <c r="J85" s="88"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00" t="n"/>
      <c r="L85" s="88" t="inlineStr">
        <is>
          <t>Creams &amp; Ointments</t>
        </is>
      </c>
      <c r="M85" s="100" t="inlineStr">
        <is>
          <t>Product</t>
        </is>
      </c>
      <c r="N85" s="88" t="inlineStr">
        <is>
          <t>ข้อ 26 (PLE_CC1_Practice_Exam.md)</t>
        </is>
      </c>
      <c r="O85" s="100" t="inlineStr">
        <is>
          <t>Mock</t>
        </is>
      </c>
      <c r="P85" s="100" t="inlineStr">
        <is>
          <t>Mock สภาเภสัชฯ Practice</t>
        </is>
      </c>
      <c r="Q85" s="100" t="n"/>
    </row>
    <row r="86" ht="13.2" customHeight="1" s="49">
      <c r="A86" s="100" t="n">
        <v>84</v>
      </c>
      <c r="B86" s="88" t="inlineStr">
        <is>
          <t>ยาเพสต์มีตัวยาที่เป็นของแข็งมากกว่า และมีเนื้อหยาบกว่ายาขี้ผึ้ง</t>
        </is>
      </c>
      <c r="C86" s="100" t="n"/>
      <c r="D86" s="88" t="inlineStr">
        <is>
          <t>Flocculated Oral Suspension with Xanthan Gum</t>
        </is>
      </c>
      <c r="E86" s="88" t="inlineStr">
        <is>
          <t>Deflocculated Suspension formulation</t>
        </is>
      </c>
      <c r="F86" s="88" t="inlineStr">
        <is>
          <t>O/W Emulsion stabilized by Polysorbate 80 / Span 80</t>
        </is>
      </c>
      <c r="G86" s="88" t="inlineStr">
        <is>
          <t>W/O Emulsion with Sorbitan monooleate</t>
        </is>
      </c>
      <c r="H86" s="88" t="inlineStr">
        <is>
          <t>Carbopol 940 hydrogel neutralized with Triethanolamine</t>
        </is>
      </c>
      <c r="I86" s="100" t="n">
        <v>1</v>
      </c>
      <c r="J8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00" t="n"/>
      <c r="L86" s="88" t="inlineStr">
        <is>
          <t>Creams &amp; Ointments</t>
        </is>
      </c>
      <c r="M86" s="100" t="inlineStr">
        <is>
          <t>Product</t>
        </is>
      </c>
      <c r="N86" s="88" t="inlineStr">
        <is>
          <t>ข้อ 1 (PLE_CC1_Practice_Exam.md)</t>
        </is>
      </c>
      <c r="O86" s="100" t="inlineStr">
        <is>
          <t>Mock</t>
        </is>
      </c>
      <c r="P86" s="100" t="inlineStr">
        <is>
          <t>Mock สภาเภสัชฯ Practice</t>
        </is>
      </c>
      <c r="Q86" s="100" t="n"/>
    </row>
    <row r="87" ht="13.2" customHeight="1" s="49">
      <c r="A87" s="100" t="n">
        <v>85</v>
      </c>
      <c r="B87" s="88" t="inlineStr">
        <is>
          <t>ยาเพสต์มีความมันมากกว่ายาขี้ผึ้ง เพราะมีปริมาณ base มากกว่า</t>
        </is>
      </c>
      <c r="C87" s="100" t="n"/>
      <c r="D87" s="88" t="inlineStr">
        <is>
          <t>ข้อ 1, 2 ถูก</t>
        </is>
      </c>
      <c r="E87" s="88" t="inlineStr">
        <is>
          <t>ข้อ 1, 3 ถูก</t>
        </is>
      </c>
      <c r="F87" s="88" t="inlineStr">
        <is>
          <t>ข้อ 1, 3, 4 ถูก</t>
        </is>
      </c>
      <c r="G87" s="88" t="inlineStr">
        <is>
          <t>ข้อ 2, 3, 5 ถูก</t>
        </is>
      </c>
      <c r="H87" s="88" t="inlineStr">
        <is>
          <t>ไม่มีข้อใดผิด ยาขี้ผึ้งโดยยานั้นเป็นขี้ผึ้งชนิดใด</t>
        </is>
      </c>
      <c r="I87" s="100" t="n">
        <v>1</v>
      </c>
      <c r="J87" s="88"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00" t="n"/>
      <c r="L87" s="88" t="inlineStr">
        <is>
          <t>Creams &amp; Ointments</t>
        </is>
      </c>
      <c r="M87" s="100" t="inlineStr">
        <is>
          <t>Product</t>
        </is>
      </c>
      <c r="N87" s="88" t="inlineStr">
        <is>
          <t>ข้อ 5 (PLE_CC1_Practice_Exam.md)</t>
        </is>
      </c>
      <c r="O87" s="100" t="inlineStr">
        <is>
          <t>Mock</t>
        </is>
      </c>
      <c r="P87" s="100" t="inlineStr">
        <is>
          <t>Mock สภาเภสัชฯ Practice</t>
        </is>
      </c>
      <c r="Q87" s="100" t="n"/>
    </row>
    <row r="88" ht="13.2" customHeight="1" s="49">
      <c r="A88" s="100" t="n">
        <v>86</v>
      </c>
      <c r="B88" s="88"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88" s="100" t="n"/>
      <c r="D88" s="88" t="inlineStr">
        <is>
          <t>ผิดเนื่องจาก ยาเพสต์ไม่เหมาะกับผิวหนังที่มีผม หรือขนมากๆ เนื่องจากล้างออกยาก</t>
        </is>
      </c>
      <c r="E88" s="88"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88" s="88" t="inlineStr">
        <is>
          <t>ตำรับยาเพสต์ เหมาะกับแผลที่มีน้ำเหลือง เนื่องจากผงยาจำนวนมากสามารถดูดซับของเหลวออกจากแผล ได้ดี</t>
        </is>
      </c>
      <c r="G88" s="88" t="inlineStr">
        <is>
          <t>ยาขี้ผึ้งมีลักษณะไหลเยิ้มมากกว่ายาเพลสต์</t>
        </is>
      </c>
      <c r="H88" s="88" t="inlineStr">
        <is>
          <t>ครีมเป็นระบบอิมัลชันที่มีความคงตัวทางกายภาพสูง</t>
        </is>
      </c>
      <c r="I88" s="100" t="n">
        <v>1</v>
      </c>
      <c r="J88" s="88"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00" t="n"/>
      <c r="L88" s="88" t="inlineStr">
        <is>
          <t>Emulsions</t>
        </is>
      </c>
      <c r="M88" s="100" t="inlineStr">
        <is>
          <t>Product</t>
        </is>
      </c>
      <c r="N88" s="88" t="inlineStr">
        <is>
          <t>ข้อ 1 (PLE_CC1_Practice_Exam.md)</t>
        </is>
      </c>
      <c r="O88" s="100" t="inlineStr">
        <is>
          <t>Mock</t>
        </is>
      </c>
      <c r="P88" s="100" t="inlineStr">
        <is>
          <t>Mock สภาเภสัชฯ Practice</t>
        </is>
      </c>
      <c r="Q88" s="100" t="n"/>
    </row>
    <row r="89" ht="13.2" customHeight="1" s="49">
      <c r="A89" s="100" t="n">
        <v>87</v>
      </c>
      <c r="B89" s="88" t="inlineStr">
        <is>
          <t>Aristocortห (0.02% Triamcinolone acetonide cream) เภสัชกรร้านยาสามารถจ่ายโดยไม่มีใบสั่งยา ได้หรือไม่</t>
        </is>
      </c>
      <c r="C89" s="100" t="n"/>
      <c r="D89" s="88" t="inlineStr">
        <is>
          <t>ไม่ได้ เนื่องจากเป็นยาควบคุมพิเศษ</t>
        </is>
      </c>
      <c r="E89" s="88" t="inlineStr">
        <is>
          <t>ไม่ได้ เนื่องจากเป็นยาจำหน่ายเฉพาะในโรงพยาบาล</t>
        </is>
      </c>
      <c r="F89" s="88" t="inlineStr">
        <is>
          <t>ได้ เนื่องจากเป็นยาแผนปัจจุบันชนิดใช้เฉพาะที่</t>
        </is>
      </c>
      <c r="G89" s="88" t="inlineStr">
        <is>
          <t>ได้ เนื่องจากเป็นยาทาที่ไม่เป็นอันตราย</t>
        </is>
      </c>
      <c r="H89" s="88" t="inlineStr">
        <is>
          <t>ได้ เนื่องจากเป็นยาอันตราย 377 นิติเภสัชกรรม</t>
        </is>
      </c>
      <c r="I89" s="100" t="n">
        <v>1</v>
      </c>
      <c r="J89" s="88"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00" t="n"/>
      <c r="L89" s="88" t="inlineStr">
        <is>
          <t>Creams &amp; Ointments</t>
        </is>
      </c>
      <c r="M89" s="100" t="inlineStr">
        <is>
          <t>Product</t>
        </is>
      </c>
      <c r="N89" s="88" t="inlineStr">
        <is>
          <t>ข้อ 36 (PLE_CC1_Practice_Exam.md)</t>
        </is>
      </c>
      <c r="O89" s="100" t="inlineStr">
        <is>
          <t>Mock</t>
        </is>
      </c>
      <c r="P89" s="100" t="inlineStr">
        <is>
          <t>Mock สภาเภสัชฯ Practice</t>
        </is>
      </c>
      <c r="Q89" s="100" t="n"/>
    </row>
    <row r="90" ht="13.2" customHeight="1" s="49">
      <c r="A90" s="100" t="n">
        <v>88</v>
      </c>
      <c r="B90" s="88"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90" s="100" t="n"/>
      <c r="D90" s="88" t="inlineStr">
        <is>
          <t>O/W Emulsion stabilized by Polysorbate 80 / Span 80</t>
        </is>
      </c>
      <c r="E90" s="88" t="inlineStr">
        <is>
          <t>W/O Emulsion with Sorbitan monooleate</t>
        </is>
      </c>
      <c r="F90" s="88" t="inlineStr">
        <is>
          <t>Carbopol 940 hydrogel neutralized with Triethanolamine</t>
        </is>
      </c>
      <c r="G90" s="88" t="inlineStr">
        <is>
          <t>Oleaginous Ointment base (White Petrolatum)</t>
        </is>
      </c>
      <c r="H90" s="88" t="inlineStr">
        <is>
          <t>Absorption Ointment base (Lanolin USP)</t>
        </is>
      </c>
      <c r="I90" s="100" t="n">
        <v>1</v>
      </c>
      <c r="J9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00" t="n"/>
      <c r="L90" s="88" t="inlineStr">
        <is>
          <t>Emulsions</t>
        </is>
      </c>
      <c r="M90" s="100" t="inlineStr">
        <is>
          <t>Product</t>
        </is>
      </c>
      <c r="N90" s="88" t="inlineStr">
        <is>
          <t>ข้อ 60 (PLE_CC1_Key_Rx20_UBU.md)</t>
        </is>
      </c>
      <c r="O90" s="100" t="inlineStr">
        <is>
          <t>Mock</t>
        </is>
      </c>
      <c r="P90" s="100" t="inlineStr">
        <is>
          <t>Mock Rx20 UBU</t>
        </is>
      </c>
      <c r="Q90" s="100" t="n"/>
    </row>
    <row r="91" ht="13.2" customHeight="1" s="49">
      <c r="A91" s="100" t="n">
        <v>89</v>
      </c>
      <c r="B91" s="88"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91" s="100" t="n"/>
      <c r="D91" s="88" t="inlineStr">
        <is>
          <t>Oleaginous Ointment base (White Petrolatum)</t>
        </is>
      </c>
      <c r="E91" s="88" t="inlineStr">
        <is>
          <t>Absorption Ointment base (Lanolin USP)</t>
        </is>
      </c>
      <c r="F91" s="88" t="inlineStr">
        <is>
          <t>Fatty Suppository base (Hard Fat / Witepsol)</t>
        </is>
      </c>
      <c r="G91" s="88" t="inlineStr">
        <is>
          <t>Simple Syrup USP (85% w/v Sucrose)</t>
        </is>
      </c>
      <c r="H91" s="88" t="inlineStr">
        <is>
          <t>Elixir with 10-20% Alcohol cosolvent</t>
        </is>
      </c>
      <c r="I91" s="100" t="n">
        <v>5</v>
      </c>
      <c r="J91" s="88"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00" t="n"/>
      <c r="L91" s="88" t="inlineStr">
        <is>
          <t>Emulsions</t>
        </is>
      </c>
      <c r="M91" s="100" t="inlineStr">
        <is>
          <t>Product</t>
        </is>
      </c>
      <c r="N91" s="88" t="inlineStr">
        <is>
          <t>ข้อ 5 (PLE_CC1_Key_Rx20_UBU.md)</t>
        </is>
      </c>
      <c r="O91" s="100" t="inlineStr">
        <is>
          <t>Mock</t>
        </is>
      </c>
      <c r="P91" s="100" t="inlineStr">
        <is>
          <t>Mock Rx20 UBU</t>
        </is>
      </c>
      <c r="Q91" s="100" t="n"/>
    </row>
    <row r="92" ht="13.2" customHeight="1" s="49">
      <c r="A92" s="100" t="n">
        <v>90</v>
      </c>
      <c r="B92" s="88" t="inlineStr">
        <is>
          <t>Triethanolamine ทำหน้าที่เป็น Preservative</t>
        </is>
      </c>
      <c r="C92" s="100" t="n"/>
      <c r="D92" s="88" t="inlineStr">
        <is>
          <t>Simple Syrup USP (85% w/v Sucrose)</t>
        </is>
      </c>
      <c r="E92" s="88" t="inlineStr">
        <is>
          <t>Elixir with 10-20% Alcohol cosolvent</t>
        </is>
      </c>
      <c r="F92" s="88" t="inlineStr">
        <is>
          <t>Flocculated Oral Suspension with Xanthan Gum</t>
        </is>
      </c>
      <c r="G92" s="88" t="inlineStr">
        <is>
          <t>Deflocculated Suspension formulation</t>
        </is>
      </c>
      <c r="H92" s="88" t="inlineStr">
        <is>
          <t>O/W Emulsion stabilized by Polysorbate 80 / Span 80</t>
        </is>
      </c>
      <c r="I92" s="100" t="n">
        <v>1</v>
      </c>
      <c r="J9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00" t="n"/>
      <c r="L92" s="88" t="inlineStr">
        <is>
          <t>Gels</t>
        </is>
      </c>
      <c r="M92" s="100" t="inlineStr">
        <is>
          <t>Product</t>
        </is>
      </c>
      <c r="N92" s="88" t="inlineStr">
        <is>
          <t>ข้อ 4 (PLE_CC1_Key_Rx20_UBU.md)</t>
        </is>
      </c>
      <c r="O92" s="100" t="inlineStr">
        <is>
          <t>Mock</t>
        </is>
      </c>
      <c r="P92" s="100" t="inlineStr">
        <is>
          <t>Mock Rx20 UBU</t>
        </is>
      </c>
      <c r="Q92" s="100" t="n"/>
    </row>
    <row r="93" ht="13.2" customHeight="1" s="49">
      <c r="A93" s="100" t="n">
        <v>91</v>
      </c>
      <c r="B93" s="88" t="inlineStr">
        <is>
          <t>มี gelatin เป็นส่วนประกอบ</t>
        </is>
      </c>
      <c r="C93" s="100" t="n"/>
      <c r="D93" s="88" t="inlineStr">
        <is>
          <t>Deflocculated Suspension formulation</t>
        </is>
      </c>
      <c r="E93" s="88" t="inlineStr">
        <is>
          <t>O/W Emulsion stabilized by Polysorbate 80 / Span 80</t>
        </is>
      </c>
      <c r="F93" s="88" t="inlineStr">
        <is>
          <t>W/O Emulsion with Sorbitan monooleate</t>
        </is>
      </c>
      <c r="G93" s="88" t="inlineStr">
        <is>
          <t>Carbopol 940 hydrogel neutralized with Triethanolamine</t>
        </is>
      </c>
      <c r="H93" s="88" t="inlineStr">
        <is>
          <t>Oleaginous Ointment base (White Petrolatum)</t>
        </is>
      </c>
      <c r="I93" s="100" t="n">
        <v>1</v>
      </c>
      <c r="J9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00" t="n"/>
      <c r="L93" s="88" t="inlineStr">
        <is>
          <t>Gels</t>
        </is>
      </c>
      <c r="M93" s="100" t="inlineStr">
        <is>
          <t>Product</t>
        </is>
      </c>
      <c r="N93" s="88" t="inlineStr">
        <is>
          <t>ข้อ 1 (PLE_CC1_Key_Rx20_UBU.md)</t>
        </is>
      </c>
      <c r="O93" s="100" t="inlineStr">
        <is>
          <t>Mock</t>
        </is>
      </c>
      <c r="P93" s="100" t="inlineStr">
        <is>
          <t>Mock Rx20 UBU</t>
        </is>
      </c>
      <c r="Q93" s="100" t="n"/>
    </row>
    <row r="94" ht="13.2" customHeight="1" s="49">
      <c r="A94" s="100" t="n">
        <v>92</v>
      </c>
      <c r="B94" s="88" t="inlineStr">
        <is>
          <t>เกี่ยวกับ Whitfield’s Ointment ข้อใดต่อไปนี้กล่าวถูกต้องตามหลักวิชาชีพเภสัชกรรม</t>
        </is>
      </c>
      <c r="C94" s="100" t="n"/>
      <c r="D94" s="88" t="inlineStr">
        <is>
          <t>Carbopol 940 hydrogel neutralized with Triethanolamine</t>
        </is>
      </c>
      <c r="E94" s="88" t="inlineStr">
        <is>
          <t>Oleaginous Ointment base (White Petrolatum)</t>
        </is>
      </c>
      <c r="F94" s="88" t="inlineStr">
        <is>
          <t>Absorption Ointment base (Lanolin USP)</t>
        </is>
      </c>
      <c r="G94" s="88" t="inlineStr">
        <is>
          <t>Fatty Suppository base (Hard Fat / Witepsol)</t>
        </is>
      </c>
      <c r="H94" s="88" t="inlineStr">
        <is>
          <t>Simple Syrup USP (85% w/v Sucrose)</t>
        </is>
      </c>
      <c r="I94" s="100" t="n">
        <v>1</v>
      </c>
      <c r="J9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00" t="n"/>
      <c r="L94" s="88" t="inlineStr">
        <is>
          <t>Creams &amp; Ointments</t>
        </is>
      </c>
      <c r="M94" s="100" t="inlineStr">
        <is>
          <t>Product</t>
        </is>
      </c>
      <c r="N94" s="88" t="inlineStr">
        <is>
          <t>ข้อ 3 (PLE_CC1_Key_Rx20_UBU.md)</t>
        </is>
      </c>
      <c r="O94" s="100" t="inlineStr">
        <is>
          <t>Mock</t>
        </is>
      </c>
      <c r="P94" s="100" t="inlineStr">
        <is>
          <t>Mock Rx20 UBU</t>
        </is>
      </c>
      <c r="Q94" s="100" t="n"/>
    </row>
    <row r="95" ht="13.2" customHeight="1" s="49">
      <c r="A95" s="100" t="n">
        <v>93</v>
      </c>
      <c r="B95" s="88" t="inlineStr">
        <is>
          <t>หากต้องการ Ointment ที่ล้างออกง่ายควรใช้เบสลักษณะใด</t>
        </is>
      </c>
      <c r="C95" s="100" t="n"/>
      <c r="D95" s="88" t="inlineStr">
        <is>
          <t>Fatty Suppository base (Hard Fat / Witepsol)</t>
        </is>
      </c>
      <c r="E95" s="88" t="inlineStr">
        <is>
          <t>Simple Syrup USP (85% w/v Sucrose)</t>
        </is>
      </c>
      <c r="F95" s="88" t="inlineStr">
        <is>
          <t>Elixir with 10-20% Alcohol cosolvent</t>
        </is>
      </c>
      <c r="G95" s="88" t="inlineStr">
        <is>
          <t>Flocculated Oral Suspension with Xanthan Gum</t>
        </is>
      </c>
      <c r="H95" s="88" t="inlineStr">
        <is>
          <t>Deflocculated Suspension formulation</t>
        </is>
      </c>
      <c r="I95" s="100" t="n">
        <v>1</v>
      </c>
      <c r="J9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00" t="n"/>
      <c r="L95" s="88" t="inlineStr">
        <is>
          <t>Creams &amp; Ointments</t>
        </is>
      </c>
      <c r="M95" s="100" t="inlineStr">
        <is>
          <t>Product</t>
        </is>
      </c>
      <c r="N95" s="88" t="inlineStr">
        <is>
          <t>ข้อ 4 (PLE_CC1_Key_Rx20_UBU.md)</t>
        </is>
      </c>
      <c r="O95" s="100" t="inlineStr">
        <is>
          <t>Mock</t>
        </is>
      </c>
      <c r="P95" s="100" t="inlineStr">
        <is>
          <t>Mock Rx20 UBU</t>
        </is>
      </c>
      <c r="Q95" s="100" t="n"/>
    </row>
    <row r="96" ht="13.2" customHeight="1" s="49">
      <c r="A96" s="100" t="n">
        <v>94</v>
      </c>
      <c r="B96" s="88"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96" s="100" t="n"/>
      <c r="D96" s="88" t="inlineStr">
        <is>
          <t>Flocculated Oral Suspension with Xanthan Gum</t>
        </is>
      </c>
      <c r="E96" s="88" t="inlineStr">
        <is>
          <t>Deflocculated Suspension formulation</t>
        </is>
      </c>
      <c r="F96" s="88" t="inlineStr">
        <is>
          <t>O/W Emulsion stabilized by Polysorbate 80 / Span 80</t>
        </is>
      </c>
      <c r="G96" s="88" t="inlineStr">
        <is>
          <t>W/O Emulsion with Sorbitan monooleate</t>
        </is>
      </c>
      <c r="H96" s="88" t="inlineStr">
        <is>
          <t>Carbopol 940 hydrogel neutralized with Triethanolamine</t>
        </is>
      </c>
      <c r="I96" s="100" t="n">
        <v>1</v>
      </c>
      <c r="J9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00" t="n"/>
      <c r="L96" s="88" t="inlineStr">
        <is>
          <t>Gels</t>
        </is>
      </c>
      <c r="M96" s="100" t="inlineStr">
        <is>
          <t>Product</t>
        </is>
      </c>
      <c r="N96" s="88" t="inlineStr">
        <is>
          <t>ข้อ 2 (PLE_CC1_Key_Rx20_UBU.md)</t>
        </is>
      </c>
      <c r="O96" s="100" t="inlineStr">
        <is>
          <t>Mock</t>
        </is>
      </c>
      <c r="P96" s="100" t="inlineStr">
        <is>
          <t>Mock Rx20 UBU</t>
        </is>
      </c>
      <c r="Q96" s="100" t="n"/>
    </row>
    <row r="97" ht="13.2" customHeight="1" s="49">
      <c r="A97" s="100" t="n">
        <v>95</v>
      </c>
      <c r="B97" s="88" t="inlineStr">
        <is>
          <t>เกี่ยวกับ เปลี่ยนเป็นยาครีม ข้อใดต่อไปนี้กล่าวถูกต้องตามหลักวิชาชีพเภสัชกรรม</t>
        </is>
      </c>
      <c r="C97" s="100" t="n"/>
      <c r="D97" s="88" t="inlineStr">
        <is>
          <t>W/O Emulsion with Sorbitan monooleate</t>
        </is>
      </c>
      <c r="E97" s="88" t="inlineStr">
        <is>
          <t>Carbopol 940 hydrogel neutralized with Triethanolamine</t>
        </is>
      </c>
      <c r="F97" s="88" t="inlineStr">
        <is>
          <t>Oleaginous Ointment base (White Petrolatum)</t>
        </is>
      </c>
      <c r="G97" s="88" t="inlineStr">
        <is>
          <t>Absorption Ointment base (Lanolin USP)</t>
        </is>
      </c>
      <c r="H97" s="88" t="inlineStr">
        <is>
          <t>Fatty Suppository base (Hard Fat / Witepsol)</t>
        </is>
      </c>
      <c r="I97" s="100" t="n">
        <v>1</v>
      </c>
      <c r="J9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00" t="n"/>
      <c r="L97" s="88" t="inlineStr">
        <is>
          <t>Creams &amp; Ointments</t>
        </is>
      </c>
      <c r="M97" s="100" t="inlineStr">
        <is>
          <t>Product</t>
        </is>
      </c>
      <c r="N97" s="88" t="inlineStr">
        <is>
          <t>ข้อ 3 (PLE_CC1_Key_Rx20_UBU.md)</t>
        </is>
      </c>
      <c r="O97" s="100" t="inlineStr">
        <is>
          <t>Mock</t>
        </is>
      </c>
      <c r="P97" s="100" t="inlineStr">
        <is>
          <t>Mock Rx20 UBU</t>
        </is>
      </c>
      <c r="Q97" s="100" t="n"/>
    </row>
    <row r="98" ht="13.2" customHeight="1" s="49">
      <c r="A98" s="100" t="n">
        <v>96</v>
      </c>
      <c r="B98" s="88"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98" s="100" t="n"/>
      <c r="D98" s="88" t="inlineStr">
        <is>
          <t>Absorption Ointment base (Lanolin USP)</t>
        </is>
      </c>
      <c r="E98" s="88" t="inlineStr">
        <is>
          <t>Fatty Suppository base (Hard Fat / Witepsol)</t>
        </is>
      </c>
      <c r="F98" s="88" t="inlineStr">
        <is>
          <t>Simple Syrup USP (85% w/v Sucrose)</t>
        </is>
      </c>
      <c r="G98" s="88" t="inlineStr">
        <is>
          <t>Elixir with 10-20% Alcohol cosolvent</t>
        </is>
      </c>
      <c r="H98" s="88" t="inlineStr">
        <is>
          <t>Flocculated Oral Suspension with Xanthan Gum</t>
        </is>
      </c>
      <c r="I98" s="100" t="n">
        <v>1</v>
      </c>
      <c r="J9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00" t="n"/>
      <c r="L98" s="88" t="inlineStr">
        <is>
          <t>Gels</t>
        </is>
      </c>
      <c r="M98" s="100" t="inlineStr">
        <is>
          <t>Product</t>
        </is>
      </c>
      <c r="N98" s="88" t="inlineStr">
        <is>
          <t>ข้อ 89 (PLE_CC1_Key_Rx20_UBU.md)</t>
        </is>
      </c>
      <c r="O98" s="100" t="inlineStr">
        <is>
          <t>Mock</t>
        </is>
      </c>
      <c r="P98" s="100" t="inlineStr">
        <is>
          <t>Mock Rx20 UBU</t>
        </is>
      </c>
      <c r="Q98" s="100" t="n"/>
    </row>
    <row r="99" ht="13.2" customHeight="1" s="49">
      <c r="A99" s="100" t="n">
        <v>97</v>
      </c>
      <c r="B99" s="88" t="inlineStr">
        <is>
          <t>การเติมสาร antioxidant เพื่อเพิ่มความคงตัวของตัวยาของตำรับ gel vaginal ที่มี carbopol ในส่วนของ aqueous phase system ควรเลือกสารในข้อใด</t>
        </is>
      </c>
      <c r="C99" s="100" t="n"/>
      <c r="D99" s="88" t="inlineStr">
        <is>
          <t>BHP</t>
        </is>
      </c>
      <c r="E99" s="88" t="inlineStr">
        <is>
          <t>BHP + Citric acid</t>
        </is>
      </c>
      <c r="F99" s="88" t="inlineStr">
        <is>
          <t>BHP + Sodium metabisulfite</t>
        </is>
      </c>
      <c r="G99" s="88" t="inlineStr">
        <is>
          <t>O/W Emulsion stabilized by Polysorbate 80 / Span 80</t>
        </is>
      </c>
      <c r="H99" s="88" t="inlineStr">
        <is>
          <t>W/O Emulsion with Sorbitan monooleate</t>
        </is>
      </c>
      <c r="I99" s="100" t="n">
        <v>1</v>
      </c>
      <c r="J99" s="88"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00" t="n"/>
      <c r="L99" s="88" t="inlineStr">
        <is>
          <t>Gels</t>
        </is>
      </c>
      <c r="M99" s="100" t="inlineStr">
        <is>
          <t>Product</t>
        </is>
      </c>
      <c r="N99" s="88" t="inlineStr">
        <is>
          <t>ข้อ 90 (PLE_CC1_Key_Rx20_UBU.md)</t>
        </is>
      </c>
      <c r="O99" s="100" t="inlineStr">
        <is>
          <t>Mock</t>
        </is>
      </c>
      <c r="P99" s="100" t="inlineStr">
        <is>
          <t>Mock Rx20 UBU</t>
        </is>
      </c>
      <c r="Q99" s="100" t="n"/>
    </row>
    <row r="100" ht="13.2" customHeight="1" s="49">
      <c r="A100" s="100" t="n">
        <v>98</v>
      </c>
      <c r="B100" s="88" t="inlineStr">
        <is>
          <t>Ascorbic acid + Ascorbate palmitate ตัวนี้ไ่ม่เกิดการทำปฏิกิริยากับสารก่อ gel คือ Carbopol</t>
        </is>
      </c>
      <c r="C100" s="100" t="n"/>
      <c r="D100" s="88" t="inlineStr">
        <is>
          <t>O/W Emulsion stabilized by Polysorbate 80 / Span 80</t>
        </is>
      </c>
      <c r="E100" s="88" t="inlineStr">
        <is>
          <t>W/O Emulsion with Sorbitan monooleate</t>
        </is>
      </c>
      <c r="F100" s="88" t="inlineStr">
        <is>
          <t>Carbopol 940 hydrogel neutralized with Triethanolamine</t>
        </is>
      </c>
      <c r="G100" s="88" t="inlineStr">
        <is>
          <t>Oleaginous Ointment base (White Petrolatum)</t>
        </is>
      </c>
      <c r="H100" s="88" t="inlineStr">
        <is>
          <t>Absorption Ointment base (Lanolin USP)</t>
        </is>
      </c>
      <c r="I100" s="100" t="n">
        <v>4</v>
      </c>
      <c r="J100" s="88"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00" t="n"/>
      <c r="L100" s="88" t="inlineStr">
        <is>
          <t>Gels</t>
        </is>
      </c>
      <c r="M100" s="100" t="inlineStr">
        <is>
          <t>Product</t>
        </is>
      </c>
      <c r="N100" s="88" t="inlineStr">
        <is>
          <t>ข้อ 5 (PLE_CC1_Key_Rx20_UBU.md)</t>
        </is>
      </c>
      <c r="O100" s="100" t="inlineStr">
        <is>
          <t>Mock</t>
        </is>
      </c>
      <c r="P100" s="100" t="inlineStr">
        <is>
          <t>Mock Rx20 UBU</t>
        </is>
      </c>
      <c r="Q100" s="100" t="n"/>
    </row>
    <row r="101" ht="13.2" customHeight="1" s="49">
      <c r="A101" s="100" t="n">
        <v>99</v>
      </c>
      <c r="B101" s="88" t="inlineStr">
        <is>
          <t>เกี่ยวกับ Ketoconazole cream ข้อใดต่อไปนี้กล่าวถูกต้องตามหลักวิชาชีพเภสัชกรรม</t>
        </is>
      </c>
      <c r="C101" s="100" t="n"/>
      <c r="D101" s="88" t="inlineStr">
        <is>
          <t>Oleaginous Ointment base (White Petrolatum)</t>
        </is>
      </c>
      <c r="E101" s="88" t="inlineStr">
        <is>
          <t>Absorption Ointment base (Lanolin USP)</t>
        </is>
      </c>
      <c r="F101" s="88" t="inlineStr">
        <is>
          <t>Fatty Suppository base (Hard Fat / Witepsol)</t>
        </is>
      </c>
      <c r="G101" s="88" t="inlineStr">
        <is>
          <t>Simple Syrup USP (85% w/v Sucrose)</t>
        </is>
      </c>
      <c r="H101" s="88" t="inlineStr">
        <is>
          <t>Elixir with 10-20% Alcohol cosolvent</t>
        </is>
      </c>
      <c r="I101" s="100" t="n">
        <v>1</v>
      </c>
      <c r="J10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00" t="n"/>
      <c r="L101" s="88" t="inlineStr">
        <is>
          <t>Creams &amp; Ointments</t>
        </is>
      </c>
      <c r="M101" s="100" t="inlineStr">
        <is>
          <t>Product</t>
        </is>
      </c>
      <c r="N101" s="88" t="inlineStr">
        <is>
          <t>ข้อ 1 (PLE_CC1_Key_Rx20_UBU.md)</t>
        </is>
      </c>
      <c r="O101" s="100" t="inlineStr">
        <is>
          <t>Mock</t>
        </is>
      </c>
      <c r="P101" s="100" t="inlineStr">
        <is>
          <t>Mock Rx20 UBU</t>
        </is>
      </c>
      <c r="Q101" s="100" t="n"/>
    </row>
    <row r="102" ht="13.2" customHeight="1" s="49">
      <c r="A102" s="100" t="n">
        <v>100</v>
      </c>
      <c r="B102" s="88" t="inlineStr">
        <is>
          <t>เกี่ยวกับ tretinoic acid cream ข้อใดต่อไปนี้กล่าวถูกต้องตามหลักวิชาชีพเภสัชกรรม</t>
        </is>
      </c>
      <c r="C102" s="100" t="n"/>
      <c r="D102" s="88" t="inlineStr">
        <is>
          <t>Simple Syrup USP (85% w/v Sucrose)</t>
        </is>
      </c>
      <c r="E102" s="88" t="inlineStr">
        <is>
          <t>Elixir with 10-20% Alcohol cosolvent</t>
        </is>
      </c>
      <c r="F102" s="88" t="inlineStr">
        <is>
          <t>Flocculated Oral Suspension with Xanthan Gum</t>
        </is>
      </c>
      <c r="G102" s="88" t="inlineStr">
        <is>
          <t>Deflocculated Suspension formulation</t>
        </is>
      </c>
      <c r="H102" s="88" t="inlineStr">
        <is>
          <t>O/W Emulsion stabilized by Polysorbate 80 / Span 80</t>
        </is>
      </c>
      <c r="I102" s="100" t="n">
        <v>1</v>
      </c>
      <c r="J10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00" t="n"/>
      <c r="L102" s="88" t="inlineStr">
        <is>
          <t>Creams &amp; Ointments</t>
        </is>
      </c>
      <c r="M102" s="100" t="inlineStr">
        <is>
          <t>Product</t>
        </is>
      </c>
      <c r="N102" s="88" t="inlineStr">
        <is>
          <t>ข้อ 4 (PLE_CC1_Key_Rx20_UBU.md)</t>
        </is>
      </c>
      <c r="O102" s="100" t="inlineStr">
        <is>
          <t>Mock</t>
        </is>
      </c>
      <c r="P102" s="100" t="inlineStr">
        <is>
          <t>Mock Rx20 UBU</t>
        </is>
      </c>
      <c r="Q102" s="100" t="n"/>
    </row>
    <row r="103" ht="13.2" customHeight="1" s="49">
      <c r="A103" s="100" t="n">
        <v>101</v>
      </c>
      <c r="B103" s="88" t="inlineStr">
        <is>
          <t>Betamethasone dipropionate cream</t>
        </is>
      </c>
      <c r="C103" s="100" t="n"/>
      <c r="D103" s="88" t="inlineStr">
        <is>
          <t>Acetretin = x</t>
        </is>
      </c>
      <c r="E103" s="88" t="inlineStr">
        <is>
          <t>MTX = x</t>
        </is>
      </c>
      <c r="F103" s="88" t="inlineStr">
        <is>
          <t>W/O Emulsion with Sorbitan monooleate</t>
        </is>
      </c>
      <c r="G103" s="88" t="inlineStr">
        <is>
          <t>Carbopol 940 hydrogel neutralized with Triethanolamine</t>
        </is>
      </c>
      <c r="H103" s="88" t="inlineStr">
        <is>
          <t>Oleaginous Ointment base (White Petrolatum)</t>
        </is>
      </c>
      <c r="I103" s="100" t="n">
        <v>2</v>
      </c>
      <c r="J103" s="88"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00" t="n"/>
      <c r="L103" s="88" t="inlineStr">
        <is>
          <t>Creams &amp; Ointments</t>
        </is>
      </c>
      <c r="M103" s="100" t="inlineStr">
        <is>
          <t>Product</t>
        </is>
      </c>
      <c r="N103" s="88" t="inlineStr">
        <is>
          <t>ข้อ 5 (PLE_CC1_Key_Rx20_UBU.md)</t>
        </is>
      </c>
      <c r="O103" s="100" t="inlineStr">
        <is>
          <t>Mock</t>
        </is>
      </c>
      <c r="P103" s="100" t="inlineStr">
        <is>
          <t>Mock Rx20 UBU</t>
        </is>
      </c>
      <c r="Q103" s="100" t="n"/>
    </row>
    <row r="104" ht="13.2" customHeight="1" s="49">
      <c r="A104" s="100" t="n">
        <v>102</v>
      </c>
      <c r="B104" s="88" t="inlineStr">
        <is>
          <t>เกี่ยวกับ tretinoic acid cream = x ข้อใดต่อไปนี้กล่าวถูกต้องตามหลักวิชาชีพเภสัชกรรม</t>
        </is>
      </c>
      <c r="C104" s="100" t="n"/>
      <c r="D104" s="88" t="inlineStr">
        <is>
          <t>Carbopol 940 hydrogel neutralized with Triethanolamine</t>
        </is>
      </c>
      <c r="E104" s="88" t="inlineStr">
        <is>
          <t>Oleaginous Ointment base (White Petrolatum)</t>
        </is>
      </c>
      <c r="F104" s="88" t="inlineStr">
        <is>
          <t>Absorption Ointment base (Lanolin USP)</t>
        </is>
      </c>
      <c r="G104" s="88" t="inlineStr">
        <is>
          <t>Fatty Suppository base (Hard Fat / Witepsol)</t>
        </is>
      </c>
      <c r="H104" s="88" t="inlineStr">
        <is>
          <t>Simple Syrup USP (85% w/v Sucrose)</t>
        </is>
      </c>
      <c r="I104" s="100" t="n">
        <v>1</v>
      </c>
      <c r="J104" s="88"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00" t="n"/>
      <c r="L104" s="88" t="inlineStr">
        <is>
          <t>Creams &amp; Ointments</t>
        </is>
      </c>
      <c r="M104" s="100" t="inlineStr">
        <is>
          <t>Product</t>
        </is>
      </c>
      <c r="N104" s="88" t="inlineStr">
        <is>
          <t>ข้อ 4 (PLE_CC1_Key_Rx20_UBU.md)</t>
        </is>
      </c>
      <c r="O104" s="100" t="inlineStr">
        <is>
          <t>Mock</t>
        </is>
      </c>
      <c r="P104" s="100" t="inlineStr">
        <is>
          <t>Mock Rx20 UBU</t>
        </is>
      </c>
      <c r="Q104" s="100" t="n"/>
    </row>
    <row r="105" ht="13.2" customHeight="1" s="49">
      <c r="A105" s="100" t="n">
        <v>103</v>
      </c>
      <c r="B105" s="88" t="inlineStr">
        <is>
          <t>Betamethasone dipropionate cream = C</t>
        </is>
      </c>
      <c r="C105" s="100" t="n"/>
      <c r="D105" s="88" t="inlineStr">
        <is>
          <t>Fatty Suppository base (Hard Fat / Witepsol)</t>
        </is>
      </c>
      <c r="E105" s="88" t="inlineStr">
        <is>
          <t>Simple Syrup USP (85% w/v Sucrose)</t>
        </is>
      </c>
      <c r="F105" s="88" t="inlineStr">
        <is>
          <t>Elixir with 10-20% Alcohol cosolvent</t>
        </is>
      </c>
      <c r="G105" s="88" t="inlineStr">
        <is>
          <t>Flocculated Oral Suspension with Xanthan Gum</t>
        </is>
      </c>
      <c r="H105" s="88" t="inlineStr">
        <is>
          <t>Deflocculated Suspension formulation</t>
        </is>
      </c>
      <c r="I105" s="100" t="n">
        <v>1</v>
      </c>
      <c r="J10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00" t="n"/>
      <c r="L105" s="88" t="inlineStr">
        <is>
          <t>Creams &amp; Ointments</t>
        </is>
      </c>
      <c r="M105" s="100" t="inlineStr">
        <is>
          <t>Product</t>
        </is>
      </c>
      <c r="N105" s="88" t="inlineStr">
        <is>
          <t>ข้อ 5 (PLE_CC1_Key_Rx20_UBU.md)</t>
        </is>
      </c>
      <c r="O105" s="100" t="inlineStr">
        <is>
          <t>Mock</t>
        </is>
      </c>
      <c r="P105" s="100" t="inlineStr">
        <is>
          <t>Mock Rx20 UBU</t>
        </is>
      </c>
      <c r="Q105" s="100" t="n"/>
    </row>
    <row r="106" ht="13.2" customHeight="1" s="49">
      <c r="A106" s="100" t="n">
        <v>104</v>
      </c>
      <c r="B106" s="88"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106" s="100" t="n"/>
      <c r="D106" s="88" t="inlineStr">
        <is>
          <t>Flocculated Oral Suspension with Xanthan Gum</t>
        </is>
      </c>
      <c r="E106" s="88" t="inlineStr">
        <is>
          <t>Deflocculated Suspension formulation</t>
        </is>
      </c>
      <c r="F106" s="88" t="inlineStr">
        <is>
          <t>O/W Emulsion stabilized by Polysorbate 80 / Span 80</t>
        </is>
      </c>
      <c r="G106" s="88" t="inlineStr">
        <is>
          <t>W/O Emulsion with Sorbitan monooleate</t>
        </is>
      </c>
      <c r="H106" s="88" t="inlineStr">
        <is>
          <t>Carbopol 940 hydrogel neutralized with Triethanolamine</t>
        </is>
      </c>
      <c r="I106" s="100" t="n">
        <v>2</v>
      </c>
      <c r="J106" s="88"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00" t="n"/>
      <c r="L106" s="88" t="inlineStr">
        <is>
          <t>Emulsions</t>
        </is>
      </c>
      <c r="M106" s="100" t="inlineStr">
        <is>
          <t>Product</t>
        </is>
      </c>
      <c r="N106" s="88" t="inlineStr">
        <is>
          <t>ข้อ 5 (PLE_CC1_Key_Rx20_UBU.md)</t>
        </is>
      </c>
      <c r="O106" s="100" t="inlineStr">
        <is>
          <t>Mock</t>
        </is>
      </c>
      <c r="P106" s="100" t="inlineStr">
        <is>
          <t>Mock Rx20 UBU</t>
        </is>
      </c>
      <c r="Q106" s="100" t="n"/>
    </row>
    <row r="107" ht="13.2" customHeight="1" s="49">
      <c r="A107" s="100" t="n">
        <v>105</v>
      </c>
      <c r="B107" s="88" t="inlineStr">
        <is>
          <t>Tween 80 เท่ากับ 56 % และ Span 80 เท่ากับ 44 %</t>
        </is>
      </c>
      <c r="C107" s="100" t="n"/>
      <c r="D107" s="88" t="inlineStr">
        <is>
          <t>W/O Emulsion with Sorbitan monooleate</t>
        </is>
      </c>
      <c r="E107" s="88" t="inlineStr">
        <is>
          <t>Carbopol 940 hydrogel neutralized with Triethanolamine</t>
        </is>
      </c>
      <c r="F107" s="88" t="inlineStr">
        <is>
          <t>Oleaginous Ointment base (White Petrolatum)</t>
        </is>
      </c>
      <c r="G107" s="88" t="inlineStr">
        <is>
          <t>Absorption Ointment base (Lanolin USP)</t>
        </is>
      </c>
      <c r="H107" s="88" t="inlineStr">
        <is>
          <t>Fatty Suppository base (Hard Fat / Witepsol)</t>
        </is>
      </c>
      <c r="I107" s="100" t="n">
        <v>1</v>
      </c>
      <c r="J10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00" t="n"/>
      <c r="L107" s="88" t="inlineStr">
        <is>
          <t>Emulsions</t>
        </is>
      </c>
      <c r="M107" s="100" t="inlineStr">
        <is>
          <t>Product</t>
        </is>
      </c>
      <c r="N107" s="88" t="inlineStr">
        <is>
          <t>ข้อ 1 (PLE_CC1_Key_Rx20_UBU.md)</t>
        </is>
      </c>
      <c r="O107" s="100" t="inlineStr">
        <is>
          <t>Mock</t>
        </is>
      </c>
      <c r="P107" s="100" t="inlineStr">
        <is>
          <t>Mock Rx20 UBU</t>
        </is>
      </c>
      <c r="Q107" s="100" t="n"/>
    </row>
    <row r="108" ht="13.2" customHeight="1" s="49">
      <c r="A108" s="100" t="n">
        <v>106</v>
      </c>
      <c r="B108" s="88" t="inlineStr">
        <is>
          <t>Tween 80 เท่ากับ 7 % และ Span 80 เท่ากับ 5 %</t>
        </is>
      </c>
      <c r="C108" s="100" t="n"/>
      <c r="D108" s="88" t="inlineStr">
        <is>
          <t>Absorption Ointment base (Lanolin USP)</t>
        </is>
      </c>
      <c r="E108" s="88" t="inlineStr">
        <is>
          <t>Fatty Suppository base (Hard Fat / Witepsol)</t>
        </is>
      </c>
      <c r="F108" s="88" t="inlineStr">
        <is>
          <t>Simple Syrup USP (85% w/v Sucrose)</t>
        </is>
      </c>
      <c r="G108" s="88" t="inlineStr">
        <is>
          <t>Elixir with 10-20% Alcohol cosolvent</t>
        </is>
      </c>
      <c r="H108" s="88" t="inlineStr">
        <is>
          <t>Flocculated Oral Suspension with Xanthan Gum</t>
        </is>
      </c>
      <c r="I108" s="100" t="n">
        <v>1</v>
      </c>
      <c r="J10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00" t="n"/>
      <c r="L108" s="88" t="inlineStr">
        <is>
          <t>Emulsions</t>
        </is>
      </c>
      <c r="M108" s="100" t="inlineStr">
        <is>
          <t>Product</t>
        </is>
      </c>
      <c r="N108" s="88" t="inlineStr">
        <is>
          <t>ข้อ 2 (PLE_CC1_Key_Rx20_UBU.md)</t>
        </is>
      </c>
      <c r="O108" s="100" t="inlineStr">
        <is>
          <t>Mock</t>
        </is>
      </c>
      <c r="P108" s="100" t="inlineStr">
        <is>
          <t>Mock Rx20 UBU</t>
        </is>
      </c>
      <c r="Q108" s="100" t="n"/>
    </row>
    <row r="109" ht="13.2" customHeight="1" s="49">
      <c r="A109" s="100" t="n">
        <v>107</v>
      </c>
      <c r="B109" s="88" t="inlineStr">
        <is>
          <t>Tween 80 เท่ากับ 5.6 % และ Span 80 เท่ากับ 4.4 %</t>
        </is>
      </c>
      <c r="C109" s="100" t="n"/>
      <c r="D109" s="88" t="inlineStr">
        <is>
          <t>Elixir with 10-20% Alcohol cosolvent</t>
        </is>
      </c>
      <c r="E109" s="88" t="inlineStr">
        <is>
          <t>Flocculated Oral Suspension with Xanthan Gum</t>
        </is>
      </c>
      <c r="F109" s="88" t="inlineStr">
        <is>
          <t>Deflocculated Suspension formulation</t>
        </is>
      </c>
      <c r="G109" s="88" t="inlineStr">
        <is>
          <t>O/W Emulsion stabilized by Polysorbate 80 / Span 80</t>
        </is>
      </c>
      <c r="H109" s="88" t="inlineStr">
        <is>
          <t>W/O Emulsion with Sorbitan monooleate</t>
        </is>
      </c>
      <c r="I109" s="100" t="n">
        <v>1</v>
      </c>
      <c r="J109" s="88"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00" t="n"/>
      <c r="L109" s="88" t="inlineStr">
        <is>
          <t>Emulsions</t>
        </is>
      </c>
      <c r="M109" s="100" t="inlineStr">
        <is>
          <t>Product</t>
        </is>
      </c>
      <c r="N109" s="88" t="inlineStr">
        <is>
          <t>ข้อ 3 (PLE_CC1_Key_Rx20_UBU.md)</t>
        </is>
      </c>
      <c r="O109" s="100" t="inlineStr">
        <is>
          <t>Mock</t>
        </is>
      </c>
      <c r="P109" s="100" t="inlineStr">
        <is>
          <t>Mock Rx20 UBU</t>
        </is>
      </c>
      <c r="Q109" s="100" t="n"/>
    </row>
    <row r="110" ht="13.2" customHeight="1" s="49">
      <c r="A110" s="100" t="n">
        <v>108</v>
      </c>
      <c r="B110" s="88" t="inlineStr">
        <is>
          <t>Tween 80 เท่ากับ 5.8 % และ Span 80 เท่ากับ 4.2 %</t>
        </is>
      </c>
      <c r="C110" s="100" t="n"/>
      <c r="D110" s="88" t="inlineStr">
        <is>
          <t>O/W Emulsion stabilized by Polysorbate 80 / Span 80</t>
        </is>
      </c>
      <c r="E110" s="88" t="inlineStr">
        <is>
          <t>W/O Emulsion with Sorbitan monooleate</t>
        </is>
      </c>
      <c r="F110" s="88" t="inlineStr">
        <is>
          <t>Carbopol 940 hydrogel neutralized with Triethanolamine</t>
        </is>
      </c>
      <c r="G110" s="88" t="inlineStr">
        <is>
          <t>Oleaginous Ointment base (White Petrolatum)</t>
        </is>
      </c>
      <c r="H110" s="88" t="inlineStr">
        <is>
          <t>Absorption Ointment base (Lanolin USP)</t>
        </is>
      </c>
      <c r="I110" s="100" t="n">
        <v>1</v>
      </c>
      <c r="J11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00" t="n"/>
      <c r="L110" s="88" t="inlineStr">
        <is>
          <t>Emulsions</t>
        </is>
      </c>
      <c r="M110" s="100" t="inlineStr">
        <is>
          <t>Product</t>
        </is>
      </c>
      <c r="N110" s="88" t="inlineStr">
        <is>
          <t>ข้อ 4 (PLE_CC1_Key_Rx20_UBU.md)</t>
        </is>
      </c>
      <c r="O110" s="100" t="inlineStr">
        <is>
          <t>Mock</t>
        </is>
      </c>
      <c r="P110" s="100" t="inlineStr">
        <is>
          <t>Mock Rx20 UBU</t>
        </is>
      </c>
      <c r="Q110" s="100" t="n"/>
    </row>
    <row r="111" ht="13.2" customHeight="1" s="49">
      <c r="A111" s="100" t="n">
        <v>109</v>
      </c>
      <c r="B111" s="88" t="inlineStr">
        <is>
          <t>Tween 80 เท่ากับ 4.2 % และ Span 80 เท่ากับ 5.8 % &amp; Tweer 1 / -1 / Span 3 - - ิ → เหง้าSpr alliqout technique Tween80 = 7/12 x 10 = 5.83 % Span = 5/12 x 10 = 4.17 %</t>
        </is>
      </c>
      <c r="C111" s="100" t="n"/>
      <c r="D111" s="88" t="inlineStr">
        <is>
          <t>Oleaginous Ointment base (White Petrolatum)</t>
        </is>
      </c>
      <c r="E111" s="88" t="inlineStr">
        <is>
          <t>Absorption Ointment base (Lanolin USP)</t>
        </is>
      </c>
      <c r="F111" s="88" t="inlineStr">
        <is>
          <t>Fatty Suppository base (Hard Fat / Witepsol)</t>
        </is>
      </c>
      <c r="G111" s="88" t="inlineStr">
        <is>
          <t>Simple Syrup USP (85% w/v Sucrose)</t>
        </is>
      </c>
      <c r="H111" s="88" t="inlineStr">
        <is>
          <t>Elixir with 10-20% Alcohol cosolvent</t>
        </is>
      </c>
      <c r="I111" s="100" t="n">
        <v>5</v>
      </c>
      <c r="J111" s="88"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00" t="n"/>
      <c r="L111" s="88" t="inlineStr">
        <is>
          <t>Emulsions</t>
        </is>
      </c>
      <c r="M111" s="100" t="inlineStr">
        <is>
          <t>Product</t>
        </is>
      </c>
      <c r="N111" s="88" t="inlineStr">
        <is>
          <t>ข้อ 5 (PLE_CC1_Key_Rx20_UBU.md)</t>
        </is>
      </c>
      <c r="O111" s="100" t="inlineStr">
        <is>
          <t>Mock</t>
        </is>
      </c>
      <c r="P111" s="100" t="inlineStr">
        <is>
          <t>Mock Rx20 UBU</t>
        </is>
      </c>
      <c r="Q111" s="100" t="n"/>
    </row>
    <row r="112" ht="13.2" customHeight="1" s="49">
      <c r="A112" s="100" t="n">
        <v>110</v>
      </c>
      <c r="B112" s="88" t="inlineStr">
        <is>
          <t>O/W เนื่องจากตำรับดังกล่าวมีส่วนของวัฏภาคน้ำสูงกว่าวัฏภาคน้ำมัน และมีค่า HLB ของ Emulsifier ที่สูง</t>
        </is>
      </c>
      <c r="C112" s="100" t="n"/>
      <c r="D112" s="88" t="inlineStr">
        <is>
          <t>Simple Syrup USP (85% w/v Sucrose)</t>
        </is>
      </c>
      <c r="E112" s="88" t="inlineStr">
        <is>
          <t>Elixir with 10-20% Alcohol cosolvent</t>
        </is>
      </c>
      <c r="F112" s="88" t="inlineStr">
        <is>
          <t>Flocculated Oral Suspension with Xanthan Gum</t>
        </is>
      </c>
      <c r="G112" s="88" t="inlineStr">
        <is>
          <t>Deflocculated Suspension formulation</t>
        </is>
      </c>
      <c r="H112" s="88" t="inlineStr">
        <is>
          <t>O/W Emulsion stabilized by Polysorbate 80 / Span 80</t>
        </is>
      </c>
      <c r="I112" s="100" t="n">
        <v>1</v>
      </c>
      <c r="J112" s="88"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00" t="n"/>
      <c r="L112" s="88" t="inlineStr">
        <is>
          <t>Emulsions</t>
        </is>
      </c>
      <c r="M112" s="100" t="inlineStr">
        <is>
          <t>Product</t>
        </is>
      </c>
      <c r="N112" s="88" t="inlineStr">
        <is>
          <t>ข้อ 1 (PLE_CC1_Key_Rx20_UBU.md)</t>
        </is>
      </c>
      <c r="O112" s="100" t="inlineStr">
        <is>
          <t>Mock</t>
        </is>
      </c>
      <c r="P112" s="100" t="inlineStr">
        <is>
          <t>Mock Rx20 UBU</t>
        </is>
      </c>
      <c r="Q112" s="100" t="n"/>
    </row>
    <row r="113" ht="13.2" customHeight="1" s="49">
      <c r="A113" s="100" t="n">
        <v>111</v>
      </c>
      <c r="B113" s="88" t="inlineStr">
        <is>
          <t>W/O เนื่องจากตำรับดังกล่าวมีส่วนของวัฏภาคน้ำมันสูงกว่าวัฏภาคน้ำ และมีค่า HLB ของ Emulsifier ที่สูง</t>
        </is>
      </c>
      <c r="C113" s="100" t="n"/>
      <c r="D113" s="88" t="inlineStr">
        <is>
          <t>Deflocculated Suspension formulation</t>
        </is>
      </c>
      <c r="E113" s="88" t="inlineStr">
        <is>
          <t>O/W Emulsion stabilized by Polysorbate 80 / Span 80</t>
        </is>
      </c>
      <c r="F113" s="88" t="inlineStr">
        <is>
          <t>W/O Emulsion with Sorbitan monooleate</t>
        </is>
      </c>
      <c r="G113" s="88" t="inlineStr">
        <is>
          <t>Carbopol 940 hydrogel neutralized with Triethanolamine</t>
        </is>
      </c>
      <c r="H113" s="88" t="inlineStr">
        <is>
          <t>Oleaginous Ointment base (White Petrolatum)</t>
        </is>
      </c>
      <c r="I113" s="100" t="n">
        <v>1</v>
      </c>
      <c r="J11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00" t="n"/>
      <c r="L113" s="88" t="inlineStr">
        <is>
          <t>Emulsions</t>
        </is>
      </c>
      <c r="M113" s="100" t="inlineStr">
        <is>
          <t>Product</t>
        </is>
      </c>
      <c r="N113" s="88" t="inlineStr">
        <is>
          <t>ข้อ 3 (PLE_CC1_Key_Rx20_UBU.md)</t>
        </is>
      </c>
      <c r="O113" s="100" t="inlineStr">
        <is>
          <t>Mock</t>
        </is>
      </c>
      <c r="P113" s="100" t="inlineStr">
        <is>
          <t>Mock Rx20 UBU</t>
        </is>
      </c>
      <c r="Q113" s="100" t="n"/>
    </row>
    <row r="114" ht="13.2" customHeight="1" s="49">
      <c r="A114" s="100" t="n">
        <v>112</v>
      </c>
      <c r="B114" s="88" t="inlineStr">
        <is>
          <t>เนื่องจากตำรับดังกล่าวมีการใช้ Tween และ Span ซึ่งเป็น Emulsifier ชนิด Non-ionic surfactant Emulsifier ที่สูง</t>
        </is>
      </c>
      <c r="C114" s="100" t="n"/>
      <c r="D114" s="88" t="inlineStr">
        <is>
          <t>Carbopol 940 hydrogel neutralized with Triethanolamine</t>
        </is>
      </c>
      <c r="E114" s="88" t="inlineStr">
        <is>
          <t>Oleaginous Ointment base (White Petrolatum)</t>
        </is>
      </c>
      <c r="F114" s="88" t="inlineStr">
        <is>
          <t>Absorption Ointment base (Lanolin USP)</t>
        </is>
      </c>
      <c r="G114" s="88" t="inlineStr">
        <is>
          <t>Fatty Suppository base (Hard Fat / Witepsol)</t>
        </is>
      </c>
      <c r="H114" s="88" t="inlineStr">
        <is>
          <t>Simple Syrup USP (85% w/v Sucrose)</t>
        </is>
      </c>
      <c r="I114" s="100" t="n">
        <v>4</v>
      </c>
      <c r="J114" s="88"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00" t="n"/>
      <c r="L114" s="88" t="inlineStr">
        <is>
          <t>Emulsions</t>
        </is>
      </c>
      <c r="M114" s="100" t="inlineStr">
        <is>
          <t>Product</t>
        </is>
      </c>
      <c r="N114" s="88" t="inlineStr">
        <is>
          <t>ข้อ 5 (PLE_CC1_Key_Rx20_UBU.md)</t>
        </is>
      </c>
      <c r="O114" s="100" t="inlineStr">
        <is>
          <t>Mock</t>
        </is>
      </c>
      <c r="P114" s="100" t="inlineStr">
        <is>
          <t>Mock Rx20 UBU</t>
        </is>
      </c>
      <c r="Q114" s="100" t="n"/>
    </row>
    <row r="115" ht="13.2" customHeight="1" s="49">
      <c r="A115" s="100" t="n">
        <v>113</v>
      </c>
      <c r="B115" s="88" t="inlineStr">
        <is>
          <t>ยาครีมอิมัลชันที่แยกชั้นออกจากกัน</t>
        </is>
      </c>
      <c r="C115" s="100" t="n"/>
      <c r="D115" s="88" t="inlineStr">
        <is>
          <t>Fatty Suppository base (Hard Fat / Witepsol)</t>
        </is>
      </c>
      <c r="E115" s="88" t="inlineStr">
        <is>
          <t>Simple Syrup USP (85% w/v Sucrose)</t>
        </is>
      </c>
      <c r="F115" s="88" t="inlineStr">
        <is>
          <t>Elixir with 10-20% Alcohol cosolvent</t>
        </is>
      </c>
      <c r="G115" s="88" t="inlineStr">
        <is>
          <t>Flocculated Oral Suspension with Xanthan Gum</t>
        </is>
      </c>
      <c r="H115" s="88" t="inlineStr">
        <is>
          <t>Deflocculated Suspension formulation</t>
        </is>
      </c>
      <c r="I115" s="100" t="n">
        <v>1</v>
      </c>
      <c r="J11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00" t="n"/>
      <c r="L115" s="88" t="inlineStr">
        <is>
          <t>Creams &amp; Ointments</t>
        </is>
      </c>
      <c r="M115" s="100" t="inlineStr">
        <is>
          <t>Product</t>
        </is>
      </c>
      <c r="N115" s="88" t="inlineStr">
        <is>
          <t>ข้อ 1 (PLE_CC1_Key_Rx20_UBU.md)</t>
        </is>
      </c>
      <c r="O115" s="100" t="inlineStr">
        <is>
          <t>Mock</t>
        </is>
      </c>
      <c r="P115" s="100" t="inlineStr">
        <is>
          <t>Mock Rx20 UBU</t>
        </is>
      </c>
      <c r="Q115" s="100" t="n"/>
    </row>
    <row r="116" ht="13.2" customHeight="1" s="49">
      <c r="A116" s="100" t="n">
        <v>114</v>
      </c>
      <c r="B116" s="88"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16" s="100" t="n"/>
      <c r="D116" s="88" t="inlineStr">
        <is>
          <t>Flocculated Oral Suspension with Xanthan Gum</t>
        </is>
      </c>
      <c r="E116" s="88" t="inlineStr">
        <is>
          <t>Deflocculated Suspension formulation</t>
        </is>
      </c>
      <c r="F116" s="88" t="inlineStr">
        <is>
          <t>O/W Emulsion stabilized by Polysorbate 80 / Span 80</t>
        </is>
      </c>
      <c r="G116" s="88" t="inlineStr">
        <is>
          <t>W/O Emulsion with Sorbitan monooleate</t>
        </is>
      </c>
      <c r="H116" s="88" t="inlineStr">
        <is>
          <t>Carbopol 940 hydrogel neutralized with Triethanolamine</t>
        </is>
      </c>
      <c r="I116" s="100" t="n">
        <v>1</v>
      </c>
      <c r="J11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00" t="n"/>
      <c r="L116" s="88" t="inlineStr">
        <is>
          <t>Creams &amp; Ointments</t>
        </is>
      </c>
      <c r="M116" s="100" t="inlineStr">
        <is>
          <t>Product</t>
        </is>
      </c>
      <c r="N116" s="88" t="inlineStr">
        <is>
          <t>ข้อ 4 (PLE_CC1_Key_Rx20_UBU.md)</t>
        </is>
      </c>
      <c r="O116" s="100" t="inlineStr">
        <is>
          <t>Mock</t>
        </is>
      </c>
      <c r="P116" s="100" t="inlineStr">
        <is>
          <t>Mock Rx20 UBU</t>
        </is>
      </c>
      <c r="Q116" s="100" t="n"/>
    </row>
    <row r="117" ht="13.2" customHeight="1" s="49">
      <c r="A117" s="100" t="n">
        <v>115</v>
      </c>
      <c r="B117" s="88" t="inlineStr">
        <is>
          <t>Reducing sugar Mayer’s test ให้ผลเป็นสีครีม และ Dragendorff’s test ได้เป็นตะกอนสีส้ม คือผลการทดสอบสารกลุ่ม Alkaloids</t>
        </is>
      </c>
      <c r="C117" s="100" t="n"/>
      <c r="D117" s="88" t="inlineStr">
        <is>
          <t>W/O Emulsion with Sorbitan monooleate</t>
        </is>
      </c>
      <c r="E117" s="88" t="inlineStr">
        <is>
          <t>Carbopol 940 hydrogel neutralized with Triethanolamine</t>
        </is>
      </c>
      <c r="F117" s="88" t="inlineStr">
        <is>
          <t>Oleaginous Ointment base (White Petrolatum)</t>
        </is>
      </c>
      <c r="G117" s="88" t="inlineStr">
        <is>
          <t>Absorption Ointment base (Lanolin USP)</t>
        </is>
      </c>
      <c r="H117" s="88" t="inlineStr">
        <is>
          <t>Fatty Suppository base (Hard Fat / Witepsol)</t>
        </is>
      </c>
      <c r="I117" s="100" t="n">
        <v>1</v>
      </c>
      <c r="J11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00" t="n"/>
      <c r="L117" s="88" t="inlineStr">
        <is>
          <t>Creams &amp; Ointments</t>
        </is>
      </c>
      <c r="M117" s="100" t="inlineStr">
        <is>
          <t>Product</t>
        </is>
      </c>
      <c r="N117" s="88" t="inlineStr">
        <is>
          <t>ข้อ 5 (PLE_CC1_Key_Rx20_UBU.md)</t>
        </is>
      </c>
      <c r="O117" s="100" t="inlineStr">
        <is>
          <t>Mock</t>
        </is>
      </c>
      <c r="P117" s="100" t="inlineStr">
        <is>
          <t>Mock Rx20 UBU</t>
        </is>
      </c>
      <c r="Q117" s="100" t="n"/>
    </row>
    <row r="118" ht="13.2" customHeight="1" s="49">
      <c r="A118" s="100" t="n">
        <v>116</v>
      </c>
      <c r="B118" s="88" t="inlineStr">
        <is>
          <t>เป็น noninonic surfactant เพื่อเลียนแบบสภาวะในกระเพาะอาหาร</t>
        </is>
      </c>
      <c r="C118" s="100" t="n"/>
      <c r="D118" s="88" t="inlineStr">
        <is>
          <t>Absorption Ointment base (Lanolin USP)</t>
        </is>
      </c>
      <c r="E118" s="88" t="inlineStr">
        <is>
          <t>Fatty Suppository base (Hard Fat / Witepsol)</t>
        </is>
      </c>
      <c r="F118" s="88" t="inlineStr">
        <is>
          <t>Simple Syrup USP (85% w/v Sucrose)</t>
        </is>
      </c>
      <c r="G118" s="88" t="inlineStr">
        <is>
          <t>Elixir with 10-20% Alcohol cosolvent</t>
        </is>
      </c>
      <c r="H118" s="88" t="inlineStr">
        <is>
          <t>Flocculated Oral Suspension with Xanthan Gum</t>
        </is>
      </c>
      <c r="I118" s="100" t="n">
        <v>1</v>
      </c>
      <c r="J118" s="88"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00" t="n"/>
      <c r="L118" s="88" t="inlineStr">
        <is>
          <t>Emulsions</t>
        </is>
      </c>
      <c r="M118" s="100" t="inlineStr">
        <is>
          <t>Product</t>
        </is>
      </c>
      <c r="N118" s="88" t="inlineStr">
        <is>
          <t>ข้อ 1 (PLE_CC1_Key_Rx20_UBU.md)</t>
        </is>
      </c>
      <c r="O118" s="100" t="inlineStr">
        <is>
          <t>Mock</t>
        </is>
      </c>
      <c r="P118" s="100" t="inlineStr">
        <is>
          <t>Mock Rx20 UBU</t>
        </is>
      </c>
      <c r="Q118" s="100" t="n"/>
    </row>
    <row r="119" ht="13.2" customHeight="1" s="49">
      <c r="A119" s="100" t="n">
        <v>117</v>
      </c>
      <c r="B119" s="88"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19" s="100" t="n"/>
      <c r="D119" s="88" t="inlineStr">
        <is>
          <t>Elixir with 10-20% Alcohol cosolvent</t>
        </is>
      </c>
      <c r="E119" s="88" t="inlineStr">
        <is>
          <t>Flocculated Oral Suspension with Xanthan Gum</t>
        </is>
      </c>
      <c r="F119" s="88" t="inlineStr">
        <is>
          <t>Deflocculated Suspension formulation</t>
        </is>
      </c>
      <c r="G119" s="88" t="inlineStr">
        <is>
          <t>O/W Emulsion stabilized by Polysorbate 80 / Span 80</t>
        </is>
      </c>
      <c r="H119" s="88" t="inlineStr">
        <is>
          <t>W/O Emulsion with Sorbitan monooleate</t>
        </is>
      </c>
      <c r="I119" s="100" t="n">
        <v>1</v>
      </c>
      <c r="J119" s="88"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00" t="n"/>
      <c r="L119" s="88" t="inlineStr">
        <is>
          <t>Solutions, Syrups &amp; Elixirs</t>
        </is>
      </c>
      <c r="M119" s="100" t="inlineStr">
        <is>
          <t>Product</t>
        </is>
      </c>
      <c r="N119" s="88" t="inlineStr">
        <is>
          <t>ข้อ 73 (PLE_CC1_Key_Rx20_UBU.md)</t>
        </is>
      </c>
      <c r="O119" s="100" t="inlineStr">
        <is>
          <t>Mock</t>
        </is>
      </c>
      <c r="P119" s="100" t="inlineStr">
        <is>
          <t>Mock Rx20 UBU</t>
        </is>
      </c>
      <c r="Q119" s="100" t="n"/>
    </row>
    <row r="120" ht="13.2" customHeight="1" s="49">
      <c r="A120" s="100" t="n">
        <v>118</v>
      </c>
      <c r="B120" s="88"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20" s="100" t="n"/>
      <c r="D120" s="88" t="inlineStr">
        <is>
          <t>O/W Emulsion stabilized by Polysorbate 80 / Span 80</t>
        </is>
      </c>
      <c r="E120" s="88" t="inlineStr">
        <is>
          <t>W/O Emulsion with Sorbitan monooleate</t>
        </is>
      </c>
      <c r="F120" s="88" t="inlineStr">
        <is>
          <t>Carbopol 940 hydrogel neutralized with Triethanolamine</t>
        </is>
      </c>
      <c r="G120" s="88" t="inlineStr">
        <is>
          <t>Oleaginous Ointment base (White Petrolatum)</t>
        </is>
      </c>
      <c r="H120" s="88" t="inlineStr">
        <is>
          <t>Absorption Ointment base (Lanolin USP)</t>
        </is>
      </c>
      <c r="I120" s="100" t="n">
        <v>1</v>
      </c>
      <c r="J120" s="88"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00" t="n"/>
      <c r="L120" s="88" t="inlineStr">
        <is>
          <t>Emulsions</t>
        </is>
      </c>
      <c r="M120" s="100" t="inlineStr">
        <is>
          <t>Product</t>
        </is>
      </c>
      <c r="N120" s="88" t="inlineStr">
        <is>
          <t>ข้อ 1 (PLE_CC1_Key_Rx20_UBU.md)</t>
        </is>
      </c>
      <c r="O120" s="100" t="inlineStr">
        <is>
          <t>Mock</t>
        </is>
      </c>
      <c r="P120" s="100" t="inlineStr">
        <is>
          <t>Mock Rx20 UBU</t>
        </is>
      </c>
      <c r="Q120" s="100" t="n"/>
    </row>
    <row r="121" ht="13.2" customHeight="1" s="49">
      <c r="A121" s="100" t="n">
        <v>119</v>
      </c>
      <c r="B121" s="88" t="inlineStr">
        <is>
          <t>Hydrophilic colloids: acacia, tragacanth, pectic, sodium alginate, gelatin, Cellulose derivative( Methylcellulose, sodium carboxy methylcellulose, ethylcellulose</t>
        </is>
      </c>
      <c r="C121" s="100" t="n"/>
      <c r="D121" s="88" t="inlineStr">
        <is>
          <t>Oleaginous Ointment base (White Petrolatum)</t>
        </is>
      </c>
      <c r="E121" s="88" t="inlineStr">
        <is>
          <t>Absorption Ointment base (Lanolin USP)</t>
        </is>
      </c>
      <c r="F121" s="88" t="inlineStr">
        <is>
          <t>Fatty Suppository base (Hard Fat / Witepsol)</t>
        </is>
      </c>
      <c r="G121" s="88" t="inlineStr">
        <is>
          <t>Simple Syrup USP (85% w/v Sucrose)</t>
        </is>
      </c>
      <c r="H121" s="88" t="inlineStr">
        <is>
          <t>Elixir with 10-20% Alcohol cosolvent</t>
        </is>
      </c>
      <c r="I121" s="100" t="n">
        <v>1</v>
      </c>
      <c r="J12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00" t="n"/>
      <c r="L121" s="88" t="inlineStr">
        <is>
          <t>Gels</t>
        </is>
      </c>
      <c r="M121" s="100" t="inlineStr">
        <is>
          <t>Product</t>
        </is>
      </c>
      <c r="N121" s="88" t="inlineStr">
        <is>
          <t>ข้อ 2 (PLE_CC1_Key_Rx20_UBU.md)</t>
        </is>
      </c>
      <c r="O121" s="100" t="inlineStr">
        <is>
          <t>Mock</t>
        </is>
      </c>
      <c r="P121" s="100" t="inlineStr">
        <is>
          <t>Mock Rx20 UBU</t>
        </is>
      </c>
      <c r="Q121" s="100" t="n"/>
    </row>
    <row r="122" ht="13.2" customHeight="1" s="49">
      <c r="A122" s="100" t="n">
        <v>120</v>
      </c>
      <c r="B122" s="88"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22" s="100" t="n"/>
      <c r="D122" s="88" t="inlineStr">
        <is>
          <t>Simple Syrup USP (85% w/v Sucrose)</t>
        </is>
      </c>
      <c r="E122" s="88" t="inlineStr">
        <is>
          <t>Elixir with 10-20% Alcohol cosolvent</t>
        </is>
      </c>
      <c r="F122" s="88" t="inlineStr">
        <is>
          <t>Flocculated Oral Suspension with Xanthan Gum</t>
        </is>
      </c>
      <c r="G122" s="88" t="inlineStr">
        <is>
          <t>Deflocculated Suspension formulation</t>
        </is>
      </c>
      <c r="H122" s="88" t="inlineStr">
        <is>
          <t>O/W Emulsion stabilized by Polysorbate 80 / Span 80</t>
        </is>
      </c>
      <c r="I122" s="100" t="n">
        <v>3</v>
      </c>
      <c r="J122" s="88"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00" t="n"/>
      <c r="L122" s="88" t="inlineStr">
        <is>
          <t>Creams &amp; Ointments</t>
        </is>
      </c>
      <c r="M122" s="100" t="inlineStr">
        <is>
          <t>Product</t>
        </is>
      </c>
      <c r="N122" s="88" t="inlineStr">
        <is>
          <t>ข้อ 44 (PLE_CC1_Key_Rx20_UBU.md)</t>
        </is>
      </c>
      <c r="O122" s="100" t="inlineStr">
        <is>
          <t>Mock</t>
        </is>
      </c>
      <c r="P122" s="100" t="inlineStr">
        <is>
          <t>Mock Rx20 UBU</t>
        </is>
      </c>
      <c r="Q122" s="100" t="n"/>
    </row>
    <row r="123" ht="13.2" customHeight="1" s="49">
      <c r="A123" s="100" t="n">
        <v>121</v>
      </c>
      <c r="B123" s="88" t="inlineStr">
        <is>
          <t>วิทยุโฆษณาชุมชน โฆษณาวGา .” รักษาสิว นึกถึง clindamycin gel” ทำได$หรือไมG</t>
        </is>
      </c>
      <c r="C123" s="100" t="n"/>
      <c r="D123" s="88" t="inlineStr">
        <is>
          <t>Deflocculated Suspension formulation</t>
        </is>
      </c>
      <c r="E123" s="88" t="inlineStr">
        <is>
          <t>O/W Emulsion stabilized by Polysorbate 80 / Span 80</t>
        </is>
      </c>
      <c r="F123" s="88" t="inlineStr">
        <is>
          <t>W/O Emulsion with Sorbitan monooleate</t>
        </is>
      </c>
      <c r="G123" s="88" t="inlineStr">
        <is>
          <t>Carbopol 940 hydrogel neutralized with Triethanolamine</t>
        </is>
      </c>
      <c r="H123" s="88" t="inlineStr">
        <is>
          <t>Oleaginous Ointment base (White Petrolatum)</t>
        </is>
      </c>
      <c r="I123" s="100" t="n">
        <v>1</v>
      </c>
      <c r="J123" s="88"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00" t="n"/>
      <c r="L123" s="88" t="inlineStr">
        <is>
          <t>Gels</t>
        </is>
      </c>
      <c r="M123" s="100" t="inlineStr">
        <is>
          <t>Product</t>
        </is>
      </c>
      <c r="N123" s="88" t="inlineStr">
        <is>
          <t>ข้อ 9 (PLE_CC1_Key_Rx20_UBU.md)</t>
        </is>
      </c>
      <c r="O123" s="100" t="inlineStr">
        <is>
          <t>Mock</t>
        </is>
      </c>
      <c r="P123" s="100" t="inlineStr">
        <is>
          <t>Mock Rx20 UBU</t>
        </is>
      </c>
      <c r="Q123" s="100" t="n"/>
    </row>
    <row r="124" ht="13.2" customHeight="1" s="49">
      <c r="A124" s="100" t="n">
        <v>122</v>
      </c>
      <c r="B124" s="88"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24" s="100" t="n"/>
      <c r="D124" s="88" t="inlineStr">
        <is>
          <t>Carbopol 940 hydrogel neutralized with Triethanolamine</t>
        </is>
      </c>
      <c r="E124" s="88" t="inlineStr">
        <is>
          <t>Oleaginous Ointment base (White Petrolatum)</t>
        </is>
      </c>
      <c r="F124" s="88" t="inlineStr">
        <is>
          <t>Absorption Ointment base (Lanolin USP)</t>
        </is>
      </c>
      <c r="G124" s="88" t="inlineStr">
        <is>
          <t>Fatty Suppository base (Hard Fat / Witepsol)</t>
        </is>
      </c>
      <c r="H124" s="88" t="inlineStr">
        <is>
          <t>Simple Syrup USP (85% w/v Sucrose)</t>
        </is>
      </c>
      <c r="I124" s="100" t="n">
        <v>2</v>
      </c>
      <c r="J124" s="88"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00" t="n"/>
      <c r="L124" s="88" t="inlineStr">
        <is>
          <t>Creams &amp; Ointments</t>
        </is>
      </c>
      <c r="M124" s="100" t="inlineStr">
        <is>
          <t>Product</t>
        </is>
      </c>
      <c r="N124" s="88" t="inlineStr">
        <is>
          <t>ข้อ 5 (PLE_CC1_Key_Rx20_UBU.md)</t>
        </is>
      </c>
      <c r="O124" s="100" t="inlineStr">
        <is>
          <t>Mock</t>
        </is>
      </c>
      <c r="P124" s="100" t="inlineStr">
        <is>
          <t>Mock Rx20 UBU</t>
        </is>
      </c>
      <c r="Q124" s="100" t="n"/>
    </row>
    <row r="125" ht="13.2" customHeight="1" s="49">
      <c r="A125" s="100" t="n">
        <v>123</v>
      </c>
      <c r="B125" s="88" t="inlineStr">
        <is>
          <t>Chloramphenicol eye drop + Oxytetracycline ophthalmic ointment</t>
        </is>
      </c>
      <c r="C125" s="100" t="n"/>
      <c r="D125" s="88" t="inlineStr">
        <is>
          <t>Fatty Suppository base (Hard Fat / Witepsol)</t>
        </is>
      </c>
      <c r="E125" s="88" t="inlineStr">
        <is>
          <t>Simple Syrup USP (85% w/v Sucrose)</t>
        </is>
      </c>
      <c r="F125" s="88" t="inlineStr">
        <is>
          <t>Elixir with 10-20% Alcohol cosolvent</t>
        </is>
      </c>
      <c r="G125" s="88" t="inlineStr">
        <is>
          <t>Flocculated Oral Suspension with Xanthan Gum</t>
        </is>
      </c>
      <c r="H125" s="88" t="inlineStr">
        <is>
          <t>Deflocculated Suspension formulation</t>
        </is>
      </c>
      <c r="I125" s="100" t="n">
        <v>1</v>
      </c>
      <c r="J125" s="88"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00" t="n"/>
      <c r="L125" s="88" t="inlineStr">
        <is>
          <t>Creams &amp; Ointments</t>
        </is>
      </c>
      <c r="M125" s="100" t="inlineStr">
        <is>
          <t>Product</t>
        </is>
      </c>
      <c r="N125" s="88" t="inlineStr">
        <is>
          <t>ข้อ 3 (PLE_CC1_Key_Rx20_UBU.md)</t>
        </is>
      </c>
      <c r="O125" s="100" t="inlineStr">
        <is>
          <t>Mock</t>
        </is>
      </c>
      <c r="P125" s="100" t="inlineStr">
        <is>
          <t>Mock Rx20 UBU</t>
        </is>
      </c>
      <c r="Q125" s="100" t="n"/>
    </row>
    <row r="126" ht="13.2" customHeight="1" s="49">
      <c r="A126" s="100" t="n">
        <v>124</v>
      </c>
      <c r="B126" s="88" t="inlineStr">
        <is>
          <t>Oxytetracycline ophthalmic ointment + Gentamicin eye drop</t>
        </is>
      </c>
      <c r="C126" s="100" t="n"/>
      <c r="D126" s="88" t="inlineStr">
        <is>
          <t>Flocculated Oral Suspension with Xanthan Gum</t>
        </is>
      </c>
      <c r="E126" s="88" t="inlineStr">
        <is>
          <t>Deflocculated Suspension formulation</t>
        </is>
      </c>
      <c r="F126" s="88" t="inlineStr">
        <is>
          <t>O/W Emulsion stabilized by Polysorbate 80 / Span 80</t>
        </is>
      </c>
      <c r="G126" s="88" t="inlineStr">
        <is>
          <t>W/O Emulsion with Sorbitan monooleate</t>
        </is>
      </c>
      <c r="H126" s="88" t="inlineStr">
        <is>
          <t>Carbopol 940 hydrogel neutralized with Triethanolamine</t>
        </is>
      </c>
      <c r="I126" s="100" t="n">
        <v>1</v>
      </c>
      <c r="J126" s="88"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00" t="n"/>
      <c r="L126" s="88" t="inlineStr">
        <is>
          <t>Creams &amp; Ointments</t>
        </is>
      </c>
      <c r="M126" s="100" t="inlineStr">
        <is>
          <t>Product</t>
        </is>
      </c>
      <c r="N126" s="88" t="inlineStr">
        <is>
          <t>ข้อ 4 (PLE_CC1_Key_Rx20_UBU.md)</t>
        </is>
      </c>
      <c r="O126" s="100" t="inlineStr">
        <is>
          <t>Mock</t>
        </is>
      </c>
      <c r="P126" s="100" t="inlineStr">
        <is>
          <t>Mock Rx20 UBU</t>
        </is>
      </c>
      <c r="Q126" s="100" t="n"/>
    </row>
    <row r="127" ht="13.2" customHeight="1" s="49">
      <c r="A127" s="100" t="n">
        <v>125</v>
      </c>
      <c r="B127" s="88" t="inlineStr">
        <is>
          <t>Polymixin B + Neomycin ointment</t>
        </is>
      </c>
      <c r="C127" s="100" t="n"/>
      <c r="D127" s="88" t="inlineStr">
        <is>
          <t>W/O Emulsion with Sorbitan monooleate</t>
        </is>
      </c>
      <c r="E127" s="88" t="inlineStr">
        <is>
          <t>Carbopol 940 hydrogel neutralized with Triethanolamine</t>
        </is>
      </c>
      <c r="F127" s="88" t="inlineStr">
        <is>
          <t>Oleaginous Ointment base (White Petrolatum)</t>
        </is>
      </c>
      <c r="G127" s="88" t="inlineStr">
        <is>
          <t>Absorption Ointment base (Lanolin USP)</t>
        </is>
      </c>
      <c r="H127" s="88" t="inlineStr">
        <is>
          <t>Fatty Suppository base (Hard Fat / Witepsol)</t>
        </is>
      </c>
      <c r="I127" s="100" t="n">
        <v>1</v>
      </c>
      <c r="J127" s="88"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00" t="n"/>
      <c r="L127" s="88" t="inlineStr">
        <is>
          <t>Creams &amp; Ointments</t>
        </is>
      </c>
      <c r="M127" s="100" t="inlineStr">
        <is>
          <t>Product</t>
        </is>
      </c>
      <c r="N127" s="88" t="inlineStr">
        <is>
          <t>ข้อ 2 (PLE_CC1_Key_Rx20_UBU.md)</t>
        </is>
      </c>
      <c r="O127" s="100" t="inlineStr">
        <is>
          <t>Mock</t>
        </is>
      </c>
      <c r="P127" s="100" t="inlineStr">
        <is>
          <t>Mock Rx20 UBU</t>
        </is>
      </c>
      <c r="Q127" s="100" t="n"/>
    </row>
    <row r="128" ht="13.2" customHeight="1" s="49">
      <c r="A128" s="100" t="n">
        <v>126</v>
      </c>
      <c r="B128" s="88" t="inlineStr">
        <is>
          <t>16 ไม่มีคำตอบ คิดได้ 11.97 Liquid parafin 30% 33.5% 30/33.5 x 12 = 10.75 HLB 11.97 Wool fat 2% 2/33.5 x 10 = 0.597 Stearyl alcohol 1.5%</t>
        </is>
      </c>
      <c r="C128" s="100" t="n"/>
      <c r="D128" s="88" t="inlineStr">
        <is>
          <t>5/33.5 x 14 = 0.627</t>
        </is>
      </c>
      <c r="E128" s="88" t="inlineStr">
        <is>
          <t>Fatty Suppository base (Hard Fat / Witepsol)</t>
        </is>
      </c>
      <c r="F128" s="88" t="inlineStr">
        <is>
          <t>Simple Syrup USP (85% w/v Sucrose)</t>
        </is>
      </c>
      <c r="G128" s="88" t="inlineStr">
        <is>
          <t>Elixir with 10-20% Alcohol cosolvent</t>
        </is>
      </c>
      <c r="H128" s="88" t="inlineStr">
        <is>
          <t>Flocculated Oral Suspension with Xanthan Gum</t>
        </is>
      </c>
      <c r="I128" s="100" t="n">
        <v>1</v>
      </c>
      <c r="J128" s="88"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00" t="n"/>
      <c r="L128" s="88" t="inlineStr">
        <is>
          <t>Emulsions</t>
        </is>
      </c>
      <c r="M128" s="100" t="inlineStr">
        <is>
          <t>Product</t>
        </is>
      </c>
      <c r="N128" s="88" t="inlineStr">
        <is>
          <t>ข้อ 4 (PLE_CC1_Key_Rx20_UBU.md)</t>
        </is>
      </c>
      <c r="O128" s="100" t="inlineStr">
        <is>
          <t>Mock</t>
        </is>
      </c>
      <c r="P128" s="100" t="inlineStr">
        <is>
          <t>Mock Rx20 UBU</t>
        </is>
      </c>
      <c r="Q128" s="100" t="n"/>
    </row>
    <row r="129" ht="13.2" customHeight="1" s="49">
      <c r="A129" s="100" t="n">
        <v>127</v>
      </c>
      <c r="B129" s="88" t="inlineStr">
        <is>
          <t>หากจะเปลี่ยนจากยา Clotrimazole cream เป็นยารูปแบบรับประทาน ควรใช้ยาใด</t>
        </is>
      </c>
      <c r="C129" s="100" t="n"/>
      <c r="D129" s="88" t="inlineStr">
        <is>
          <t>Ketoconazole</t>
        </is>
      </c>
      <c r="E129" s="88" t="inlineStr">
        <is>
          <t>Posaconazole</t>
        </is>
      </c>
      <c r="F129" s="88" t="inlineStr">
        <is>
          <t>Miconazole</t>
        </is>
      </c>
      <c r="G129" s="88" t="inlineStr">
        <is>
          <t>Fluconazole</t>
        </is>
      </c>
      <c r="H129" s="88" t="inlineStr">
        <is>
          <t>Griseofulvin หลังจากนั้นสักพักผู้ป่วยอาการไม่ดีขึ้น เมื่อไปพบแพทย์์ แพทย์์จ่ายยา Itraconazole มาให้รับประทาน</t>
        </is>
      </c>
      <c r="I129" s="100" t="n">
        <v>4</v>
      </c>
      <c r="J129" s="88"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00" t="n"/>
      <c r="L129" s="88" t="inlineStr">
        <is>
          <t>Creams &amp; Ointments</t>
        </is>
      </c>
      <c r="M129" s="100" t="inlineStr">
        <is>
          <t>Product</t>
        </is>
      </c>
      <c r="N129" s="88" t="inlineStr">
        <is>
          <t>ข้อ 13 (PLE_CC1_Key_Rx20_UBU.md)</t>
        </is>
      </c>
      <c r="O129" s="100" t="inlineStr">
        <is>
          <t>Mock</t>
        </is>
      </c>
      <c r="P129" s="100" t="inlineStr">
        <is>
          <t>Mock Rx20 UBU</t>
        </is>
      </c>
      <c r="Q129" s="100" t="n"/>
    </row>
    <row r="130" ht="13.2" customHeight="1" s="49">
      <c r="A130" s="100" t="n">
        <v>128</v>
      </c>
      <c r="B130" s="88" t="inlineStr">
        <is>
          <t>ยาทา Piroxicam cream จะต้องทำ Specific test ในหัวข้อใด</t>
        </is>
      </c>
      <c r="C130" s="100" t="n"/>
      <c r="D130" s="88" t="inlineStr">
        <is>
          <t>Microbial limit test</t>
        </is>
      </c>
      <c r="E130" s="88" t="inlineStr">
        <is>
          <t>Impurity</t>
        </is>
      </c>
      <c r="F130" s="88" t="inlineStr">
        <is>
          <t>Identification</t>
        </is>
      </c>
      <c r="G130" s="88" t="inlineStr">
        <is>
          <t>Assay</t>
        </is>
      </c>
      <c r="H130" s="88" t="inlineStr">
        <is>
          <t>Description</t>
        </is>
      </c>
      <c r="I130" s="100" t="n">
        <v>2</v>
      </c>
      <c r="J130" s="88"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00" t="n"/>
      <c r="L130" s="88" t="inlineStr">
        <is>
          <t>Creams &amp; Ointments</t>
        </is>
      </c>
      <c r="M130" s="100" t="inlineStr">
        <is>
          <t>Product</t>
        </is>
      </c>
      <c r="N130" s="88" t="inlineStr">
        <is>
          <t>ข้อ 107 (PLE_CC1_Key_Rx20_UBU.md)</t>
        </is>
      </c>
      <c r="O130" s="100" t="inlineStr">
        <is>
          <t>Mock</t>
        </is>
      </c>
      <c r="P130" s="100" t="inlineStr">
        <is>
          <t>Mock Rx20 UBU</t>
        </is>
      </c>
      <c r="Q130" s="100" t="n"/>
    </row>
    <row r="131" ht="13.2" customHeight="1" s="49">
      <c r="A131" s="100" t="n">
        <v>129</v>
      </c>
      <c r="B131" s="88"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31" s="100" t="n"/>
      <c r="D131" s="88" t="inlineStr">
        <is>
          <t>Oleaginous Ointment base (White Petrolatum)</t>
        </is>
      </c>
      <c r="E131" s="88" t="inlineStr">
        <is>
          <t>Absorption Ointment base (Lanolin USP)</t>
        </is>
      </c>
      <c r="F131" s="88" t="inlineStr">
        <is>
          <t>Fatty Suppository base (Hard Fat / Witepsol)</t>
        </is>
      </c>
      <c r="G131" s="88" t="inlineStr">
        <is>
          <t>Simple Syrup USP (85% w/v Sucrose)</t>
        </is>
      </c>
      <c r="H131" s="88" t="inlineStr">
        <is>
          <t>Elixir with 10-20% Alcohol cosolvent</t>
        </is>
      </c>
      <c r="I131" s="100" t="n">
        <v>1</v>
      </c>
      <c r="J131" s="88"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00" t="n"/>
      <c r="L131" s="88" t="inlineStr">
        <is>
          <t>Solutions, Syrups &amp; Elixirs</t>
        </is>
      </c>
      <c r="M131" s="100" t="inlineStr">
        <is>
          <t>Product</t>
        </is>
      </c>
      <c r="N131" s="88" t="inlineStr">
        <is>
          <t>ข้อ ๑ (PLE_CC1_Key_Rx20_UBU.md)</t>
        </is>
      </c>
      <c r="O131" s="100" t="inlineStr">
        <is>
          <t>Mock</t>
        </is>
      </c>
      <c r="P131" s="100" t="inlineStr">
        <is>
          <t>Mock Rx20 UBU</t>
        </is>
      </c>
      <c r="Q131" s="100" t="n"/>
    </row>
    <row r="132" ht="13.2" customHeight="1" s="49">
      <c r="A132" s="100" t="n">
        <v>130</v>
      </c>
      <c r="B132" s="88" t="inlineStr">
        <is>
          <t>ผลิตภัณฑ์ยาน้ำข้างต้นไม่สามารถขายได้ในสถานที่ใด</t>
        </is>
      </c>
      <c r="C132" s="100" t="n"/>
      <c r="D132" s="88" t="inlineStr">
        <is>
          <t>ร้านขายสมุนไพร</t>
        </is>
      </c>
      <c r="E132" s="88" t="inlineStr">
        <is>
          <t>ร้านขายยาแผนปัจจุบัน</t>
        </is>
      </c>
      <c r="F132" s="88" t="inlineStr">
        <is>
          <t>ร้านขายยาส่งแผนปัจจุบัน</t>
        </is>
      </c>
      <c r="G132" s="88" t="inlineStr">
        <is>
          <t>ร้าน ขย.2</t>
        </is>
      </c>
      <c r="H132" s="88" t="inlineStr">
        <is>
          <t>ร้านขายยาแผนโบราณ</t>
        </is>
      </c>
      <c r="I132" s="100" t="n">
        <v>1</v>
      </c>
      <c r="J132" s="88"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00" t="n"/>
      <c r="L132" s="88" t="inlineStr">
        <is>
          <t>Solutions, Syrups &amp; Elixirs</t>
        </is>
      </c>
      <c r="M132" s="100" t="inlineStr">
        <is>
          <t>Product</t>
        </is>
      </c>
      <c r="N132" s="88" t="inlineStr">
        <is>
          <t>ข้อ 115 (PLE_CC1_Key_Rx20_UBU.md)</t>
        </is>
      </c>
      <c r="O132" s="100" t="inlineStr">
        <is>
          <t>Mock</t>
        </is>
      </c>
      <c r="P132" s="100" t="inlineStr">
        <is>
          <t>Mock Rx20 UBU</t>
        </is>
      </c>
      <c r="Q132" s="100" t="n"/>
    </row>
    <row r="133" ht="13.2" customHeight="1" s="49">
      <c r="A133" s="100" t="n">
        <v>131</v>
      </c>
      <c r="B133" s="88" t="inlineStr">
        <is>
          <t>ปัจจัยใดไม่ส่งผลต่อชนิดของครีม</t>
        </is>
      </c>
      <c r="C133" s="100" t="n"/>
      <c r="D133" s="88" t="inlineStr">
        <is>
          <t>ลำดับการผสม</t>
        </is>
      </c>
      <c r="E133" s="88" t="inlineStr">
        <is>
          <t>ชนิดของสารก่ออิมัลชั่น</t>
        </is>
      </c>
      <c r="F133" s="88" t="inlineStr">
        <is>
          <t>ปริมาณรวมของสารก่ออิมัลชั่น</t>
        </is>
      </c>
      <c r="G133" s="88" t="inlineStr">
        <is>
          <t>สัดส่วนของสารก่ออิมัลชั่น</t>
        </is>
      </c>
      <c r="H133" s="88" t="inlineStr">
        <is>
          <t>สัดส่วนของน้ำมันต่อน้ำ</t>
        </is>
      </c>
      <c r="I133" s="100" t="n">
        <v>1</v>
      </c>
      <c r="J133" s="88"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00" t="n"/>
      <c r="L133" s="88" t="inlineStr">
        <is>
          <t>Creams &amp; Ointments</t>
        </is>
      </c>
      <c r="M133" s="100" t="inlineStr">
        <is>
          <t>Product</t>
        </is>
      </c>
      <c r="N133" s="88" t="inlineStr">
        <is>
          <t>ข้อ 8 (PLE_CC1_Key_Rx20_UBU.md)</t>
        </is>
      </c>
      <c r="O133" s="100" t="inlineStr">
        <is>
          <t>Mock</t>
        </is>
      </c>
      <c r="P133" s="100" t="inlineStr">
        <is>
          <t>Mock Rx20 UBU</t>
        </is>
      </c>
      <c r="Q133" s="100" t="n"/>
    </row>
    <row r="134" ht="13.2" customHeight="1" s="49">
      <c r="A134" s="100" t="n">
        <v>132</v>
      </c>
      <c r="B134" s="88"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34" s="100" t="n"/>
      <c r="D134" s="88" t="inlineStr">
        <is>
          <t>10:1</t>
        </is>
      </c>
      <c r="E134" s="88" t="inlineStr">
        <is>
          <t>1:1</t>
        </is>
      </c>
      <c r="F134" s="93" t="inlineStr">
        <is>
          <t>01:10:00</t>
        </is>
      </c>
      <c r="G134" s="93" t="inlineStr">
        <is>
          <t>01:30:00</t>
        </is>
      </c>
      <c r="H134" s="93" t="inlineStr">
        <is>
          <t>02:40:00</t>
        </is>
      </c>
      <c r="I134" s="100" t="n">
        <v>1</v>
      </c>
      <c r="J134" s="88"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00" t="n"/>
      <c r="L134" s="88" t="inlineStr">
        <is>
          <t>Solutions, Syrups &amp; Elixirs</t>
        </is>
      </c>
      <c r="M134" s="100" t="inlineStr">
        <is>
          <t>Product</t>
        </is>
      </c>
      <c r="N134" s="88" t="inlineStr">
        <is>
          <t>ข้อ 107 (PLE_CC1_Key_Rx20_UBU.md)</t>
        </is>
      </c>
      <c r="O134" s="100" t="inlineStr">
        <is>
          <t>Mock</t>
        </is>
      </c>
      <c r="P134" s="100" t="inlineStr">
        <is>
          <t>Mock Rx20 UBU</t>
        </is>
      </c>
      <c r="Q134" s="100" t="n"/>
    </row>
    <row r="135" ht="409.6" customHeight="1" s="49">
      <c r="A135" s="100" t="n">
        <v>133</v>
      </c>
      <c r="B135" s="88" t="inlineStr">
        <is>
          <t>ในการเตรียม Aspirin Suspension หากต้องการเติมสารบัฟเฟอร์ ปรับ pH ให้มี pH เท่ากับ 6.8 ภก.ควรจะใช้บัฟเฟอร์ใด</t>
        </is>
      </c>
      <c r="C135" s="100" t="n"/>
      <c r="D135" s="88" t="inlineStr">
        <is>
          <t>NaH2PO4 (pKa 7.21)/ Na2HPO4</t>
        </is>
      </c>
      <c r="E135" s="88" t="inlineStr">
        <is>
          <t>Na2HPO4 / Na3PO4</t>
        </is>
      </c>
      <c r="F135" s="88" t="inlineStr">
        <is>
          <t>Acetic acid (pKa 4.76)/ Sodium acetate</t>
        </is>
      </c>
      <c r="G135" s="88" t="inlineStr">
        <is>
          <t>Boric acid (pKa 8.24)/Sodium borate</t>
        </is>
      </c>
      <c r="H135" s="88" t="inlineStr">
        <is>
          <t>HCl/NaOH</t>
        </is>
      </c>
      <c r="I135" s="100" t="n">
        <v>1</v>
      </c>
      <c r="J135" s="88"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00" t="n"/>
      <c r="L135" s="88" t="inlineStr">
        <is>
          <t>Tablet Manufacturing</t>
        </is>
      </c>
      <c r="M135" s="100" t="inlineStr">
        <is>
          <t>Product</t>
        </is>
      </c>
      <c r="N135" s="88" t="inlineStr">
        <is>
          <t>ข้อ 7 Pharma Plus เล่มม่วง (เฉลยข้อ ก)</t>
        </is>
      </c>
      <c r="O135" s="100" t="inlineStr">
        <is>
          <t>Mock</t>
        </is>
      </c>
      <c r="P135" s="100" t="inlineStr">
        <is>
          <t>Pharma Plus เล่มม่วง</t>
        </is>
      </c>
      <c r="Q135" s="100" t="n"/>
    </row>
    <row r="136" ht="409.6" customHeight="1" s="49">
      <c r="A136" s="100" t="n">
        <v>134</v>
      </c>
      <c r="B136" s="88" t="inlineStr">
        <is>
          <t>ในการเตรียม aspirin suspension หากต้องการให้ยาตกตะกอนไม่เร็วเกินไป สารปรุงแต่งที่ต้องเติมคือ</t>
        </is>
      </c>
      <c r="C136" s="100" t="n"/>
      <c r="D136" s="88" t="inlineStr">
        <is>
          <t>Glycerin</t>
        </is>
      </c>
      <c r="E136" s="88" t="inlineStr">
        <is>
          <t>Tween 80</t>
        </is>
      </c>
      <c r="F136" s="88" t="inlineStr">
        <is>
          <t>Methylcellulose</t>
        </is>
      </c>
      <c r="G136" s="88" t="inlineStr">
        <is>
          <t>Aluminium chloride</t>
        </is>
      </c>
      <c r="H136" s="88" t="inlineStr">
        <is>
          <t>Sodium citrate</t>
        </is>
      </c>
      <c r="I136" s="100" t="n">
        <v>3</v>
      </c>
      <c r="J136" s="88"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00" t="n"/>
      <c r="L136" s="88" t="inlineStr">
        <is>
          <t>Tablet Manufacturing</t>
        </is>
      </c>
      <c r="M136" s="100" t="inlineStr">
        <is>
          <t>Product</t>
        </is>
      </c>
      <c r="N136" s="88" t="inlineStr">
        <is>
          <t>ข้อ 8 Pharma Plus เล่มม่วง (เฉลยข้อ ค)</t>
        </is>
      </c>
      <c r="O136" s="100" t="inlineStr">
        <is>
          <t>Mock</t>
        </is>
      </c>
      <c r="P136" s="100" t="inlineStr">
        <is>
          <t>Pharma Plus เล่มม่วง</t>
        </is>
      </c>
      <c r="Q136" s="100" t="n"/>
    </row>
    <row r="137" ht="409.6" customHeight="1" s="49">
      <c r="A137" s="100" t="n">
        <v>135</v>
      </c>
      <c r="B137" s="88"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37" s="100" t="n"/>
      <c r="D137" s="88" t="inlineStr">
        <is>
          <t>Flocculation</t>
        </is>
      </c>
      <c r="E137" s="88" t="inlineStr">
        <is>
          <t>Lamination</t>
        </is>
      </c>
      <c r="F137" s="88" t="inlineStr">
        <is>
          <t>Creaming</t>
        </is>
      </c>
      <c r="G137" s="88" t="inlineStr">
        <is>
          <t>Coalescence</t>
        </is>
      </c>
      <c r="H137" s="88" t="inlineStr">
        <is>
          <t>Caking</t>
        </is>
      </c>
      <c r="I137" s="100" t="n">
        <v>5</v>
      </c>
      <c r="J137" s="88"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00" t="n"/>
      <c r="L137" s="88" t="inlineStr">
        <is>
          <t>Tablet Manufacturing</t>
        </is>
      </c>
      <c r="M137" s="100" t="inlineStr">
        <is>
          <t>Product</t>
        </is>
      </c>
      <c r="N137" s="88" t="inlineStr">
        <is>
          <t>ข้อ 9 Pharma Plus เล่มม่วง (เฉลยข้อ จ)</t>
        </is>
      </c>
      <c r="O137" s="100" t="inlineStr">
        <is>
          <t>Mock</t>
        </is>
      </c>
      <c r="P137" s="100" t="inlineStr">
        <is>
          <t>Pharma Plus เล่มม่วง</t>
        </is>
      </c>
      <c r="Q137" s="100" t="n"/>
    </row>
    <row r="138" ht="409.6" customHeight="1" s="49">
      <c r="A138" s="100" t="n">
        <v>136</v>
      </c>
      <c r="B138" s="88" t="inlineStr">
        <is>
          <t>สูตรตำรับย้ำน้ำ Ferrous sulfate
- Ferrous sulfate 12.5 g
- Citric acid 0.2 g
- Paraben conc. 1 ml
- Syrup add qs 100 ml
ข้อใดถูก</t>
        </is>
      </c>
      <c r="C138" s="100" t="n"/>
      <c r="D138" s="88" t="inlineStr">
        <is>
          <t>มีปัญหาการละลาย</t>
        </is>
      </c>
      <c r="E138" s="88" t="inlineStr">
        <is>
          <t>ต้องเก็บในตู้เย็น</t>
        </is>
      </c>
      <c r="F138" s="88" t="inlineStr">
        <is>
          <t>เก็บในขวดใส ปิดสนิท</t>
        </is>
      </c>
      <c r="G138" s="88" t="inlineStr">
        <is>
          <t>ไม่มีสารแต่งรส</t>
        </is>
      </c>
      <c r="H138" s="88" t="inlineStr">
        <is>
          <t>ไม่มีสารเพิ่มความคงตัว</t>
        </is>
      </c>
      <c r="I138" s="100" t="n">
        <v>1</v>
      </c>
      <c r="J138" s="88"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00" t="n"/>
      <c r="L138" s="88" t="inlineStr">
        <is>
          <t>Tablet Manufacturing</t>
        </is>
      </c>
      <c r="M138" s="100" t="inlineStr">
        <is>
          <t>Product</t>
        </is>
      </c>
      <c r="N138" s="88" t="inlineStr">
        <is>
          <t>ข้อ 10 Pharma Plus เล่มม่วง (เฉลยข้อ ก)</t>
        </is>
      </c>
      <c r="O138" s="100" t="inlineStr">
        <is>
          <t>Mock</t>
        </is>
      </c>
      <c r="P138" s="100" t="inlineStr">
        <is>
          <t>Pharma Plus เล่มม่วง</t>
        </is>
      </c>
      <c r="Q138" s="100" t="n"/>
    </row>
    <row r="139" ht="409.6" customHeight="1" s="49">
      <c r="A139" s="100" t="n">
        <v>137</v>
      </c>
      <c r="B139" s="88"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39" s="100" t="n"/>
      <c r="D139" s="88" t="inlineStr">
        <is>
          <t>0.625 mg</t>
        </is>
      </c>
      <c r="E139" s="88" t="inlineStr">
        <is>
          <t>2.625 mg</t>
        </is>
      </c>
      <c r="F139" s="88" t="inlineStr">
        <is>
          <t>62.5 mg</t>
        </is>
      </c>
      <c r="G139" s="88" t="inlineStr">
        <is>
          <t>375 mg</t>
        </is>
      </c>
      <c r="H139" s="88" t="inlineStr">
        <is>
          <t>125 mg</t>
        </is>
      </c>
      <c r="I139" s="100" t="n">
        <v>5</v>
      </c>
      <c r="J139" s="88"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00" t="n"/>
      <c r="L139" s="88" t="inlineStr">
        <is>
          <t>Tablet Manufacturing</t>
        </is>
      </c>
      <c r="M139" s="100" t="inlineStr">
        <is>
          <t>Product</t>
        </is>
      </c>
      <c r="N139" s="88" t="inlineStr">
        <is>
          <t>ข้อ 11 Pharma Plus เล่มม่วง (เฉลยข้อ จ)</t>
        </is>
      </c>
      <c r="O139" s="100" t="inlineStr">
        <is>
          <t>Mock</t>
        </is>
      </c>
      <c r="P139" s="100" t="inlineStr">
        <is>
          <t>Pharma Plus เล่มม่วง</t>
        </is>
      </c>
      <c r="Q139" s="100" t="n"/>
    </row>
    <row r="140" ht="409.6" customHeight="1" s="49">
      <c r="A140" s="100" t="n">
        <v>138</v>
      </c>
      <c r="B140" s="88"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40" s="100" t="n"/>
      <c r="D140" s="88" t="inlineStr">
        <is>
          <t>Stearic acid</t>
        </is>
      </c>
      <c r="E140" s="88" t="inlineStr">
        <is>
          <t>Lanolin</t>
        </is>
      </c>
      <c r="F140" s="88" t="inlineStr">
        <is>
          <t>Cetyl alcohol</t>
        </is>
      </c>
      <c r="G140" s="88" t="inlineStr">
        <is>
          <t>Potassium hydroxide</t>
        </is>
      </c>
      <c r="H140" s="88" t="inlineStr">
        <is>
          <t>Potassium stearate</t>
        </is>
      </c>
      <c r="I140" s="100" t="n">
        <v>5</v>
      </c>
      <c r="J140" s="88"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00" t="n"/>
      <c r="L140" s="88" t="inlineStr">
        <is>
          <t>Tablet Manufacturing</t>
        </is>
      </c>
      <c r="M140" s="100" t="inlineStr">
        <is>
          <t>Product</t>
        </is>
      </c>
      <c r="N140" s="88" t="inlineStr">
        <is>
          <t>ข้อ 22 Pharma Plus เล่มม่วง (เฉลยข้อ จ)</t>
        </is>
      </c>
      <c r="O140" s="100" t="inlineStr">
        <is>
          <t>Mock</t>
        </is>
      </c>
      <c r="P140" s="100" t="inlineStr">
        <is>
          <t>Pharma Plus เล่มม่วง</t>
        </is>
      </c>
      <c r="Q140" s="100" t="n"/>
    </row>
    <row r="141" ht="409.6" customHeight="1" s="49">
      <c r="A141" s="100" t="n">
        <v>139</v>
      </c>
      <c r="B141" s="88" t="inlineStr">
        <is>
          <t>ค่า required HLB ในการเกิดเป็น o/w emulsion ของวัตภาคน้ำมัน stearic acid และ liquid paraffin ในตำรับข้อ 71 มีค่าเท่ากับ</t>
        </is>
      </c>
      <c r="C141" s="100" t="n"/>
      <c r="D141" s="88" t="inlineStr">
        <is>
          <t>9.5</t>
        </is>
      </c>
      <c r="E141" s="88" t="inlineStr">
        <is>
          <t>10.75</t>
        </is>
      </c>
      <c r="F141" s="88" t="inlineStr">
        <is>
          <t>11.04</t>
        </is>
      </c>
      <c r="G141" s="88" t="inlineStr">
        <is>
          <t>12.13</t>
        </is>
      </c>
      <c r="H141" s="88" t="inlineStr">
        <is>
          <t>14</t>
        </is>
      </c>
      <c r="I141" s="100" t="n">
        <v>1</v>
      </c>
      <c r="J141" s="88"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00" t="n"/>
      <c r="L141" s="88" t="inlineStr">
        <is>
          <t>Tablet Manufacturing</t>
        </is>
      </c>
      <c r="M141" s="100" t="inlineStr">
        <is>
          <t>Product</t>
        </is>
      </c>
      <c r="N141" s="88" t="inlineStr">
        <is>
          <t>ข้อ 73 Pharma Plus เล่มม่วง (เฉลยข้อ )</t>
        </is>
      </c>
      <c r="O141" s="100" t="inlineStr">
        <is>
          <t>Mock</t>
        </is>
      </c>
      <c r="P141" s="100" t="inlineStr">
        <is>
          <t>Pharma Plus เล่มม่วง</t>
        </is>
      </c>
      <c r="Q141" s="100" t="n"/>
    </row>
    <row r="142" ht="409.6" customHeight="1" s="49">
      <c r="A142" s="100" t="n">
        <v>140</v>
      </c>
      <c r="B142" s="88"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42" s="100" t="n"/>
      <c r="D142" s="88" t="inlineStr">
        <is>
          <t>Very soluble</t>
        </is>
      </c>
      <c r="E142" s="88" t="inlineStr">
        <is>
          <t>Sparingly soluble</t>
        </is>
      </c>
      <c r="F142" s="88" t="inlineStr">
        <is>
          <t>Soluble</t>
        </is>
      </c>
      <c r="G142" s="88" t="inlineStr">
        <is>
          <t>Freely soluble</t>
        </is>
      </c>
      <c r="H142" s="88" t="inlineStr">
        <is>
          <t>Insoluble</t>
        </is>
      </c>
      <c r="I142" s="100" t="n">
        <v>3</v>
      </c>
      <c r="J142" s="88"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00" t="n"/>
      <c r="L142" s="88" t="inlineStr">
        <is>
          <t>Tablet Manufacturing</t>
        </is>
      </c>
      <c r="M142" s="100" t="inlineStr">
        <is>
          <t>Product</t>
        </is>
      </c>
      <c r="N142" s="88" t="inlineStr">
        <is>
          <t>ข้อ 98 Pharma Plus เล่มม่วง (เฉลยข้อ ค)</t>
        </is>
      </c>
      <c r="O142" s="100" t="inlineStr">
        <is>
          <t>Mock</t>
        </is>
      </c>
      <c r="P142" s="100" t="inlineStr">
        <is>
          <t>Pharma Plus เล่มม่วง</t>
        </is>
      </c>
      <c r="Q142" s="100" t="n"/>
    </row>
    <row r="143" ht="409.6" customHeight="1" s="49">
      <c r="A143" s="100" t="n">
        <v>141</v>
      </c>
      <c r="B143" s="88"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43" s="100" t="n"/>
      <c r="D143" s="88" t="inlineStr">
        <is>
          <t>Preservatives</t>
        </is>
      </c>
      <c r="E143" s="88" t="inlineStr">
        <is>
          <t>Suspending agent</t>
        </is>
      </c>
      <c r="F143" s="88" t="inlineStr">
        <is>
          <t>Sweetening agent</t>
        </is>
      </c>
      <c r="G143" s="88" t="inlineStr">
        <is>
          <t>Coloring agent</t>
        </is>
      </c>
      <c r="H143" s="88" t="inlineStr">
        <is>
          <t>Active ingredient</t>
        </is>
      </c>
      <c r="I143" s="100" t="n">
        <v>2</v>
      </c>
      <c r="J143" s="88"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00" t="n"/>
      <c r="L143" s="88" t="inlineStr">
        <is>
          <t>Tablet Manufacturing</t>
        </is>
      </c>
      <c r="M143" s="100" t="inlineStr">
        <is>
          <t>Product</t>
        </is>
      </c>
      <c r="N143" s="88" t="inlineStr">
        <is>
          <t>ข้อ 106 Pharma Plus เล่มม่วง (เฉลยข้อ ข)</t>
        </is>
      </c>
      <c r="O143" s="100" t="inlineStr">
        <is>
          <t>Mock</t>
        </is>
      </c>
      <c r="P143" s="100" t="inlineStr">
        <is>
          <t>Pharma Plus เล่มม่วง</t>
        </is>
      </c>
      <c r="Q143" s="100" t="n"/>
    </row>
    <row r="144" ht="409.6" customHeight="1" s="49">
      <c r="A144" s="100" t="n">
        <v>142</v>
      </c>
      <c r="B144" s="88" t="inlineStr">
        <is>
          <t>เมื่อนำครีมมาเตรียมในรูปแบบครีมทาผิวลดไขมันและประเมินความคงตัว ข้อใดเป็นวิธีที่ไม่เหมาะสมมากที่สุด</t>
        </is>
      </c>
      <c r="C144" s="100" t="n"/>
      <c r="D144" s="88" t="inlineStr">
        <is>
          <t>นำไปปั่นเหวี่ยงที่ความเร็วรอบ 3,750 รอบ/นาที เป็นเวลา 5 ชั่วโมง</t>
        </is>
      </c>
      <c r="E144" s="88" t="inlineStr">
        <is>
          <t>นำไปเก็บไว้ที่อุณหภูมิ 180 C เป็นเวลา 12 ชั่วโมง</t>
        </is>
      </c>
      <c r="F144" s="88" t="inlineStr">
        <is>
          <t>นำไปเก็บไว้ที่อุณหภูมิ -5 C สลับกับ 40 C ทุก ๆ 24 ชั่วโมง เป็นจำนวน 24 รอบ</t>
        </is>
      </c>
      <c r="G144" s="88" t="inlineStr">
        <is>
          <t>นำไปเก็บไว้ที่อุณหภูมิ 4 C, 25 C และ 45 Cเป็นเวลา 6 เดือน</t>
        </is>
      </c>
      <c r="H144" s="88" t="inlineStr">
        <is>
          <t>นำไปเก็บไว้ที่อุณหภูมิ 25 C เป็นเวลา 2 ปี</t>
        </is>
      </c>
      <c r="I144" s="100" t="n">
        <v>2</v>
      </c>
      <c r="J144" s="88"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00" t="n"/>
      <c r="L144" s="88" t="inlineStr">
        <is>
          <t>Tablet Manufacturing</t>
        </is>
      </c>
      <c r="M144" s="100" t="inlineStr">
        <is>
          <t>Product</t>
        </is>
      </c>
      <c r="N144" s="88" t="inlineStr">
        <is>
          <t>ข้อ 124 Pharma Plus เล่มม่วง (เฉลยข้อ ข)</t>
        </is>
      </c>
      <c r="O144" s="100" t="inlineStr">
        <is>
          <t>Mock</t>
        </is>
      </c>
      <c r="P144" s="100" t="inlineStr">
        <is>
          <t>Pharma Plus เล่มม่วง</t>
        </is>
      </c>
      <c r="Q144" s="100" t="n"/>
    </row>
    <row r="145" ht="409.6" customHeight="1" s="49">
      <c r="A145" s="100" t="n">
        <v>143</v>
      </c>
      <c r="B145" s="88" t="inlineStr">
        <is>
          <t>สารทำ emulsion ที่ดีของยาครีม isotretinoin ควรมีคุณสมบัติ</t>
        </is>
      </c>
      <c r="C145" s="100" t="n"/>
      <c r="D145" s="88" t="inlineStr">
        <is>
          <t>ลดแรงตึงผิว</t>
        </is>
      </c>
      <c r="E145" s="88" t="inlineStr">
        <is>
          <t>เพิ่มความหนืดให้กับครีม</t>
        </is>
      </c>
      <c r="F145" s="88" t="inlineStr">
        <is>
          <t>ให้ศักย์ไฟฟ้าที่เหมาะสมเพื่อให้เกิดแรงผลักของหยด</t>
        </is>
      </c>
      <c r="G145" s="88" t="inlineStr">
        <is>
          <t>มีประสิทธิภาพความเข้มข้นต่ำ</t>
        </is>
      </c>
      <c r="H145" s="88" t="inlineStr">
        <is>
          <t>ถูกทุกข้อ</t>
        </is>
      </c>
      <c r="I145" s="100" t="n">
        <v>5</v>
      </c>
      <c r="J145" s="88"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00" t="n"/>
      <c r="L145" s="88" t="inlineStr">
        <is>
          <t>Tablet Manufacturing</t>
        </is>
      </c>
      <c r="M145" s="100" t="inlineStr">
        <is>
          <t>Product</t>
        </is>
      </c>
      <c r="N145" s="88" t="inlineStr">
        <is>
          <t>ข้อ 154 Pharma Plus เล่มม่วง (เฉลยข้อ จ)</t>
        </is>
      </c>
      <c r="O145" s="100" t="inlineStr">
        <is>
          <t>Mock</t>
        </is>
      </c>
      <c r="P145" s="100" t="inlineStr">
        <is>
          <t>Pharma Plus เล่มม่วง</t>
        </is>
      </c>
      <c r="Q145" s="100" t="n"/>
    </row>
    <row r="146" ht="409.6" customHeight="1" s="49">
      <c r="A146" s="100" t="n">
        <v>144</v>
      </c>
      <c r="B146" s="88"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46" s="100" t="n"/>
      <c r="D146" s="88" t="inlineStr">
        <is>
          <t>Mineral oil</t>
        </is>
      </c>
      <c r="E146" s="88" t="inlineStr">
        <is>
          <t>Carbopol</t>
        </is>
      </c>
      <c r="F146" s="88" t="inlineStr">
        <is>
          <t>White beeswax</t>
        </is>
      </c>
      <c r="G146" s="88" t="inlineStr">
        <is>
          <t>PEG 4000</t>
        </is>
      </c>
      <c r="H146" s="88" t="inlineStr">
        <is>
          <t>Glycerin</t>
        </is>
      </c>
      <c r="I146" s="100" t="n">
        <v>3</v>
      </c>
      <c r="J146" s="88"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00" t="n"/>
      <c r="L146" s="88" t="inlineStr">
        <is>
          <t>Tablet Manufacturing</t>
        </is>
      </c>
      <c r="M146" s="100" t="inlineStr">
        <is>
          <t>Product</t>
        </is>
      </c>
      <c r="N146" s="88" t="inlineStr">
        <is>
          <t>ข้อ 156 Pharma Plus เล่มม่วง (เฉลยข้อ ค)</t>
        </is>
      </c>
      <c r="O146" s="100" t="inlineStr">
        <is>
          <t>Mock</t>
        </is>
      </c>
      <c r="P146" s="100" t="inlineStr">
        <is>
          <t>Pharma Plus เล่มม่วง</t>
        </is>
      </c>
      <c r="Q146" s="100" t="n"/>
    </row>
    <row r="147" ht="409.6" customHeight="1" s="49">
      <c r="A147" s="100" t="n">
        <v>145</v>
      </c>
      <c r="B147" s="88" t="inlineStr">
        <is>
          <t>ตำรับ aspirin suspension ที่เตรียมแล้วพบว่า เมื่อตั้งทิ้งไว้เป็นก้อนแข็ง เรียกปรากฏการณ์นี้ว่า</t>
        </is>
      </c>
      <c r="C147" s="100" t="n"/>
      <c r="D147" s="88" t="inlineStr">
        <is>
          <t>Flocculation</t>
        </is>
      </c>
      <c r="E147" s="88" t="inlineStr">
        <is>
          <t>Lamination</t>
        </is>
      </c>
      <c r="F147" s="88" t="inlineStr">
        <is>
          <t>Creaming</t>
        </is>
      </c>
      <c r="G147" s="88" t="inlineStr">
        <is>
          <t>Coalescence</t>
        </is>
      </c>
      <c r="H147" s="88" t="inlineStr">
        <is>
          <t>Caking</t>
        </is>
      </c>
      <c r="I147" s="100" t="n">
        <v>5</v>
      </c>
      <c r="J147" s="88"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00" t="n"/>
      <c r="L147" s="88" t="inlineStr">
        <is>
          <t>Tablet Manufacturing</t>
        </is>
      </c>
      <c r="M147" s="100" t="inlineStr">
        <is>
          <t>Product</t>
        </is>
      </c>
      <c r="N147" s="88" t="inlineStr">
        <is>
          <t>ข้อ 168 Pharma Plus เล่มม่วง (เฉลยข้อ จ)</t>
        </is>
      </c>
      <c r="O147" s="100" t="inlineStr">
        <is>
          <t>Mock</t>
        </is>
      </c>
      <c r="P147" s="100" t="inlineStr">
        <is>
          <t>Pharma Plus เล่มม่วง</t>
        </is>
      </c>
      <c r="Q147" s="100" t="n"/>
    </row>
    <row r="148" ht="409.6" customHeight="1" s="49">
      <c r="A148" s="100" t="n">
        <v>146</v>
      </c>
      <c r="B148" s="88"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48" s="100" t="n"/>
      <c r="D148" s="88" t="inlineStr">
        <is>
          <t>Film Coating with Hydroxypropyl methylcellulose (HPMC)</t>
        </is>
      </c>
      <c r="E148" s="88" t="inlineStr">
        <is>
          <t>Enteric Coating with Cellulose acetate phthalate (CAP)</t>
        </is>
      </c>
      <c r="F148" s="88" t="inlineStr">
        <is>
          <t>Hard Gelatin Capsule filling</t>
        </is>
      </c>
      <c r="G148" s="88" t="inlineStr">
        <is>
          <t>Soft Gelatin Capsule encapsulation</t>
        </is>
      </c>
      <c r="H148" s="88" t="inlineStr">
        <is>
          <t>Microcrystalline cellulose</t>
        </is>
      </c>
      <c r="I148" s="100" t="n">
        <v>1</v>
      </c>
      <c r="J148" s="88"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00" t="n"/>
      <c r="L148" s="88" t="inlineStr">
        <is>
          <t>Tablet Manufacturing</t>
        </is>
      </c>
      <c r="M148" s="100" t="inlineStr">
        <is>
          <t>Product</t>
        </is>
      </c>
      <c r="N148" s="88" t="inlineStr">
        <is>
          <t>ข้อ 95 (PLE_CC1_2561_Key.md)</t>
        </is>
      </c>
      <c r="O148" s="100" t="inlineStr">
        <is>
          <t>ข้อสอบจริง</t>
        </is>
      </c>
      <c r="P148" s="100" t="inlineStr">
        <is>
          <t>ปี 2561</t>
        </is>
      </c>
      <c r="Q148" s="100" t="n"/>
    </row>
    <row r="149" ht="409.6" customHeight="1" s="49">
      <c r="A149" s="100" t="n">
        <v>147</v>
      </c>
      <c r="B149" s="88"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49" s="100" t="n"/>
      <c r="D149" s="88" t="inlineStr">
        <is>
          <t>Direct Compression tableting method</t>
        </is>
      </c>
      <c r="E149" s="88" t="inlineStr">
        <is>
          <t>Wet Granulation tableting method</t>
        </is>
      </c>
      <c r="F149" s="88" t="inlineStr">
        <is>
          <t>Dry Granulation (Roller Compaction)</t>
        </is>
      </c>
      <c r="G149" s="88" t="inlineStr">
        <is>
          <t>Fluidized Bed Granulation</t>
        </is>
      </c>
      <c r="H149" s="88" t="inlineStr">
        <is>
          <t>Film Coating with Hydroxypropyl methylcellulose (HPMC)</t>
        </is>
      </c>
      <c r="I149" s="100" t="n">
        <v>2</v>
      </c>
      <c r="J149" s="88"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00" t="n"/>
      <c r="L149" s="88" t="inlineStr">
        <is>
          <t>Tablet Manufacturing</t>
        </is>
      </c>
      <c r="M149" s="100" t="inlineStr">
        <is>
          <t>Product</t>
        </is>
      </c>
      <c r="N149" s="88" t="inlineStr">
        <is>
          <t>ข้อ 5 (PLE_CC1_Key_Rx20_UBU.md)</t>
        </is>
      </c>
      <c r="O149" s="100" t="inlineStr">
        <is>
          <t>Mock</t>
        </is>
      </c>
      <c r="P149" s="100" t="inlineStr">
        <is>
          <t>Mock Rx20 UBU</t>
        </is>
      </c>
      <c r="Q149" s="100" t="n"/>
    </row>
    <row r="150" ht="409.6" customHeight="1" s="49">
      <c r="A150" s="100" t="n">
        <v>148</v>
      </c>
      <c r="B150" s="88"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50" s="100" t="n"/>
      <c r="D150" s="88" t="inlineStr">
        <is>
          <t>Magnesium stearate (Lubricant 1%)</t>
        </is>
      </c>
      <c r="E150" s="88" t="inlineStr">
        <is>
          <t>Sodium starch glycolate (Superdisintegrant)</t>
        </is>
      </c>
      <c r="F150" s="88" t="inlineStr">
        <is>
          <t>Direct Compression tableting method</t>
        </is>
      </c>
      <c r="G150" s="88" t="inlineStr">
        <is>
          <t>Wet Granulation tableting method</t>
        </is>
      </c>
      <c r="H150" s="88" t="inlineStr">
        <is>
          <t>Dry Granulation (Roller Compaction)</t>
        </is>
      </c>
      <c r="I150" s="100" t="n">
        <v>1</v>
      </c>
      <c r="J150" s="88"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00" t="n"/>
      <c r="L150" s="88" t="inlineStr">
        <is>
          <t>Powders &amp; Granules</t>
        </is>
      </c>
      <c r="M150" s="100" t="inlineStr">
        <is>
          <t>Product</t>
        </is>
      </c>
      <c r="N150" s="88" t="inlineStr">
        <is>
          <t>ข้อ 1 (PLE_CC1_Key_Rx20_UBU.md)</t>
        </is>
      </c>
      <c r="O150" s="100" t="inlineStr">
        <is>
          <t>Mock</t>
        </is>
      </c>
      <c r="P150" s="100" t="inlineStr">
        <is>
          <t>Mock Rx20 UBU</t>
        </is>
      </c>
      <c r="Q150" s="100" t="n"/>
    </row>
    <row r="151" ht="409.6" customHeight="1" s="49">
      <c r="A151" s="100" t="n">
        <v>149</v>
      </c>
      <c r="B151" s="88"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51" s="100" t="n"/>
      <c r="D151" s="88" t="inlineStr">
        <is>
          <t>Stearic acid ทำหน้าที่เป็นสารเพิ่มความแข็งเดี่ยวๆ โดยไม่ทำปฏิกิริยากับสารอื่น</t>
        </is>
      </c>
      <c r="E151" s="88" t="inlineStr">
        <is>
          <t>Sodium carbonate ทำหน้าที่เป็น active ingredient ในการกระตุ้นการขับถ่ายโดยตรง</t>
        </is>
      </c>
      <c r="F151" s="88" t="inlineStr">
        <is>
          <t>Stearic acid ละลายน้ำได้ดีในของเหลวทวารหนัก จึงปลดปล่อยตัวยาได้อย่างรวดเร็ว</t>
        </is>
      </c>
      <c r="G151" s="88" t="inlineStr">
        <is>
          <t>เกิดปฏิกิริยาสะปอนนิฟิเคชันระหว่าง Stearic acid กับด่าง ได้ Sodium stearate ซึ่งเป็นสบู่ทำหน้าที่เป็นโครงสร้างแข็ง (Solidifying agent/Soap base)</t>
        </is>
      </c>
      <c r="H151" s="88" t="inlineStr">
        <is>
          <t>ตำรับนี้ใช้ Gelatin เป็นสารก่อเจลหลักเช่นเดียวกับ Gelatinized glycerin suppository</t>
        </is>
      </c>
      <c r="I151" s="100" t="n">
        <v>4</v>
      </c>
      <c r="J151" s="88"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51" s="100" t="inlineStr">
        <is>
          <t>USP-NF &lt;795&gt; Pharmaceutical Compounding – Nonsterile Preparations / Ansel's Pharmaceutical Dosage Forms and Drug Delivery Systems (Suppositories)</t>
        </is>
      </c>
      <c r="L151" s="88" t="inlineStr">
        <is>
          <t>Liquid &amp; Semisolid Dosage Forms</t>
        </is>
      </c>
      <c r="M151" s="100" t="inlineStr">
        <is>
          <t>Product</t>
        </is>
      </c>
      <c r="N151" s="88" t="inlineStr">
        <is>
          <t>ข้อสอบจริง Product ปี 2567 ข้อ 13</t>
        </is>
      </c>
      <c r="O151" s="100" t="inlineStr">
        <is>
          <t>ข้อสอบจริง</t>
        </is>
      </c>
      <c r="P151" s="100" t="inlineStr">
        <is>
          <t>ปี 2567</t>
        </is>
      </c>
      <c r="Q151" s="100" t="n"/>
    </row>
    <row r="152" ht="409.6" customHeight="1" s="49">
      <c r="A152" s="100" t="n">
        <v>150</v>
      </c>
      <c r="B152" s="88"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52" s="100" t="n"/>
      <c r="D152" s="88" t="inlineStr">
        <is>
          <t>การเติบโตของผลึกผ่านกระบวนการ Ostwald ripening และการรวมตัวของอนุภาค (Aggregation/Crystal growth)</t>
        </is>
      </c>
      <c r="E152" s="88" t="inlineStr">
        <is>
          <t>การสลายตัวของสารกันเสีย Benzalkonium chloride ทำให้เกิดการตกตะกอนทางเคมี</t>
        </is>
      </c>
      <c r="F152" s="34" t="inlineStr">
        <is>
          <t>การไฮโดรไลซิสของสารแขวนตะกอน Avicel RC-591 กลายเป็นน้ำตาลโมเลกุลเดี่ยว</t>
        </is>
      </c>
      <c r="G152" s="34" t="inlineStr">
        <is>
          <t>การเปลี่ยนสถานะของตัวทำละลายน้ำกลายเป็นไอ ส่งผลให้ความเข้มข้นตัวยาสูงเกินจุดอิ่มตัวอย่างถาวร</t>
        </is>
      </c>
      <c r="H152" s="34" t="inlineStr">
        <is>
          <t>การเกิดปฏิกิริยารีดอกซ์ระหว่าง Polysorbate 80 กับเยื่อบุจมูก</t>
        </is>
      </c>
      <c r="I152" s="100" t="n">
        <v>1</v>
      </c>
      <c r="J152" s="88" t="inlineStr">
        <is>
          <t>✅ คำตอบที่ถูกต้อง: ข้อ ก. การเติบโตของผลึกผ่านกระบวนการ Ostwald ripening และการรวมตัวของอนุภาค (Aggregation/Crystal growth)
💡 Background:
ในระบบคอลลอยด์และยาน้ำแขวนตะกอนขนาดอนุภาคระดับนาโนเมตรหรือไมโครเมตร ความสามารถในการละลายของอนุภาคขนาดเล็กจะสูงกว่าอนุภาคขนาดใหญ่ตามสมการ Ostwald-Freundlich ส่งผลให้อนุภาคขนาดเล็กละลายเข้าสู่ตัวกลางแล้วไปตกผลึกพอกพูนบนผิวของอนุภาคขนาดใหญ่ที่มีพลังงานพื้นผิวต่ำกว่า ปรากฏการณ์นี้เรียกว่า Ostwald Ripening หรือ Crystal Growth นอกจากนี้ การที่พลังงานพื้นผิวสูงยังเหนี่ยวนำให้อนุภาคเกิด Aggregation รวมตัวกันเป็นกลุ่มก้อนขนาดใหญ่ขึ้นตามเวลา
🎯 ทำไมข้อนี้ถึงถูก:
ข้อ ก. ถูกต้อง เพราะการเพิ่มขนาดอนุภาคจาก 250 nm เป็น 500 nm ในระบบน้ำแขวนตะกอนหลังเก็บรักษา เป็นลักษณะจำเพาะของกระบวนการ Ostwald ripening และ Particle aggregation ซึ่งเป็นความไม่คงตัวทางกายภาพ (Physical instability) ของอนุภาคแขวนลอย
🔍 ข้ออื่นผิดเพราะอะไร:
- ข้อ ข. ผิด เพราะ Benzalkonium chloride เป็นสารต้านจุลชีพกลุ่ม cationic surfactant ความไม่คงตัวนี้เป็นเรื่องทางกายภาพของคอลลอยด์ ไม่ได้เกิดจากการตกตะกอนทางเคมีของสารกันเสีย
- ข้อ ค. ผิด เพราะ Avicel RC-591 (MCC + NaCMC) มีความคงตัวสูง ไม่เกิดการไฮโดรไลซิสเป็นน้ำตาลโมเลกุลเดี่ยวในสภาวะการเก็บรักษาปกติ
- ข้อ ง. ผิด เพราะในภาชนะบรรจุที่ปิดสนิท (Nasal spray container) น้ำไม่สามารถระเหยออกไปจนทำให้ความเข้มข้นเปลี่ยนอย่างรุนแรงได้
- ข้อ จ. ผิด เพราะการทดสอบความคงตัวในหลอดทดลอง (Stability test) ยังไม่มีการสัมผัสกับเยื่อบุจมูก
📖 Guideline อ้างอิง:
Martin's Physical Pharmacy and Pharmaceutical Sciences (Chapter: Interfacial Phenomena and Dispersed Systems)
📌 จุดจำก่อนสอบ:
อนุภาคเล็กละลายไปพอกอนุภาคใหญ่จนขนาดโตขึ้น = Ostwald Ripening ป้องกันได้โดยการควบคุมขนาดอนุภาคให้สม่ำเสมอ (Narrow particle size distribution) และเติม Surfactant/Polymer ป้องกันการรวมตัว</t>
        </is>
      </c>
      <c r="K152" s="100" t="inlineStr">
        <is>
          <t>Martin's Physical Pharmacy and Pharmaceutical Sciences (Colloids &amp; Coarse Dispersions) / Ansel's Pharmaceutical Dosage Forms</t>
        </is>
      </c>
      <c r="L152" s="88" t="inlineStr">
        <is>
          <t>Liquid &amp; Semisolid Dosage Forms</t>
        </is>
      </c>
      <c r="M152" s="100" t="inlineStr">
        <is>
          <t>Product</t>
        </is>
      </c>
      <c r="N152" s="88" t="inlineStr">
        <is>
          <t>ข้อสอบจริง Product ปี 2567 ข้อ 36</t>
        </is>
      </c>
      <c r="O152" s="100" t="inlineStr">
        <is>
          <t>ข้อสอบจริง</t>
        </is>
      </c>
      <c r="P152" s="100" t="inlineStr">
        <is>
          <t>ปี 2567</t>
        </is>
      </c>
      <c r="Q152" s="100" t="n"/>
    </row>
    <row r="153" ht="409.6" customHeight="1" s="49">
      <c r="A153" s="100" t="n">
        <v>151</v>
      </c>
      <c r="B153" s="88"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53" s="100" t="n"/>
      <c r="D153" s="88" t="inlineStr">
        <is>
          <t>มีชื่อทางการว่า Theobroma Oil และมีคุณสมบัติเป็น Oleaginous / Fatty suppository base</t>
        </is>
      </c>
      <c r="E153" s="34" t="inlineStr">
        <is>
          <t>มีจุดหลอมเหลวที่เหมาะสมกับร่างกายมนุษย์คือช่วง 34 ถึง 35 องศาเซลเซียส จึงหลอมเหลวได้ดีที่อุณหภูมิร่างกาย</t>
        </is>
      </c>
      <c r="F153" s="88" t="inlineStr">
        <is>
          <t>สามารถเตรียมยาเหน็บชนิดนี้ได้ด้วยวิธี Emulsion method โดยไม่ต้องใช้ความร้อนในการหลอมเหลว</t>
        </is>
      </c>
      <c r="G153" s="34" t="inlineStr">
        <is>
          <t>มีคุณสมบัติการเกิดผลึกได้หลายรูป (Polymorphism) ได้แก่ รูปแกมมา แอลฟา บีตาไพรม์ และบีตา</t>
        </is>
      </c>
      <c r="H153" s="34"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53" s="100" t="n">
        <v>3</v>
      </c>
      <c r="J153" s="88"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53" s="100" t="inlineStr">
        <is>
          <t>USP-NF Official Monographs: Theobroma Oil / Ansel's Pharmaceutical Dosage Forms and Drug Delivery Systems</t>
        </is>
      </c>
      <c r="L153" s="88" t="inlineStr">
        <is>
          <t>Liquid &amp; Semisolid Dosage Forms</t>
        </is>
      </c>
      <c r="M153" s="100" t="inlineStr">
        <is>
          <t>Product</t>
        </is>
      </c>
      <c r="N153" s="88" t="inlineStr">
        <is>
          <t>ข้อสอบจริง Product ปี 2566 ข้อ 18</t>
        </is>
      </c>
      <c r="O153" s="100" t="inlineStr">
        <is>
          <t>ข้อสอบจริง</t>
        </is>
      </c>
      <c r="P153" s="100" t="inlineStr">
        <is>
          <t>ปี 2566</t>
        </is>
      </c>
      <c r="Q153" s="100" t="n"/>
    </row>
    <row r="154" ht="409.6" customHeight="1" s="49">
      <c r="A154" s="100" t="n">
        <v>152</v>
      </c>
      <c r="B154" s="88"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54" s="100" t="n"/>
      <c r="D154" s="88" t="inlineStr">
        <is>
          <t>Propylene glycol (หรือ Glycerin/Alcohol)</t>
        </is>
      </c>
      <c r="E154" s="88" t="inlineStr">
        <is>
          <t>Liquid paraffin (Mineral oil)</t>
        </is>
      </c>
      <c r="F154" s="88" t="inlineStr">
        <is>
          <t>Cocoa butter หลอมเหลว</t>
        </is>
      </c>
      <c r="G154" s="88" t="inlineStr">
        <is>
          <t>Castor oil (น้ำมันละหุ่ง)</t>
        </is>
      </c>
      <c r="H154" s="34" t="inlineStr">
        <is>
          <t>White petrolatum</t>
        </is>
      </c>
      <c r="I154" s="100" t="n">
        <v>1</v>
      </c>
      <c r="J154" s="88"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54" s="100" t="inlineStr">
        <is>
          <t>Ansel's Pharmaceutical Dosage Forms and Drug Delivery Systems (Suppositories Compounding)</t>
        </is>
      </c>
      <c r="L154" s="88" t="inlineStr">
        <is>
          <t>Liquid &amp; Semisolid Dosage Forms</t>
        </is>
      </c>
      <c r="M154" s="100" t="inlineStr">
        <is>
          <t>Product</t>
        </is>
      </c>
      <c r="N154" s="88" t="inlineStr">
        <is>
          <t>ข้อสอบจริง Product ปี 2566 ข้อ 24</t>
        </is>
      </c>
      <c r="O154" s="100" t="inlineStr">
        <is>
          <t>ข้อสอบจริง</t>
        </is>
      </c>
      <c r="P154" s="100" t="inlineStr">
        <is>
          <t>ปี 2566</t>
        </is>
      </c>
      <c r="Q154" s="100" t="n"/>
    </row>
    <row r="155" ht="409.6" customHeight="1" s="49">
      <c r="A155" s="100" t="n">
        <v>153</v>
      </c>
      <c r="B155" s="88"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55" s="100" t="n"/>
      <c r="D155" s="88" t="inlineStr">
        <is>
          <t>Oleaginous base (Hydrocarbon base)</t>
        </is>
      </c>
      <c r="E155" s="88" t="inlineStr">
        <is>
          <t>Absorption base (Water-in-oil absorption base)</t>
        </is>
      </c>
      <c r="F155" s="88" t="inlineStr">
        <is>
          <t>Water-soluble base (PEG base / Macrogol ointment)</t>
        </is>
      </c>
      <c r="G155" s="88" t="inlineStr">
        <is>
          <t>Water-removable base (Oil-in-water emulsion base)</t>
        </is>
      </c>
      <c r="H155" s="34" t="inlineStr">
        <is>
          <t>Oleaginous absorption base</t>
        </is>
      </c>
      <c r="I155" s="100" t="n">
        <v>3</v>
      </c>
      <c r="J155" s="88"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55" s="100" t="inlineStr">
        <is>
          <t>USP-NF &lt;1151&gt; Pharmaceutical Dosage Forms (Ointments) / Ansel's Pharmaceutical Dosage Forms</t>
        </is>
      </c>
      <c r="L155" s="88" t="inlineStr">
        <is>
          <t>Liquid &amp; Semisolid Dosage Forms</t>
        </is>
      </c>
      <c r="M155" s="100" t="inlineStr">
        <is>
          <t>Product</t>
        </is>
      </c>
      <c r="N155" s="88" t="inlineStr">
        <is>
          <t>ข้อสอบจริง Product ปี 2566 ข้อ 29</t>
        </is>
      </c>
      <c r="O155" s="100" t="inlineStr">
        <is>
          <t>ข้อสอบจริง</t>
        </is>
      </c>
      <c r="P155" s="100" t="inlineStr">
        <is>
          <t>ปี 2566</t>
        </is>
      </c>
      <c r="Q155" s="100" t="n"/>
    </row>
    <row r="156" ht="409.6" customHeight="1" s="49">
      <c r="A156" s="100" t="n">
        <v>154</v>
      </c>
      <c r="B156" s="88"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56" s="100" t="n"/>
      <c r="D156" s="88" t="inlineStr">
        <is>
          <t>Coalescence</t>
        </is>
      </c>
      <c r="E156" s="88" t="inlineStr">
        <is>
          <t>Bleeding (หรือ Syneresis)</t>
        </is>
      </c>
      <c r="F156" s="88" t="inlineStr">
        <is>
          <t>Breaking (Cracking)</t>
        </is>
      </c>
      <c r="G156" s="88" t="inlineStr">
        <is>
          <t>Caking</t>
        </is>
      </c>
      <c r="H156" s="34" t="inlineStr">
        <is>
          <t>Upward Creaming</t>
        </is>
      </c>
      <c r="I156" s="100" t="n">
        <v>2</v>
      </c>
      <c r="J156" s="88"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56" s="100" t="inlineStr">
        <is>
          <t>Martin's Physical Pharmacy and Pharmaceutical Sciences (Rheology &amp; Semisolids) / Ansel's Pharmaceutical Dosage Forms</t>
        </is>
      </c>
      <c r="L156" s="88" t="inlineStr">
        <is>
          <t>Liquid &amp; Semisolid Dosage Forms</t>
        </is>
      </c>
      <c r="M156" s="100" t="inlineStr">
        <is>
          <t>Product</t>
        </is>
      </c>
      <c r="N156" s="88" t="inlineStr">
        <is>
          <t>ข้อสอบจริง Product ปี 2566 ข้อ 30</t>
        </is>
      </c>
      <c r="O156" s="100" t="inlineStr">
        <is>
          <t>ข้อสอบจริง</t>
        </is>
      </c>
      <c r="P156" s="100" t="inlineStr">
        <is>
          <t>ปี 2566</t>
        </is>
      </c>
      <c r="Q156" s="100" t="n"/>
    </row>
    <row r="157" ht="409.6" customHeight="1" s="49">
      <c r="A157" s="100" t="n">
        <v>155</v>
      </c>
      <c r="B157" s="88"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57" s="100" t="n"/>
      <c r="D157" s="88" t="inlineStr">
        <is>
          <t>Vanishing cream ชนิด Non-ionic</t>
        </is>
      </c>
      <c r="E157" s="88" t="inlineStr">
        <is>
          <t>Cold cream ชนิด W/O</t>
        </is>
      </c>
      <c r="F157" s="88" t="inlineStr">
        <is>
          <t>Anionic cream (O/W Emulsion Cream)</t>
        </is>
      </c>
      <c r="G157" s="88" t="inlineStr">
        <is>
          <t>Cationic cream</t>
        </is>
      </c>
      <c r="H157" s="88" t="inlineStr">
        <is>
          <t>Amphoteric cream</t>
        </is>
      </c>
      <c r="I157" s="100" t="n">
        <v>3</v>
      </c>
      <c r="J157" s="88"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57" s="100" t="inlineStr">
        <is>
          <t>Ansel's Pharmaceutical Dosage Forms and Drug Delivery Systems (Emulsions &amp; Creams) / Remington: The Science and Practice of Pharmacy</t>
        </is>
      </c>
      <c r="L157" s="88" t="inlineStr">
        <is>
          <t>Liquid &amp; Semisolid Dosage Forms</t>
        </is>
      </c>
      <c r="M157" s="100" t="inlineStr">
        <is>
          <t>Product</t>
        </is>
      </c>
      <c r="N157" s="88" t="inlineStr">
        <is>
          <t>ข้อสอบจริง Product ปี 2566 ข้อ 31</t>
        </is>
      </c>
      <c r="O157" s="100" t="inlineStr">
        <is>
          <t>ข้อสอบจริง</t>
        </is>
      </c>
      <c r="P157" s="100" t="inlineStr">
        <is>
          <t>ปี 2566</t>
        </is>
      </c>
      <c r="Q157" s="100" t="n"/>
    </row>
    <row r="158" ht="409.6" customHeight="1" s="49">
      <c r="A158" s="100" t="n">
        <v>156</v>
      </c>
      <c r="B158" s="88" t="inlineStr">
        <is>
          <t>จากสูตรตำรับต่อไปนี้: White Petrolatum 850 g, Mineral Oil 100 g, White Wax 50 g เมื่อนำมาหลอมผสมเข้าด้วยกันอย่างเหมาะสม จะได้เภสัชภัณฑ์รูปแบบใดและจัดเป็นฐานชนิดใด</t>
        </is>
      </c>
      <c r="C158" s="100" t="n"/>
      <c r="D158" s="88" t="inlineStr">
        <is>
          <t>Ointment (Oleaginous / Hydrocarbon ointment base)</t>
        </is>
      </c>
      <c r="E158" s="88" t="inlineStr">
        <is>
          <t>Hydrogel (Water-soluble gel base)</t>
        </is>
      </c>
      <c r="F158" s="88" t="inlineStr">
        <is>
          <t>O/W Emulsion (Vanishing cream)</t>
        </is>
      </c>
      <c r="G158" s="88" t="inlineStr">
        <is>
          <t>W/O Cream (Cold cream)</t>
        </is>
      </c>
      <c r="H158" s="88" t="inlineStr">
        <is>
          <t>Paste (High-solid dispersion)</t>
        </is>
      </c>
      <c r="I158" s="100" t="n">
        <v>1</v>
      </c>
      <c r="J158" s="88" t="inlineStr">
        <is>
          <t>✅ คำตอบที่ถูกต้อง: ข้อ ก. Ointment (Oleaginous / Hydrocarbon ointment base)
💡 Background:
สูตรตำรับที่ประกอบด้วย White Petrolatum (วาสลินขาว), Mineral Oil (น้ำมันพาราฟินเหลว) และ White Wax (ไขผึ้งขาว) คือสูตรมาตรฐานของ White Ointment USP/BP ซึ่งเป็นขี้ผึ้งพื้นฐานกลุ่ม Oleaginous base (Hydrocarbon base) มีคุณสมบัติมันเยิ้ม ไม่ดูดซับน้ำ ป้องกันการระเหยของน้ำจากผิวหนังได้ดีเยี่ยม (Occlusive effect) และช่วยเพิ่มความชุ่มชื้นแก่ผิวหนังชั้น stratum corneum
🎯 ทำไมข้อนี้ถึงถูก:
ข้อ ก. ถูกต้อง เพราะส่วนผสมทั้งหมดเป็นสารไฮโดรคาร์บอนและไขมันบริสุทธิ์ ปราศจากน้ำ จึงได้เภสัชภัณฑ์รูปแบบยาขี้ผึ้ง (Ointment) ประเภท Oleaginous base
🔍 ข้ออื่นผิดเพราะอะไร:
- ข้อ ข. ผิด เพราะ Hydrogel ต้องมีน้ำเป็นตัวกลางหลักร่วมกับสารก่อเจลที่ชอบน้ำ เช่น Carbomer หรือ HPMC
- ข้อ ค. ผิด เพราะ O/W Emulsion (Cream) ต้องมีทั้งวัฏภาคน้ำ วัฏภาคน้ำมัน และสารก่ออิมัลชัน
- ข้อ ง. ผิด เพราะ W/O Cream ต้องมีส่วนประกอบของน้ำเป็นวัฏภาคภายใน
- ข้อ จ. ผิด เพราะ Paste ต้องมีผงยาของแข็งที่ไม่ละลายน้ำผสมอยู่อย่างน้อย 20-50% w/w เช่น Zinc oxide paste
📖 Guideline อ้างอิง:
USP-NF Official Monographs: White Ointment / Ansel's Pharmaceutical Dosage Forms
📌 จุดจำก่อนสอบ:
White Petrolatum + Mineral oil + White wax = White Ointment (Oleaginous base, 100% lipid, Occlusive สูง)</t>
        </is>
      </c>
      <c r="K158" s="100" t="inlineStr">
        <is>
          <t>USP-NF &lt;1151&gt; Pharmaceutical Dosage Forms: Ointments / British Pharmacopoeia (White Ointment BP)</t>
        </is>
      </c>
      <c r="L158" s="88" t="inlineStr">
        <is>
          <t>Liquid &amp; Semisolid Dosage Forms</t>
        </is>
      </c>
      <c r="M158" s="100" t="inlineStr">
        <is>
          <t>Product</t>
        </is>
      </c>
      <c r="N158" s="88" t="inlineStr">
        <is>
          <t>ข้อสอบจริง Product ปี 2565 ข้อ 1</t>
        </is>
      </c>
      <c r="O158" s="100" t="inlineStr">
        <is>
          <t>ข้อสอบจริง</t>
        </is>
      </c>
      <c r="P158" s="100" t="inlineStr">
        <is>
          <t>ปี 2565</t>
        </is>
      </c>
      <c r="Q158" s="100" t="n"/>
    </row>
    <row r="159" ht="409.6" customHeight="1" s="49">
      <c r="A159" s="100" t="n">
        <v>157</v>
      </c>
      <c r="B159" s="88" t="inlineStr">
        <is>
          <t>ในการเตรียมยาเจล Capsaicin Gel โดยใช้ Carbopol 940 (Carbomer) เป็นสารก่อเจล (Gelling agent) เภสัชกรจำเป็นต้องเติม Triethanolamine (TEA) ลงในตำรับ สารดังกล่าวทำหน้าที่สำคัญอย่างไร</t>
        </is>
      </c>
      <c r="C159" s="100" t="n"/>
      <c r="D159" s="88" t="inlineStr">
        <is>
          <t>ทำหน้าที่เป็น Neutralizing agent / Alkalizing agent ปรับเพิ่ม pH เพื่อให้พอลิเมอร์คลายตัวและเกิดโครงสร้างร่างแหของเจลใส</t>
        </is>
      </c>
      <c r="E159" s="88" t="inlineStr">
        <is>
          <t>ทำหน้าที่เป็น Antioxidant เพื่อป้องกันการสลายตัวจากปฏิกิริยาออกซิเดชันของ Capsaicin</t>
        </is>
      </c>
      <c r="F159" s="88" t="inlineStr">
        <is>
          <t>ทำหน้าที่เป็น Antimicrobial preservative เพื่อป้องกันการเจริญเติบโตของเชื้อราและแบคทีเรีย</t>
        </is>
      </c>
      <c r="G159" s="88" t="inlineStr">
        <is>
          <t>ทำหน้าที่เป็น Co-solvent เพิ่มการละลายของ Capsaicin โดยตรง</t>
        </is>
      </c>
      <c r="H159" s="88" t="inlineStr">
        <is>
          <t>ทำหน้าที่เป็น Chelating agent ดักจับประจุโลหะหนักในตำรับ</t>
        </is>
      </c>
      <c r="I159" s="100" t="n">
        <v>1</v>
      </c>
      <c r="J159" s="88" t="inlineStr">
        <is>
          <t>✅ คำตอบที่ถูกต้อง: ข้อ ก. ทำหน้าที่เป็น Neutralizing agent / Alkalizing agent ปรับเพิ่ม pH เพื่อให้พอลิเมอร์คลายตัวและเกิดโครงสร้างร่างแหของเจลใส
💡 Background:
Carbopol (Carbomer) เป็นพอลิเมอร์สังเคราะห์ของ Polyacrylic acid ซึ่งในสภาวะที่เป็นกรด (pH ต่ำ) สายพอลิเมอร์จะขดตัวแน่นและมีความหนืดต่ำ เมื่อกระจายตัวในน้ำแล้ว จำเป็นต้องเติมสารที่มีฤทธิ์เป็นด่าง เช่น Triethanolamine (TEA), Diisopropanolamine (DIPA), หรือ Sodium hydroxide (NaOH) เพื่อทำปฏิกิริยาสะเทินกรด (Neutralization) เปลี่ยนหมู่ -COOH ให้เป็นหมู่คาร์บอกซิเลตประจุลบ (-COO-) ซึ่งจะเกิดแรงผลักทางไฟฟ้าระหว่างโมเลกุล ทำให้สายพอลิเมอร์คลี่ขยายตัวออกและดักจับโมเลกุลน้ำ เกิดเป็นโครงสร้างร่างแหเจลใสที่มีความหนืดสูง (High viscosity transparent gel) ที่ pH ประมาณ 6-7
🎯 ทำไมข้อนี้ถึงถูก:
ข้อ ก. ถูกต้อง เพราะ Triethanolamine (TEA) เป็นด่างอินทรีย์ (Organic amine) ที่ใช้เป็น Neutralizing agent ในการปรับค่า pH ของ Carbopol เพื่อให้เกิดการพองตัวเป็นเนื้อเจลใส
🔍 ข้ออื่นผิดเพราะอะไร:
- ข้อ ข. ผิด เพราะสารต้านออกซิเดชันที่นิยมใช้คือ BHT, BHA, Sodium metabisulfite หรือ Tocopherol ไม่ใช่ TEA
- ข้อ ค. ผิด เพราะสารกันเสียที่นิยมใช้ในเจลคือ Parabens, Benzalkonium chloride หรือ Phenoxyethanol
- ข้อ ง. ผิด เพราะ Co-solvent ที่ใช้ช่วยละลาย Capsaicin คือ Ethanol หรือ Propylene glycol
- ข้อ จ. ผิด เพราะ Chelating agent คือ Disodium EDTA (Edetate disodium)
📖 Guideline อ้างอิง:
Handbook of Pharmaceutical Excipients: Carbomer &amp; Triethanolamine / Ansel's Pharmaceutical Dosage Forms
📌 จุดจำก่อนสอบ:
Carbopol (Polyacrylic acid) + Neutralizing agent (TEA / NaOH / DIPA) -&gt; คลี่สายพอลิเมอร์ -&gt; Gel ข้นใส</t>
        </is>
      </c>
      <c r="K159" s="100" t="inlineStr">
        <is>
          <t>Handbook of Pharmaceutical Excipients (Triethanolamine, Carbomer) / Martin's Physical Pharmacy</t>
        </is>
      </c>
      <c r="L159" s="88" t="inlineStr">
        <is>
          <t>Liquid &amp; Semisolid Dosage Forms</t>
        </is>
      </c>
      <c r="M159" s="100" t="inlineStr">
        <is>
          <t>Product</t>
        </is>
      </c>
      <c r="N159" s="88" t="inlineStr">
        <is>
          <t>ข้อสอบจริง Product ปี 2565 ข้อ 2</t>
        </is>
      </c>
      <c r="O159" s="100" t="inlineStr">
        <is>
          <t>ข้อสอบจริง</t>
        </is>
      </c>
      <c r="P159" s="100" t="inlineStr">
        <is>
          <t>ปี 2565</t>
        </is>
      </c>
      <c r="Q159" s="100" t="n"/>
    </row>
    <row r="160" ht="409.6" customHeight="1" s="49">
      <c r="A160" s="100" t="n">
        <v>158</v>
      </c>
      <c r="B160" s="88" t="inlineStr">
        <is>
          <t>ในสูตรตำรับยาพ่นจมูก Mometasone Furoate Nasal Spray 0.05% มีการเติม Citric Acid Monohydrate และ Sodium Citrate Dihydrate ร่วมกันในตำรับ สารทั้งสองชนิดทำหน้าที่สำคัญอย่างไร</t>
        </is>
      </c>
      <c r="C160" s="100" t="n"/>
      <c r="D160" s="88" t="inlineStr">
        <is>
          <t>ทำหน้าที่เป็น Antimicrobial preservative เพื่อควบคุมเชื้อจุลชีพ</t>
        </is>
      </c>
      <c r="E160" s="88" t="inlineStr">
        <is>
          <t>ทำหน้าที่เป็น Buffering system เพื่อควบคุมและรักษาระดับ pH ของตำรับให้คงที่</t>
        </is>
      </c>
      <c r="F160" s="88" t="inlineStr">
        <is>
          <t>ทำหน้าที่เป็น Antioxidant เพื่อป้องกันการเกิดปฏิกิริยาโฟโตออกซิเดชัน</t>
        </is>
      </c>
      <c r="G160" s="88" t="inlineStr">
        <is>
          <t>ทำหน้าที่เป็น Solubilizing agent เพื่อละลายตัวยาสำคัญให้อยู่ในรูปสารละลายใส</t>
        </is>
      </c>
      <c r="H160" s="88" t="inlineStr">
        <is>
          <t>ทำหน้าที่เป็น Tonicity adjusting agent เพียงอย่างเดียวเพื่อปรับให้เป็น Isotonic</t>
        </is>
      </c>
      <c r="I160" s="100" t="n">
        <v>2</v>
      </c>
      <c r="J160" s="88" t="inlineStr">
        <is>
          <t>✅ คำตอบที่ถูกต้อง: ข้อ ข. ทำหน้าที่เป็น Buffering system เพื่อควบคุมและรักษาระดับ pH ของตำรับให้คงที่
💡 Background:
คู่กรด-เบสระหว่าง Citric acid (กรดอ่อน) และ Sodium citrate (เกลือของกรดอ่อน) เป็นระบบสารละลายบัฟเฟอร์ (Citrate buffer system) ที่นิยมใช้อย่างแพร่หลายในเภสัชภัณฑ์น้ำพ่นจมูก ตา และยาฉีด เพื่อควบคุมและคงสภาพความเป็นกรด-ด่าง (pH) ของตำรับให้อยู่ในช่วงที่ตัวยาสำคัญมีความคงตัวทางเคมีสูงสุด (Chemical stability) และมีความเข้ากันได้ทางสรีรวิทยากับเยื่อบุจมูก (Nasal mucosa tolerability, pH 4.5-6.5)
🎯 ทำไมข้อนี้ถึงถูก:
ข้อ ข. ถูกต้อง เพราะ Citric acid ร่วมกับ Sodium citrate ทำหน้าที่เป็น Buffer system รักษาระดับ pH ให้คงที่ตามสูตรมาตรฐาน
🔍 ข้ออื่นผิดเพราะอะไร:
- ข้อ ก. ผิด เพราะสารกันเสียในสูตรพ่นจมูกมักใช้ Benzalkonium chloride หรือ Phenyl ethyl alcohol
- ข้อ ค. ผิด เพราะสารต้านออกซิเดชันคือ Sodium metabisulfite หรือ Ascorbic acid
- ข้อ ง. ผิด เพราะ Mometasone nasal spray เป็นยาแขวนตะกอน (Suspension) ไม่ได้ต้องการละลายให้เป็นสารละลายใส และ Citrate buffer ไม่ใช่ Surfactant หรือ Co-solvent
- ข้อ จ. ผิด เพราะแม้ว่าเกลือซิเตรตจะมีส่วนช่วยเพิ่มความดันออสโมติกได้บ้าง แต่บทบาทหลักคือการเป็น Buffering agent ส่วนสารปรับความตึงตัวหลักมักใช้ Sodium chloride หรือ Dextrose
📖 Guideline อ้างอิง:
USP-NF &lt;1151&gt; Nasal Preparations / Handbook of Pharmaceutical Excipients: Citric Acid &amp; Sodium Citrate
📌 จุดจำก่อนสอบ:
Citric acid + Sodium citrate = Citrate Buffer System (ควบคุม pH ให้คงที่ เพิ่มความคงตัวของยาและลดการระคายเคือง)</t>
        </is>
      </c>
      <c r="K160" s="100" t="inlineStr">
        <is>
          <t>USP-NF &lt;1151&gt; Pharmaceutical Dosage Forms (Nasal Preparations) / Handbook of Pharmaceutical Excipients (Citric acid / Sodium citrate)</t>
        </is>
      </c>
      <c r="L160" s="88" t="inlineStr">
        <is>
          <t>Liquid &amp; Semisolid Dosage Forms</t>
        </is>
      </c>
      <c r="M160" s="100" t="inlineStr">
        <is>
          <t>Product</t>
        </is>
      </c>
      <c r="N160" s="88" t="inlineStr">
        <is>
          <t>ข้อสอบจริง Product ปี 2565 ข้อ 40</t>
        </is>
      </c>
      <c r="O160" s="100" t="inlineStr">
        <is>
          <t>ข้อสอบจริง</t>
        </is>
      </c>
      <c r="P160" s="100" t="inlineStr">
        <is>
          <t>ปี 2565</t>
        </is>
      </c>
      <c r="Q160" s="100" t="n"/>
    </row>
    <row r="161" ht="409.6" customHeight="1" s="49">
      <c r="A161" s="100" t="n">
        <v>159</v>
      </c>
      <c r="B161" s="88" t="inlineStr">
        <is>
          <t>ตามหลักการของ Stokes' Law ในการตั้งสูตรตำรับยาน้ำแขวนตะกอน (Suspensions) หากเภสัชกรต้องการลดอัตราเร็วในการตกตะกอนของอนุภาคผงยา (Sedimentation rate, v) ให้ช้าลงมากที่สุด ข้อใดเป็นแนวทางในการปรับปรุงสูตรตำรับที่ถูกต้องตามทฤษฎี</t>
        </is>
      </c>
      <c r="C161" s="100" t="n"/>
      <c r="D161" s="88" t="inlineStr">
        <is>
          <t>การเพิ่มความหนืดของตัวกลางของเหลว (Increase vehicle viscosity, η) และลดขนาดอนุภาคของผงยา (Decrease particle radius, r)</t>
        </is>
      </c>
      <c r="E161" s="88" t="inlineStr">
        <is>
          <t>การเพิ่มขนาดอนุภาคของผงยา (Increase particle radius, r) และลดความหนืดของตัวกลาง</t>
        </is>
      </c>
      <c r="F161" s="88" t="inlineStr">
        <is>
          <t>การเพิ่มความหนาแน่นของอนุภาคผงยา (Increase particle density, ρs) ให้สูงกว่าตัวกลางมากๆ</t>
        </is>
      </c>
      <c r="G161" s="88" t="inlineStr">
        <is>
          <t>การเติมสารลดแรงตึงผิวเพื่อทำให้เกิด Deflocculation และลดความหนืดของสารช่วยแขวนตะกอน</t>
        </is>
      </c>
      <c r="H161" s="88" t="inlineStr">
        <is>
          <t>การปรับอุณหภูมิของตำรับให้สูงขึ้นเพื่อลดความหนืดจลน์ของตัวกลาง</t>
        </is>
      </c>
      <c r="I161" s="100" t="n">
        <v>1</v>
      </c>
      <c r="J161" s="88" t="inlineStr">
        <is>
          <t>✅ คำตอบที่ถูกต้อง: ข้อ ก. การเพิ่มความหนืดของตัวกลางของเหลว (Increase vehicle viscosity, η) และลดขนาดอนุภาคของผงยา (Decrease particle radius, r)
💡 Background:
Stokes' Law อธิบายอัตราเร็วในการตกตะกอนของอนุภาคทรงกลมในของเหลว:
v = [ 2  r^2  (ρs - ρ0)  g ] / ( 9  η )
โดยที่:
- v = อัตราเร็วในการตกตะกอน (Sedimentation velocity)
- r = รัศมีของอนุภาค (Particle radius)
- ρs = ความหนาแน่นของอนุภาคของแข็ง (Solid density)
- ρ0 = ความหนาแน่นของตัวกลางของเหลว (Liquid medium density)
- g = ความเร่งจากแรงโน้มถ่วง
- η = ความหนืดของตัวกลาง (Viscosity of vehicle)
🎯 ทำไมข้อนี้ถึงถูก:
ข้อ ก. ถูกต้อง เพราะจากสมการ Stokes' Law:
1. v แปรผกผันกับความหนืด (η) -&gt; การเพิ่มความหนืดของตัวกลางด้วยสารช่วยแขวนตะกอน (Suspending agent) จะช่วยลด v ได้
2. v แปรผันตรงกับกำลังสองของรัศมีอนุภาค (r^2) -&gt; การลดขนาดอนุภาคด้วยการบดลดขนาด (Micronization) จะลด v ได้อย่างมีนัยสำคัญที่สุด
🔍 ข้ออื่นผิดเพราะอะไร:
- ข้อ ข. ผิด เพราะการเพิ่มขนาดอนุภาค (r) จะทำให้อนุภาคตกตะกอนเร็วขึ้นเป็นทวีคูณ (r^2)
- ข้อ ค. ผิด เพราะการเพิ่มความหนาแน่นของอนุภาค (ρs) จะทำให้ผลต่าง (ρs - ρ0) กว้างขึ้น อนุภาคจะยิ่งตกลงก้นขวดเร็วขึ้น
- ข้อ ง. ผิด เพราะระบบ Deflocculation ที่ไม่มีความหนืดจะทำให้อนุภาคที่ตกตะกอนช้าเกาะตัวกันแน่นเป็นก้อนเค้กแข็ง (Caking) ที่เขย่าไม่กระจายตัว
- ข้อ จ. ผิด เพราะอุณหภูมิที่สูงขึ้นจะลดความหนืด (η) ของของเหลว ทำให้อนุภาคตกตะกอนเร็วขึ้น
📖 Guideline อ้างอิง:
Martin's Physical Pharmacy and Pharmaceutical Sciences (Chapter: Coarse Dispersions - Suspensions)
📌 จุดจำก่อนสอบ:
Stokes' Law: v = 2r^2(ρs - ρ0)g / 9η -&gt; อยากให้ตกตะกอนช้า: ลด r (ลดขนาดอนุภาค) และ เพิ่ม η (เพิ่มความหนืด)</t>
        </is>
      </c>
      <c r="K161" s="100" t="inlineStr">
        <is>
          <t>Martin's Physical Pharmacy and Pharmaceutical Sciences (Stokes' Law &amp; Suspensions)</t>
        </is>
      </c>
      <c r="L161" s="88" t="inlineStr">
        <is>
          <t>Liquid &amp; Semisolid Dosage Forms</t>
        </is>
      </c>
      <c r="M161" s="100" t="inlineStr">
        <is>
          <t>Product</t>
        </is>
      </c>
      <c r="N161" s="88" t="inlineStr">
        <is>
          <t>ข้อสอบจริง Product ปี 2565 ข้อ 84</t>
        </is>
      </c>
      <c r="O161" s="100" t="inlineStr">
        <is>
          <t>ข้อสอบจริง</t>
        </is>
      </c>
      <c r="P161" s="100" t="inlineStr">
        <is>
          <t>ปี 2565</t>
        </is>
      </c>
      <c r="Q161" s="100" t="n"/>
    </row>
    <row r="162" ht="409.6" customHeight="1" s="49">
      <c r="A162" s="100" t="n">
        <v>160</v>
      </c>
      <c r="B162" s="88" t="inlineStr">
        <is>
          <t>พอลิเมอร์สังเคราะห์ชนิดใดที่มีคุณสมบัติโดดเด่นเป็น 'Thermosensitive hydrogel' ซึ่งมีพฤติกรรมเปลี่ยนสถานะจากของเหลว (Sol) ที่อุณหภูมิต่ำหรืออุณหภูมิห้อง กลายเป็นเจลกึ่งแข็ง (Gel) ที่อุณหภูมิร่างกายมนุษย์ (Reverse thermal gelation) นิยมใช้ในยาหยอดตาและเจลหยอดหู</t>
        </is>
      </c>
      <c r="C162" s="100" t="n"/>
      <c r="D162" s="88" t="inlineStr">
        <is>
          <t>Carbomer 934 (Polyacrylic acid)</t>
        </is>
      </c>
      <c r="E162" s="88" t="inlineStr">
        <is>
          <t>Poloxamer 407 (Pluronic F-127)</t>
        </is>
      </c>
      <c r="F162" s="88" t="inlineStr">
        <is>
          <t>Hydroxyethyl cellulose (HEC)</t>
        </is>
      </c>
      <c r="G162" s="88" t="inlineStr">
        <is>
          <t>Polyvinyl chloride (PVC)</t>
        </is>
      </c>
      <c r="H162" s="88" t="inlineStr">
        <is>
          <t>Sodium carboxymethyl cellulose (NaCMC)</t>
        </is>
      </c>
      <c r="I162" s="100" t="n">
        <v>2</v>
      </c>
      <c r="J162" s="88" t="inlineStr">
        <is>
          <t>✅ คำตอบที่ถูกต้อง: ข้อ ข. Poloxamer 407 (Pluronic F-127)
💡 Background:
Poloxamer (โดยเฉพาะ Poloxamer 407 หรือ Pluronic F-127) เป็น Non-ionic polyoxyethylene-polyoxypropylene block copolymer ที่มีคุณสมบัติพิเศษเรียกว่า 'Thermosensitive / Thermoreversible sol-gel transition':
- ที่อุณหภูมิต่ำ (เช่น ในตู้เย็น 4-10 °C หรืออุณหภูมิห้อง 20-25 °C ที่ความเข้มข้นเหมาะสม 18-25% w/w) จะอยู่ในรูปของเหลวใส (Liquid sol) ทำให้สะดวกต่อการหยอดตา หยอดหู หรือฉีด
- เมื่อสัมผัสกับอุณหภูมิร่างกาย (34-37 °C) โครงสร้างโมเลกุลจะเกิดการรวมกลุ่มเป็นไมเซลล์ (Micellar self-assembly) และขัดประสานกันกลายเป็นเจลข้น (Semi-solid hydrogel) ช่วยเพิ่มระยะเวลาการคงอยู่ของตัวยา ณ บริเวณที่ให้ยา (Prolonged precorneal / local residence time)
🎯 ทำไมข้อนี้ถึงถูก:
ข้อ ข. ถูกต้อง เพราะ Poloxamer 407 เป็นสารก่อเจลชนิดไวต่ออุณหภูมิ (Thermosensitive hydrogel polymer) ที่เปลี่ยนสถานะ Sol -&gt; Gel ที่อุณหภูมิร่างกาย
🔍 ข้ออื่นผิดเพราะอะไร:
- ข้อ ก. ผิด เพราะ Carbomer ก่อเจลผ่านการปรับความเป็นกรด-ด่างด้วยด่าง (pH-dependent / Neutralization-induced gelation) ไม่ใช่อุณหภูมิ
- ข้อ ค. ผิด เพราะ HEC เป็นอนุพันธ์เซลลูโลสที่ละลายน้ำได้และให้ความหนืดสม่ำเสมอ ความหนืดจะลดลงเมื่ออุณหภูมิสูงขึ้น (พฤติกรรมของเหลวทั่วไป)
- ข้อ ง. ผิด เพราะ Polyvinyl chloride (PVC) เป็นพลาสติกที่ใช้ทำบรรจุภัณฑ์/สายน้ำเกลือ ไม่ใช่สารก่อไฮโดรเจลในตำรับยา
- ข้อ จ. ผิด เพราะ NaCMC เป็นพอลิเมอร์ประจุลบที่ละลายน้ำสร้างความหนืดทั่วไป ไม่แสดงคุณสมบัติ reverse thermal gelation
📖 Guideline อ้างอิง:
Handbook of Pharmaceutical Excipients: Poloxamer / Ansel's Pharmaceutical Dosage Forms
📌 จุดจำก่อนสอบ:
Thermosensitive hydrogel (เย็นเป็น Sol -&gt; ร่างกาย 37°C เป็น Gel) = Poloxamer 407 (Pluronic F-127)</t>
        </is>
      </c>
      <c r="K162" s="100" t="inlineStr">
        <is>
          <t>Handbook of Pharmaceutical Excipients (Poloxamer) / Martin's Physical Pharmacy</t>
        </is>
      </c>
      <c r="L162" s="88" t="inlineStr">
        <is>
          <t>Liquid &amp; Semisolid Dosage Forms</t>
        </is>
      </c>
      <c r="M162" s="100" t="inlineStr">
        <is>
          <t>Product</t>
        </is>
      </c>
      <c r="N162" s="88" t="inlineStr">
        <is>
          <t>ข้อสอบจริง Product ปี 2565 ข้อ 94</t>
        </is>
      </c>
      <c r="O162" s="100" t="inlineStr">
        <is>
          <t>ข้อสอบจริง</t>
        </is>
      </c>
      <c r="P162" s="100" t="inlineStr">
        <is>
          <t>ปี 2565</t>
        </is>
      </c>
      <c r="Q162" s="100" t="n"/>
    </row>
    <row r="163" ht="409.6" customHeight="1" s="49">
      <c r="A163" s="100" t="n">
        <v>161</v>
      </c>
      <c r="B163" s="88" t="inlineStr">
        <is>
          <t>ในสูตรตำรับครีม Clobetasol Propionate 0.05% w/w ประกอบด้วย Clobetasol propionate, Carbopol, Hypromellose, Mineral oil, PEG-300 Isostearate, Propylene glycol, Sodium hydroxide และ Purified water สารในข้อใดทำหน้าที่หลักเป็นสารก่ออิมัลชัน (Emulsifier) ในตำรับนี้</t>
        </is>
      </c>
      <c r="C163" s="100" t="n"/>
      <c r="D163" s="88" t="inlineStr">
        <is>
          <t>Carbopol 940</t>
        </is>
      </c>
      <c r="E163" s="88" t="inlineStr">
        <is>
          <t>Hypromellose (HPMC)</t>
        </is>
      </c>
      <c r="F163" s="88" t="inlineStr">
        <is>
          <t>Mineral oil</t>
        </is>
      </c>
      <c r="G163" s="88" t="inlineStr">
        <is>
          <t>PEG-300 Isostearate</t>
        </is>
      </c>
      <c r="H163" s="88" t="inlineStr">
        <is>
          <t>Propylene glycol</t>
        </is>
      </c>
      <c r="I163" s="100" t="n">
        <v>4</v>
      </c>
      <c r="J163" s="88" t="inlineStr">
        <is>
          <t>✅ คำตอบที่ถูกต้อง: ข้อ ง. PEG-300 Isostearate
💡 Background:
การวิเคราะห์บทบาทหน้าที่ของสารช่วยในสูตรตำรับครีมนี้:
1. Clobetasol propionate: ตัวยาสำคัญ (Active Pharmaceutical Ingredient - Corticosteroid)
2. Mineral oil: วัฏภาคน้ำมัน (Oil phase / Emollient)
3. PEG-300 Isostearate: สารลดแรงตึงผิวชนิดไม่มีประจุ (Non-ionic surfactant / Polyethylene glycol fatty acid ester) ทำหน้าที่เป็น สารก่ออิมัลชัน (Emulsifier) ช่วยประสานวัฏภาคน้ำมันและน้ำ
4. Carbopol + Sodium hydroxide: สารก่อเจลและด่างสะเทินกรด (Gelling agent &amp; Neutralizer) เพิ่มความคงตัวของระบบ Emulgel
5. Hypromellose (HPMC): สารเพิ่มความหนืด (Viscosity enhancer / Co-thickener)
6. Propylene glycol: สารช่วยละลายและกักเก็บความชุ่มชื้น (Co-solvent &amp; Humectant / Penetration enhancer)
7. Purified water: วัฏภาคน้ำ (Aqueous vehicle)
🎯 ทำไมข้อนี้ถึงถูก:
ข้อ ง. ถูกต้อง เพราะ PEG-300 Isostearate เป็นสารลดแรงตึงผิวประเภทเอสเทอร์ของพอลิเอทิลีนไกลคอลกับกรดไอโซสเตียริก ทำหน้าที่เป็น Emulsifier ในการสร้างและรักษาความคงตัวของอิมัลชัน
🔍 ข้ออื่นผิดเพราะอะไร:
- ข้อ ก. ผิด เพราะ Carbopol ทำหน้าที่เป็น Gelling agent / Viscosity modifier
- ข้อ ข. ผิด เพราะ Hypromellose ทำหน้าที่เป็น Thickening agent / Hydrophilic polymer
- ข้อ ค. ผิด เพราะ Mineral oil ทำหน้าที่เป็น Oil phase / Emollient
- ข้อ จ. ผิด เพราะ Propylene glycol ทำหน้าที่เป็น Co-solvent / Humectant
📖 Guideline อ้างอิง:
Handbook of Pharmaceutical Excipients: Polyethylene Glycol Fatty Acid Esters / Ansel's Pharmaceutical Dosage Forms
📌 จุดจำก่อนสอบ:
PEG-300 Isostearate / Polysorbates / Sorbitan esters = Non-ionic Emulsifiers</t>
        </is>
      </c>
      <c r="K163" s="100" t="inlineStr">
        <is>
          <t>Handbook of Pharmaceutical Excipients (Polyoxyethylene alkyl esters) / Ansel's Pharmaceutical Dosage Forms</t>
        </is>
      </c>
      <c r="L163" s="88" t="inlineStr">
        <is>
          <t>Liquid &amp; Semisolid Dosage Forms</t>
        </is>
      </c>
      <c r="M163" s="100" t="inlineStr">
        <is>
          <t>Product</t>
        </is>
      </c>
      <c r="N163" s="88" t="inlineStr">
        <is>
          <t>ข้อสอบจริง Product ปี 2565 ข้อ 40</t>
        </is>
      </c>
      <c r="O163" s="100" t="inlineStr">
        <is>
          <t>ข้อสอบจริง</t>
        </is>
      </c>
      <c r="P163" s="100" t="inlineStr">
        <is>
          <t>ปี 2565</t>
        </is>
      </c>
      <c r="Q163" s="100" t="n"/>
    </row>
    <row r="164" ht="409.6" customHeight="1" s="49">
      <c r="A164" s="100" t="n">
        <v>162</v>
      </c>
      <c r="B164" s="88" t="inlineStr">
        <is>
          <t>ในการตั้งสูตรตำรับยาหยอดตา (Ophthalmic Solutions) เพื่อเพิ่มระยะเวลาสัมผัสของตัวยาสำคัญบนกระจกตา (Precorneal contact time / Residence time) และเพิ่มการดูดซึมยาเข้าสู่ลูกตา เภสัชกรควรเลือกเติมสารช่วยในกลุ่มใดลงในตำรับ</t>
        </is>
      </c>
      <c r="C164" s="100" t="n"/>
      <c r="D164" s="88" t="inlineStr">
        <is>
          <t>Buffering agent (เช่น Phosphate buffer)</t>
        </is>
      </c>
      <c r="E164" s="88" t="inlineStr">
        <is>
          <t>Viscosity-increasing agent (เช่น Methylcellulose, HPMC, Carboxymethylcellulose, Polyvinyl alcohol)</t>
        </is>
      </c>
      <c r="F164" s="88" t="inlineStr">
        <is>
          <t>Cationic surfactant (เช่น Benzalkonium chloride)</t>
        </is>
      </c>
      <c r="G164" s="88" t="inlineStr">
        <is>
          <t>Tonicity adjusting agent (เช่น Sodium chloride)</t>
        </is>
      </c>
      <c r="H164" s="88" t="inlineStr">
        <is>
          <t>Chelating agent (เช่น Disodium edetate)</t>
        </is>
      </c>
      <c r="I164" s="100" t="n">
        <v>2</v>
      </c>
      <c r="J164" s="88" t="inlineStr">
        <is>
          <t>✅ คำตอบที่ถูกต้อง: ข้อ ข. Viscosity-increasing agent (เช่น Methylcellulose, HPMC, Carboxymethylcellulose, Polyvinyl alcohol)
💡 Background:
ข้อจำกัดสำคัญของยาหยอดตารูปแบบสารละลายคือ การถูกชะล้างออกอย่างรวดเร็วผ่านทางท่อน้ำตา (Nasolacrimal drainage) ภายในเวลา 1-2 นาที ทำให้ยาถูกดูดซึมผ่านกระจกตาได้น้อยกว่า 5% การเติมสารเพิ่มความหนืด (Viscosity-increasing agent / Polymeric mucoadhesive agent) เช่น Hydroxypropyl methylcellulose (HPMC), Methylcellulose (MC), Sodium CMC, Polyvinyl alcohol (PVA) หรือ Carbomer ในระดับความหนืดที่เหมาะสม (15-55 cP) จะช่วยชะลออัตราการระบายน้ำตา เพิ่มเวลาสัมผัสยาบนกระจกตา และเพิ่ม Bioavailability ของยาเข้าสู่ช่องหน้าม่านตา
🎯 ทำไมข้อนี้ถึงถูก:
ข้อ ข. ถูกต้อง เพราะสารเพิ่มความหนืด (Viscosity enhancers) ทำหน้าที่โดยตรงในการชะลอการไหลออกของยาหยอดตา ยืดระยะเวลาการสัมผัสของยาบนผิวลูกตา
🔍 ข้ออื่นผิดเพราะอะไร:
- ข้อ ก. ผิด เพราะ Buffering agent ทำหน้าที่ควบคุม pH เพื่อความคงตัวของยาและลดการระคายเคืองเคืองตา ไม่ได้ช่วยยืดระยะเวลาสัมผัส
- ข้อ ค. ผิด เพราะ Cationic surfactant เช่น Benzalkonium chloride ทำหน้าที่เป็น Preservative
- ข้อ ง. ผิด เพราะ Tonicity adjusting agent ทำหน้าที่ปรับความดันออสโมติกให้เทียบเท่ากับน้ำตา (0.9% NaCl equivalent) เพื่อป้องกันอาการแสบเคืองตา
- ข้อ จ. ผิด เพราะ Chelating agent เช่น Disodium EDTA ทำหน้าที่ดักจับไอออนโลหะเพื่อเพิ่มความคงตัวและเสริมฤทธิ์สารกันเสีย
📖 Guideline อ้างอิง:
USP-NF &lt;771&gt; Ophthalmic Products / Ansel's Pharmaceutical Dosage Forms (Ophthalmic Formulations)
📌 จุดจำก่อนสอบ:
ยาหยอดตาอยากให้อยู่บนกระจกตานานขึ้น = เติม Viscosity-increasing agent (HPMC, MC, PVA, NaCMC)</t>
        </is>
      </c>
      <c r="K164" s="100" t="inlineStr">
        <is>
          <t>USP-NF &lt;771&gt; Ophthalmic Products – Quality Tests / Ansel's Pharmaceutical Dosage Forms (Ophthalmic Solutions)</t>
        </is>
      </c>
      <c r="L164" s="88" t="inlineStr">
        <is>
          <t>Liquid &amp; Semisolid Dosage Forms</t>
        </is>
      </c>
      <c r="M164" s="100" t="inlineStr">
        <is>
          <t>Product</t>
        </is>
      </c>
      <c r="N164" s="88" t="inlineStr">
        <is>
          <t>ข้อสอบจริง Product ปี 2565 ข้อ 43</t>
        </is>
      </c>
      <c r="O164" s="100" t="inlineStr">
        <is>
          <t>ข้อสอบจริง</t>
        </is>
      </c>
      <c r="P164" s="100" t="inlineStr">
        <is>
          <t>ปี 2565</t>
        </is>
      </c>
      <c r="Q164" s="100" t="n"/>
    </row>
    <row r="165" ht="409.6" customHeight="1" s="49">
      <c r="A165" s="100" t="n">
        <v>163</v>
      </c>
      <c r="B165" s="88" t="inlineStr">
        <is>
          <t>เภสัชกรเตรียมตำรับยาตามสูตร: Aluminum Hydroxide Paste (เทียบเท่า Al(OH)3 4.0 g), Sorbitol Solution 70%, Glycerin, Methylparaben, Propylparaben, Peppermint Oil และปรับปริมาตรด้วย Purified Water จนครบ 100 mL ตำรับยาที่เตรียมได้นี้จัดเป็นเภสัชภัณฑ์รูปแบบใด</t>
        </is>
      </c>
      <c r="C165" s="100" t="n"/>
      <c r="D165" s="88" t="inlineStr">
        <is>
          <t>Oral Solution</t>
        </is>
      </c>
      <c r="E165" s="88" t="inlineStr">
        <is>
          <t>Oral Suspension (ยาลดกรดชนิดน้ำแขวนตะกอน)</t>
        </is>
      </c>
      <c r="F165" s="88" t="inlineStr">
        <is>
          <t>Oral Syrup</t>
        </is>
      </c>
      <c r="G165" s="88" t="inlineStr">
        <is>
          <t>Aromatic Tincture</t>
        </is>
      </c>
      <c r="H165" s="88" t="inlineStr">
        <is>
          <t>Oral Emulsion</t>
        </is>
      </c>
      <c r="I165" s="100" t="n">
        <v>2</v>
      </c>
      <c r="J165" s="88" t="inlineStr">
        <is>
          <t>✅ คำตอบที่ถูกต้อง: ข้อ ข. Oral Suspension (ยาลดกรดชนิดน้ำแขวนตะกอน)
💡 Background:
Aluminum Hydroxide เป็นสารประกอบอนินทรีย์ที่ไม่ละลายในน้ำ (Water-insoluble inorganic compound) เมื่อนำ Aluminum Hydroxide Paste มากระจายตัวในน้ำร่วมกับสารช่วยแขวนตะกอน/สารเพิ่มความหนืดและรสหวาน (Sorbitol, Glycerin) จะได้ระบบกระจายตัวแบบหยาบที่อนุภาคของแข็งไม่ละลายน้ำแขวนลอยอยู่ในตัวกลางของเหลว ซึ่งก็คือ เภสัชภัณฑ์รูปแบบ 'Oral Suspension' (เช่น Aluminum Hydroxide Oral Suspension USP)
🎯 ทำไมข้อนี้ถึงถูก:
ข้อ ข. ถูกต้อง เพราะ Aluminum hydroxide ไม่ละลายน้ำ จึงไม่สามารถเตรียมเป็นสารละลายใสได้ ต้องเตรียมในรูปแบบยาน้ำแขวนตะกอน (Oral Suspension)
🔍 ข้ออื่นผิดเพราะอะไร:
- ข้อ ก. ผิด เพราะ Oral Solution ตัวยาสำคัญต้องละลายเป็นเนื้อเดียวกับตัวกลางอย่างสมบูรณ์ ปราศจากอนุภาคแขวนลอย
- ข้อ ค. ผิด เพราะ Oral Syrup คือสารละลายที่มีน้ำตาลซูโครสเข้มข้นสูง (ไม่ต่ำกว่า 64-65% w/w) เป็นองค์ประกอบหลัก
- ข้อ ง. ผิด เพราะ Tincture เป็นสารสกัดหรือสารละลายแอลกอฮอล์/ไฮโดรแอลกอฮอล์
- ข้อ จ. ผิด เพราะ Oral Emulsion เป็นระบบกระจายตัวของของเหลวที่ไม่ผสมเป็นเนื้อเดียวกันสองชนิด (Liquid in liquid)
📖 Guideline อ้างอิง:
USP-NF Official Monographs: Aluminum Hydroxide Oral Suspension / British Pharmacopoeia
📌 จุดจำก่อนสอบ:
Al(OH)3 ไม่ละลายน้ำ + น้ำและสารแต่งรส = Oral Suspension (ยาน้ำแขวนตะกอน)</t>
        </is>
      </c>
      <c r="K165" s="100" t="inlineStr">
        <is>
          <t>USP-NF Official Monographs: Aluminum Hydroxide Oral Suspension / Ansel's Pharmaceutical Dosage Forms</t>
        </is>
      </c>
      <c r="L165" s="88" t="inlineStr">
        <is>
          <t>Liquid &amp; Semisolid Dosage Forms</t>
        </is>
      </c>
      <c r="M165" s="100" t="inlineStr">
        <is>
          <t>Product</t>
        </is>
      </c>
      <c r="N165" s="88" t="inlineStr">
        <is>
          <t>ข้อสอบจริง Product ปี 2565 ข้อ 78</t>
        </is>
      </c>
      <c r="O165" s="100" t="inlineStr">
        <is>
          <t>ข้อสอบจริง</t>
        </is>
      </c>
      <c r="P165" s="100" t="inlineStr">
        <is>
          <t>ปี 2565</t>
        </is>
      </c>
      <c r="Q165" s="100" t="n"/>
    </row>
    <row r="166" ht="409.6" customHeight="1" s="49">
      <c r="A166" s="100" t="n">
        <v>164</v>
      </c>
      <c r="B166" s="88" t="inlineStr">
        <is>
          <t>เภสัชกรสังเกตพบว่าตำรับ Calamine Lotion ซึ่งเป็นยาน้ำแขวนตะกอน มีการตกตะกอนนอนก้นของผงยา Calamine และ Zinc oxide เมื่อนำมาเขย่าขวดอย่างแรงพบว่าตะกอนเกาะติดแน่นที่ก้นขวดและไม่สามารถกระจายตัวกลับคืนมาได้อีก ปรากฏการณ์ความไม่คงตัวทางกายภาพนี้เรียกว่าอะไร</t>
        </is>
      </c>
      <c r="C166" s="100" t="n"/>
      <c r="D166" s="88" t="inlineStr">
        <is>
          <t>Caking (หรือ Claying)</t>
        </is>
      </c>
      <c r="E166" s="88" t="inlineStr">
        <is>
          <t>Cracking</t>
        </is>
      </c>
      <c r="F166" s="88" t="inlineStr">
        <is>
          <t>Upward Creaming</t>
        </is>
      </c>
      <c r="G166" s="88" t="inlineStr">
        <is>
          <t>Downward Creaming</t>
        </is>
      </c>
      <c r="H166" s="88" t="inlineStr">
        <is>
          <t>Coalescence</t>
        </is>
      </c>
      <c r="I166" s="100" t="n">
        <v>1</v>
      </c>
      <c r="J166" s="88" t="inlineStr">
        <is>
          <t>✅ คำตอบที่ถูกต้อง: ข้อ ก. Caking (หรือ Claying)
💡 Background:
ในระบบยาน้ำแขวนตะกอนชนิดไม่เกิดฟลอก (Deflocculated suspension) อนุภาคผงยาจะตกตะกอนอย่างช้าๆ แยกตัวเป็นอิสระต่อกัน เมื่อตกลงสู่ก้นขวด อนุภาคขนาดเล็กจะแทรกเข้าไปในช่องว่างระหว่างอนุภาคขนาดใหญ่ ทำให้เกิดแรงดึงดูด Van der Waals เชื่อมประสานกันอย่างเหนียวแน่นจนกลายเป็นก้อนตะกอนแข็งที่เรียกว่า 'Cake' ซึ่งเป็นความไม่คงตัวทางกายภาพที่แก้ไขไม่ได้ (Irreversible caking) แม้จะออกแรงเขย่าอย่างรุนแรงก็ตาม
🎯 ทำไมข้อนี้ถึงถูก:
ข้อ ก. ถูกต้อง เพราะการที่ผงยาในยาน้ำแขวนตะกอนตกตะกอนอัดแน่นแข็งที่ก้นขวดและเขย่าไม่กระจายตัวกลับคืน เรียกว่า Caking
🔍 ข้ออื่นผิดเพราะอะไร:
- ข้อ ข. ผิด เพราะ Cracking เป็นการแยกชั้นอย่างถาวรของระบบอิมัลชัน (Breaking of emulsion)
- ข้อ ค. และ ข้อ ง. ผิด เพราะ Creaming คือการลอยขึ้นหรือจมลงของหยดของเหลวในอิมัลชัน ซึ่งสามารถเขย่าให้กลับมาเป็นเนื้อเดียวกันได้
- ข้อ จ. ผิด เพราะ Coalescence คือการรวมตัวของหยดอิมัลชันขนาดเล็กกลายเป็นหยดขนาดใหญ่
📖 Guideline อ้างอิง:
Martin's Physical Pharmacy and Pharmaceutical Sciences (Chapter: Suspensions - Physical Stability &amp; Caking)
📌 จุดจำก่อนสอบ:
Suspension ตกตะกอนจับแน่นก้นขวด เขย่าไม่กระจายตัว = Caking (เกิดใน Deflocculated system)</t>
        </is>
      </c>
      <c r="K166" s="100" t="inlineStr">
        <is>
          <t>Martin's Physical Pharmacy and Pharmaceutical Sciences (Suspension Instability) / Ansel's Pharmaceutical Dosage Forms</t>
        </is>
      </c>
      <c r="L166" s="88" t="inlineStr">
        <is>
          <t>Liquid &amp; Semisolid Dosage Forms</t>
        </is>
      </c>
      <c r="M166" s="100" t="inlineStr">
        <is>
          <t>Product</t>
        </is>
      </c>
      <c r="N166" s="88" t="inlineStr">
        <is>
          <t>ข้อสอบจริง Product ปี 2565 ข้อ 82</t>
        </is>
      </c>
      <c r="O166" s="100" t="inlineStr">
        <is>
          <t>ข้อสอบจริง</t>
        </is>
      </c>
      <c r="P166" s="100" t="inlineStr">
        <is>
          <t>ปี 2565</t>
        </is>
      </c>
      <c r="Q166" s="100" t="n"/>
    </row>
    <row r="167" ht="409.6" customHeight="1" s="49">
      <c r="A167" s="100" t="n">
        <v>165</v>
      </c>
      <c r="B167" s="88" t="inlineStr">
        <is>
          <t>ในการเตรียมยาน้ำแขวนตะกอน Methimazole Suspension จากยาเม็ดบดละเอียด เพื่อให้ผงยากระจายตัวในตัวกลางน้ำได้ดีโดยไม่มีฟองอากาศเกาะผิวอนุภาค สารช่วยในข้อใดทำหน้าที่เป็นสารช่วยเปียก (Wetting agent) ที่เหมาะสมและปลอดภัยที่สุด</t>
        </is>
      </c>
      <c r="C167" s="100" t="n"/>
      <c r="D167" s="88" t="inlineStr">
        <is>
          <t>Purified water (น้ำบริสุทธิ์)</t>
        </is>
      </c>
      <c r="E167" s="34" t="inlineStr">
        <is>
          <t>Glycerin (กลีเซอรีน)</t>
        </is>
      </c>
      <c r="F167" s="88" t="inlineStr">
        <is>
          <t>Mineral oil (น้ำมันพาราฟินเหลว)</t>
        </is>
      </c>
      <c r="G167" s="88" t="inlineStr">
        <is>
          <t>Benzyl alcohol (เบนซิลแอลกอฮอล์)</t>
        </is>
      </c>
      <c r="H167" s="88" t="inlineStr">
        <is>
          <t>Ethanol 95% ในปริมาณสูง</t>
        </is>
      </c>
      <c r="I167" s="100" t="n">
        <v>2</v>
      </c>
      <c r="J167" s="88" t="inlineStr">
        <is>
          <t>✅ คำตอบที่ถูกต้อง: ข้อ ข. Glycerin (กลีเซอรีน)
💡 Background:
ผงยาที่ไม่ละลายน้ำหรือผงยาจากการบดยาเม็ดมักมีคุณสมบัติไม่ชอบน้ำ (Hydrophobic surface) หรือมีอากาศถูกกักอยู่บนผิวอนุภาค ทำให้ผงยาลอยตัวและไม่ยอมเปียกน้ำ การเตรียมยาน้ำแขวนตะกอนจึงต้องใช้ สารช่วยเปียก (Wetting agent) เช่น Glycerin, Propylene glycol หรือสารลดแรงตึงผิว (Polysorbate 80) มาบดผสมร่วมกับผงยา (Levigation) เพื่อลดแรงตึงผิวระหว่างอนุภาคกับของเหลว ไล่อากาศออกจากผิวผงยา ทำให้น้ำสามารถเข้าล้อมรอบอนุภาคและกระจายตัวได้อย่างสม่ำเสมอ
🎯 ทำไมข้อนี้ถึงถูก:
ข้อ ข. ถูกต้อง เพราะ Glycerin เป็นสารชอบน้ำที่มีความหนืดพอเหมาะ ทำหน้าที่เป็น Wetting agent / Levigating agent ที่ปลอดภัยและนิยมใช้ในการเตรียมยาน้ำแขวนตะกอนเฉพาะราย (Extemporaneous oral suspension)
🔍 ข้ออื่นผิดเพราะอะไร:
- ข้อ ก. ผิด เพราะ Purified water เป็นตัวกลาง (Vehicle) ที่มีแรงตึงผิวสูง ไม่สามารถเปียกผงยาที่ไม่ชอบน้ำได้ดีหากไม่มีสารช่วยเปียก
- ข้อ ค. ผิด เพราะ Mineral oil เป็นสารไฮโดรคาร์บอนไม่ละลายน้ำ เหมาะสำหรับเป็น levigating agent ในยาขี้ผึ้ง แต่หากนำมาใช้ในยาน้ำจะเกิดการแยกชั้นน้ำมันลอยเหนือน้ำ
- ข้อ ง. ผิด เพราะ Benzyl alcohol เป็นสารกันเสีย (Antimicrobial preservative) ไม่ใช่สารช่วยเปียก และมีข้อห้ามใช้ในทารกเนื่องจากเสี่ยงต่อ Gasping syndrome
- ข้อ จ. ผิด เพราะ Ethanol 95% ปริมาณสูงอาจทำให้เด็กได้รับพิษจากแอลกอฮอล์ และอาจทำให้ผงยาบางส่วนละลายแล้วตกผลึกกลับมาขนาดใหญ่ขึ้น
📖 Guideline อ้างอิง:
USP-NF &lt;795&gt; Compounding / Ansel's Pharmaceutical Dosage Forms (Preparation of Suspensions - Wetting of Particles)
📌 จุดจำก่อนสอบ:
Wetting agent สำหรับยาน้ำแขวนตะกอนรับประทาน = Glycerin, Propylene glycol, Polysorbate 80</t>
        </is>
      </c>
      <c r="K167" s="100" t="inlineStr">
        <is>
          <t>USP-NF &lt;795&gt; Pharmaceutical Compounding – Nonsterile Preparations / Ansel's Pharmaceutical Dosage Forms (Wetting Agents)</t>
        </is>
      </c>
      <c r="L167" s="88" t="inlineStr">
        <is>
          <t>Liquid &amp; Semisolid Dosage Forms</t>
        </is>
      </c>
      <c r="M167" s="100" t="inlineStr">
        <is>
          <t>Product</t>
        </is>
      </c>
      <c r="N167" s="88" t="inlineStr">
        <is>
          <t>ข้อสอบจริง Product ปี 2565 ข้อ 26</t>
        </is>
      </c>
      <c r="O167" s="100" t="inlineStr">
        <is>
          <t>ข้อสอบจริง</t>
        </is>
      </c>
      <c r="P167" s="100" t="inlineStr">
        <is>
          <t>ปี 2565</t>
        </is>
      </c>
      <c r="Q167" s="100" t="n"/>
    </row>
    <row r="168" ht="409.6" customHeight="1" s="49">
      <c r="A168" s="100" t="n">
        <v>166</v>
      </c>
      <c r="B168" s="88" t="inlineStr">
        <is>
          <t>ในสูตรตำรับยาครีมทาผิวหนังชนิดหนึ่งมีส่วนประกอบดังนี้: Clobetasol Propionate, Carbopol 1432, Hypromellose, Mineral Oil, PEG-300 Isostearate, Propylene Glycol, Sodium Hydroxide และ Water สารในข้อใดทำหน้าที่เป็นสารก่ออิมัลชัน (Emulsifying agent)</t>
        </is>
      </c>
      <c r="C168" s="100" t="inlineStr">
        <is>
          <t>[แนบรูป: ข้อสอบ Product ปี 2565 รหัสรูปภาพ image50]</t>
        </is>
      </c>
      <c r="D168" s="88" t="inlineStr">
        <is>
          <t>Carbopol 1432 ทำหน้าที่เป็น Thickening / Gelling agent</t>
        </is>
      </c>
      <c r="E168" s="88" t="inlineStr">
        <is>
          <t>Hypromellose ทำหน้าที่เป็น Viscosity-increasing agent</t>
        </is>
      </c>
      <c r="F168" s="88" t="inlineStr">
        <is>
          <t>Mineral oil ทำหน้าที่เป็น Emollient / Oil phase</t>
        </is>
      </c>
      <c r="G168" s="88" t="inlineStr">
        <is>
          <t>PEG-300 Isostearate ทำหน้าที่เป็น Emulsifier</t>
        </is>
      </c>
      <c r="H168" s="88" t="inlineStr">
        <is>
          <t>Propylene glycol ทำหน้าที่เป็น Co-solvent / Humectant</t>
        </is>
      </c>
      <c r="I168" s="100" t="n">
        <v>4</v>
      </c>
      <c r="J168" s="88" t="inlineStr">
        <is>
          <t>✅ คำตอบที่ถูกต้อง: ข้อ ง. PEG-300 Isostearate ทำหน้าที่เป็น Emulsifier
💡 Background:
PEG-300 Isostearate (Polyethylene glycol 300 monoisostearate) เป็นสารลดแรงตึงผิวชนิดไม่มีประจุ (Non-ionic surfactant) ซึ่งเกิดจากการทำปฏิกิริยาระหว่าง Polyethylene glycol กับกรดไขมัน Isostearic acid ทำหน้าที่ลดแรงตึงผิวระหว่างวัฏภาคน้ำมัน (Mineral oil) และวัฏภาคน้ำ จึงทำหน้าที่เป็น สารก่ออิมัลชัน (Emulsifier) หลักของตำรับครีม
🎯 ทำไมข้อนี้ถึงถูก:
ข้อ ง. ถูกต้อง เพราะ PEG-300 Isostearate มีโครงสร้างแบบแอมฟิฟิลิก (Amphiphilic) ทำหน้าที่เป็น Emulsifying agent ช่วยให้อิมัลชันคงตัว
🔍 ข้ออื่นผิดเพราะอะไร:
- ข้อ ก. Carbopol 1432 ทำหน้าที่เป็น Gelling agent / Hydrophilic polymer
- ข้อ ข. Hypromellose ทำหน้าที่เป็น Co-thickening agent / Suspending agent
- ข้อ ค. Mineral oil เป็น Oil phase / Emollient
- ข้อ จ. Propylene glycol เป็น Co-solvent และ Humectant
📖 Guideline อ้างอิง:
Handbook of Pharmaceutical Excipients: Polyoxyethylene Esters / Ansel's Pharmaceutical Dosage Forms
📌 จุดจำก่อนสอบ:
PEG Esters / Polysorbates = Emulsifying agents ในตำรับยาครีมและอิมัลชัน</t>
        </is>
      </c>
      <c r="K168" s="100" t="inlineStr">
        <is>
          <t>Handbook of Pharmaceutical Excipients / Ansel's Pharmaceutical Dosage Forms</t>
        </is>
      </c>
      <c r="L168" s="88" t="inlineStr">
        <is>
          <t>Liquid &amp; Semisolid Dosage Forms</t>
        </is>
      </c>
      <c r="M168" s="100" t="inlineStr">
        <is>
          <t>Product</t>
        </is>
      </c>
      <c r="N168" s="88" t="inlineStr">
        <is>
          <t>ข้อสอบจริง Product ปี 2565 ข้อ 40</t>
        </is>
      </c>
      <c r="O168" s="100" t="inlineStr">
        <is>
          <t>ข้อสอบจริง</t>
        </is>
      </c>
      <c r="P168" s="100" t="inlineStr">
        <is>
          <t>ปี 2565</t>
        </is>
      </c>
      <c r="Q168" s="100" t="n"/>
    </row>
    <row r="169" ht="409.6" customHeight="1" s="49">
      <c r="A169" s="100" t="n">
        <v>167</v>
      </c>
      <c r="B169" s="88" t="inlineStr">
        <is>
          <t>สูตรตำรับยาลดกรดประกอบด้วย: Aluminum Hydroxide Paste, Magnesium Hydroxide, Sorbitol Solution, Methylparaben, Propylparaben, Peppermint Oil และ Purified Water รูปแบบเภสัชภัณฑ์ของตำรับนี้คือข้อใดและเพราะเหตุใด</t>
        </is>
      </c>
      <c r="C169" s="100" t="inlineStr">
        <is>
          <t>[แนบรูป: ข้อสอบ Product ปี 2565 รหัสรูปภาพ image63]</t>
        </is>
      </c>
      <c r="D169" s="88" t="inlineStr">
        <is>
          <t>Oral Solution เพราะสารทุกตัวละลายเป็นเนื้อเดียวกับน้ำอย่างสมบูรณ์</t>
        </is>
      </c>
      <c r="E169" s="34" t="inlineStr">
        <is>
          <t>Oral Suspension เพราะตัวยาสำคัญ Al(OH)3 และ Mg(OH)2 ไม่ละลายในน้ำ จึงกระจายตัวเป็นอนุภาคของแข็งแขวนลอย</t>
        </is>
      </c>
      <c r="F169" s="88" t="inlineStr">
        <is>
          <t>Syrup เพราะมี Sorbitol เป็นกระสายยาหลักที่เข้มข้นมากกว่า 85%</t>
        </is>
      </c>
      <c r="G169" s="88" t="inlineStr">
        <is>
          <t>Tincture เพราะมี Peppermint oil ละลายอยู่ในตัวกลางแอลกอฮอล์</t>
        </is>
      </c>
      <c r="H169" s="88" t="inlineStr">
        <is>
          <t>Emulsion เพราะมี Peppermint oil ผสมอยู่กับน้ำโดยใช้สารลดแรงตึงผิว</t>
        </is>
      </c>
      <c r="I169" s="100" t="n">
        <v>2</v>
      </c>
      <c r="J169" s="88" t="inlineStr">
        <is>
          <t>✅ คำตอบที่ถูกต้อง: ข้อ ข. Oral Suspension เพราะตัวยาสำคัญ Al(OH)3 และ Mg(OH)2 ไม่ละลายในน้ำ จึงกระจายตัวเป็นอนุภาคของแข็งแขวนลอย
💡 Background:
Aluminum hydroxide และ Magnesium hydroxide เป็นสารต้านกรดกลุ่มเกลืออนินทรีย์ที่ไม่ละลายในน้ำ (Practically insoluble in water) ดังนั้นจึงไม่สามารถเตรียมเป็นสารละลายใส (Solution) ได้ ต้องตั้งสูตรตำรับให้อยู่ในรูป ยาน้ำแขวนตะกอนสำหรับรับประทาน (Oral Suspension) โดยมี Sorbitol ช่วยเพิ่มความหนืดและปรับรสหวาน มีสารกันเสียพาราเบนป้องกันจุลชีพ และมีน้ำมันสะระแหน่แต่งกลิ่น
🎯 ทำไมข้อนี้ถึงถูก:
ข้อ ข. ถูกต้อง เพราะเภสัชภัณฑ์ที่มีผงยาของแข็งที่ไม่ละลายน้ำกระจายตัวอยู่ในตัวกลางของเหลว จัดเป็น Oral Suspension
🔍 ข้ออื่นผิดเพราะอะไร:
- ข้อ ก. ผิด เพราะ Al(OH)3 และ Mg(OH)2 ไม่ละลายน้ำ จึงไม่สามารถเป็น Oral Solution ได้
- ข้อ ค. ผิด เพราะ Syrup ต้องเป็นสารละลายน้ำตาลซูโครสหรือสารให้ความหวานเข้มข้นที่ตัวยาละลายได้อย่างสมบูรณ์
- ข้อ ง. ผิด เพราะ Tincture ต้องมีกระสายยาเป็นแอลกอฮอล์เข้มข้นสูง
- ข้อ จ. ผิด เพราะ Peppermint oil ในสูตรนี้ใส่เพียงเล็กน้อยเป็นสารแต่งกลิ่น (Flavoring agent) ไม่ได้เป็นวัฏภาคน้ำมันหลักในการทำ Emulsion
📖 Guideline อ้างอิง:
USP-NF Monographs: Alumina and Magnesia Oral Suspension / Ansel's Pharmaceutical Dosage Forms
📌 จุดจำก่อนสอบ:
ยาลดกรด Al(OH)3 + Mg(OH)2 ในน้ำ = Oral Suspension (ยาน้ำแขวนตะกอน)</t>
        </is>
      </c>
      <c r="K169" s="100" t="inlineStr">
        <is>
          <t>USP-NF Official Monographs: Alumina, Magnesia, and Simethicone Oral Suspension / Ansel's Dosage Forms</t>
        </is>
      </c>
      <c r="L169" s="88" t="inlineStr">
        <is>
          <t>Liquid &amp; Semisolid Dosage Forms</t>
        </is>
      </c>
      <c r="M169" s="100" t="inlineStr">
        <is>
          <t>Product</t>
        </is>
      </c>
      <c r="N169" s="88" t="inlineStr">
        <is>
          <t>ข้อสอบจริง Product ปี 2565 ข้อ 78</t>
        </is>
      </c>
      <c r="O169" s="100" t="inlineStr">
        <is>
          <t>ข้อสอบจริง</t>
        </is>
      </c>
      <c r="P169" s="100" t="inlineStr">
        <is>
          <t>ปี 2565</t>
        </is>
      </c>
      <c r="Q169" s="100" t="n"/>
    </row>
    <row r="170" ht="409.6" customHeight="1" s="49">
      <c r="A170" s="100" t="n">
        <v>168</v>
      </c>
      <c r="B170" s="88" t="inlineStr">
        <is>
          <t>ในการควบคุมกระบวนการเคลือบฟิล์มยาเม็ด (Film Coating Process) หากพบปัญหาฟิล์มเคลือบเกิดรอยแตกเปราะ (Film Cracking) ซึ่งเกิดจากความเครียดภายในฟิล์ม (Internal stress) สูงเกินไป เภสัชกรฝ่ายผลิตควรปรับปรุงสูตรน้ำยาเคลือบหรือสภาวะการผลิตอย่างไร</t>
        </is>
      </c>
      <c r="C170" s="100" t="inlineStr">
        <is>
          <t>[แนบรูป: ข้อสอบ Product ปี 2564 รหัสรูปภาพ image70]</t>
        </is>
      </c>
      <c r="D170" s="88" t="inlineStr">
        <is>
          <t>เพิ่มอุณหภูมิของลมร้อนในการอบแห้ง (Inlet air temperature) ให้สูงขึ้น เพื่อเร่งการระเหยของตัวทำละลาย</t>
        </is>
      </c>
      <c r="E170" s="88" t="inlineStr">
        <is>
          <t>เพิ่มปริมาณสารเพิ่มความยืดหยุ่น (Plasticizer) ในสูตรน้ำยาเคลือบ เพื่อลดความเปราะและเพิ่มความยืดหยุ่นของฟิล์มพอลิเมอร์</t>
        </is>
      </c>
      <c r="F170" s="88" t="inlineStr">
        <is>
          <t>เพิ่มปริมาณสารกันติด Talcum ในสูตรน้ำยาเคลือบเพื่อเพิ่มความแข็งแรงเชิงกล</t>
        </is>
      </c>
      <c r="G170" s="88" t="inlineStr">
        <is>
          <t>เพิ่มอัตราความเร็วรอบในการหมุนของหม้อเคลือบ (Pan speed) ให้สูงขึ้นเป็นสองเท่า</t>
        </is>
      </c>
      <c r="H170" s="88" t="inlineStr">
        <is>
          <t>เพิ่มอัตราการพ่นน้ำยาเคลือบ (Spray rate) ให้สูงขึ้นอย่างรวดเร็ว</t>
        </is>
      </c>
      <c r="I170" s="100" t="n">
        <v>2</v>
      </c>
      <c r="J170" s="88" t="inlineStr">
        <is>
          <t>✅ คำตอบที่ถูกต้อง: ข้อ ข. เพิ่มปริมาณสารเพิ่มความยืดหยุ่น (Plasticizer) ในสูตรน้ำยาเคลือบ เพื่อลดความเปราะและเพิ่มความยืดหยุ่นของฟิล์มพอลิเมอร์
💡 Background:
ปัญหาฟิล์มแตกเปราะ (Film Cracking) เกิดขึ้นเมื่อแรงดึงหรือความเค้นภายในแผ่นฟิล์ม (Internal tensile stress) สูงกว่าแรงยึดเหนี่ยวของพอลิเมอร์ (Tensile strength) ทำให้ฟิล์มไม่สามารถยืดหยุ่นรองรับการขยายตัวของแกนยาเม็ดได้ วิธีการแก้ไขหลักคือ การเพิ่มสารเพิ่มความยืดหยุ่น (Plasticizer) เช่น Triethyl citrate, Polyethylene glycol (PEG), Propylene glycol, หรือ Glycerin ซึ่งจะแทรกตัวระหว่างสายโซ่พอลิเมอร์ ลดแรงดึงดูดระหว่างโมเลกุล ทำให้ฟิล์มมีความอ่อนตัว ยืดหยุ่น และทนต่อแรงเค้นได้ดีขึ้น
🎯 ทำไมข้อนี้ถึงถูก:
ข้อ ข. ถูกต้อง เพราะ Plasticizer ทำหน้าที่โดยตรงในการลดความเปราะ เพิ่มความเหนียวและความยืดหยุ่น ป้องกันปัญหา Film cracking
🔍 ข้ออื่นผิดเพราะอะไร:
- ข้อ ก. ผิด เพราะการเพิ่มอุณหภูมิลมร้อนจะเร่งการระเหยของตัวทำละลายเร็วเกินไป ทำให้ฟิล์มแห้งตัวอย่างรวดเร็วและเกิดความเค้นภายในสูงขึ้น ส่งผลให้ฟิล์มยิ่งแตกร้าวได้ง่ายขึ้น
- ข้อ ค. ผิด เพราะ Talcum เป็นสารช่วยลื่น/กันติด (Anti-tacking agent) ไม่ได้ช่วยเพิ่มความยืดหยุ่นของแผ่นฟิล์ม
- ข้อ ง. ผิด เพราะการเพิ่มความเร็วรอบหม้อเคลือบจะเพิ่มแรงกระแทกระหว่างเม็ดยา ทำให้เม็ดยาที่ฟิล์มเปราะแตกหักเสียหายมากขึ้น
- ข้อ จ. ผิด เพราะการพ่นน้ำยาเคลือบเร็วเกินไปจะทำให้เม็ดยาเปียกชื้นเกินไป เกิดปัญหาเม็ดยาติดกัน (Sticking and Picking) หรือฟิล์มไม่สม่ำเสมอ
📖 Guideline อ้างอิง:
Ansel's Pharmaceutical Dosage Forms (Tablet Coating - Defects and Remedies) / Remington: The Science and Practice of Pharmacy
📌 จุดจำก่อนสอบ:
ฟิล์มเคลือบแตกเปราะ (Film Cracking) -&gt; แก้โดยเพิ่ม Plasticizer (PEG, Triethyl citrate, Propylene glycol) เพื่อเพิ่มความยืดหยุ่น</t>
        </is>
      </c>
      <c r="K170" s="100" t="inlineStr">
        <is>
          <t>Ansel's Pharmaceutical Dosage Forms and Drug Delivery Systems (Film Coating Defects) / Remington: The Science and Practice of Pharmacy</t>
        </is>
      </c>
      <c r="L170" s="88" t="inlineStr">
        <is>
          <t>Liquid &amp; Semisolid Dosage Forms</t>
        </is>
      </c>
      <c r="M170" s="100" t="inlineStr">
        <is>
          <t>Product</t>
        </is>
      </c>
      <c r="N170" s="88" t="inlineStr">
        <is>
          <t>ข้อสอบจริง Product ปี 2564 ข้อ 7</t>
        </is>
      </c>
      <c r="O170" s="100" t="inlineStr">
        <is>
          <t>ข้อสอบจริง</t>
        </is>
      </c>
      <c r="P170" s="100" t="inlineStr">
        <is>
          <t>ปี 2564</t>
        </is>
      </c>
      <c r="Q170" s="100" t="n"/>
    </row>
    <row r="171" ht="409.6" customHeight="1" s="49">
      <c r="A171" s="100" t="n">
        <v>169</v>
      </c>
      <c r="B171" s="88" t="inlineStr">
        <is>
          <t>ในการผลิตยาเม็ดสำหรับตัวยาสำคัญที่ไม่คงตัวและสลายตัวได้ง่ายในสภาวะกรดของกระเพาะอาหาร พอลิเมอร์ในข้อใดต่อไปนี้เหมาะสมที่สุดในการนำมาใช้เคลือบเม็ดยาเพื่อให้ออกฤทธิ์เป็น Enteric-coated Tablets</t>
        </is>
      </c>
      <c r="C171" s="100" t="n"/>
      <c r="D171" s="88" t="inlineStr">
        <is>
          <t>Cellulose Acetate Phthalate (CAP)</t>
        </is>
      </c>
      <c r="E171" s="88" t="inlineStr">
        <is>
          <t>Polyvinylpyrrolidone (PVP / Povidone)</t>
        </is>
      </c>
      <c r="F171" s="88" t="inlineStr">
        <is>
          <t>Hydroxypropyl Methylcellulose (HPMC / Hypromellose)</t>
        </is>
      </c>
      <c r="G171" s="88" t="inlineStr">
        <is>
          <t>Sodium Starch Glycolate (SSG)</t>
        </is>
      </c>
      <c r="H171" s="88" t="inlineStr">
        <is>
          <t>Ethylcellulose (EC)</t>
        </is>
      </c>
      <c r="I171" s="100" t="n">
        <v>1</v>
      </c>
      <c r="J171" s="88" t="inlineStr">
        <is>
          <t>✅ คำตอบที่ถูกต้อง: ข้อ ก. Cellulose Acetate Phthalate (CAP)
💡 Background:
พอลิเมอร์เคลือบลำไส้ (Enteric coating polymers) เป็นพอลิเมอร์ที่มีหมู่คาร์บอกซิลอิสระ (-COOH) ซึ่งไม่แตกตัวในสภาวะกรดกระเพาะอาหาร (pH 1-3) ทำให้ฟิล์มไม่ละลายน้ำและป้องกันตัวยาจากกรดได้ แต่เมื่อยาผ่านเข้าสู่ลำไส้เล็กซึ่งมี pH สูงขึ้น (pH ≥ 5.5-6.0) หมู่คาร์บอกซิลจะแตกตัวเป็นประจุลบ (-COO-) ทำให้พอลิเมอร์ละลายน้ำและปลดปล่อยตัวยาออกมา ตัวอย่างพอลิเมอร์เคลือบลำไส้มาตรฐาน ได้แก่:
- Cellulose Acetate Phthalate (CAP) (ละลายที่ pH ≥ 6.0)
- Hydroxypropyl Methylcellulose Phthalate (HPMCP) (ละลายที่ pH ≥ 5.0-5.5)
- Hydroxypropyl Methylcellulose Acetate Succinate (HPMCAS)
- Methacrylic Acid Copolymers (Eudragit L, Eudragit S)
- Polyvinyl Acetate Phthalate (PVAP)
🎯 ทำไมข้อนี้ถึงถูก:
ข้อ ก. ถูกต้อง เพราะ Cellulose Acetate Phthalate (CAP) เป็นพอลิเมอร์เคลือบลำไส้มาตรฐานที่ป้องกันยาจากกรดในกระเพาะอาหาร
🔍 ข้ออื่นผิดเพราะอะไร:
- ข้อ ข. ผิด เพราะ Polyvinylpyrrolidone (PVP) เป็นสารยึดเกาะ (Binder) และสารก่อฟิล์มที่ละลายน้ำได้ในทุกช่วง pH
- ข้อ ค. ผิด เพราะ Hydroxypropyl Methylcellulose (HPMC) เป็นพอลิเมอร์เคลือบฟิล์มทั่วไปที่ละลายน้ำได้ในทุกช่วง pH (Non-enteric film coating)
- ข้อ ง. ผิด เพราะ Sodium Starch Glycolate (SSG) เป็นสารช่วยแตกตัวยิ่งยวด (Superdisintegrant)
- ข้อ จ. ผิด เพราะ Ethylcellulose (EC) เป็นพอลิเมอร์ที่ไม่ละลายน้ำในทุกช่วง pH ใช้สำหรับระบบควบคุมการปลดปล่อยยา (Extended-release)
📖 Guideline อ้างอิง:
USP-NF &lt;1151&gt; Enteric Coating Polymers / Handbook of Pharmaceutical Excipients: Cellulose Acetate Phthalate
📌 จุดจำก่อนสอบ:
Enteric Polymers (ทนกรด ละลายด่างในลำไส้): CAP, HPMCP, HPMCAS, PVAP, Eudragit L, Eudragit S (มีคำว่า Phthalate, Succinate หรือ Methacrylic acid)</t>
        </is>
      </c>
      <c r="K171" s="100" t="inlineStr">
        <is>
          <t>USP-NF &lt;1151&gt; Pharmaceutical Dosage Forms: Enteric-coated Tablets / Handbook of Pharmaceutical Excipients (CAP)</t>
        </is>
      </c>
      <c r="L171" s="88" t="inlineStr">
        <is>
          <t>Liquid &amp; Semisolid Dosage Forms</t>
        </is>
      </c>
      <c r="M171" s="100" t="inlineStr">
        <is>
          <t>Product</t>
        </is>
      </c>
      <c r="N171" s="88" t="inlineStr">
        <is>
          <t>ข้อสอบจริง Product ปี 2564 ข้อ 12</t>
        </is>
      </c>
      <c r="O171" s="100" t="inlineStr">
        <is>
          <t>ข้อสอบจริง</t>
        </is>
      </c>
      <c r="P171" s="100" t="inlineStr">
        <is>
          <t>ปี 2564</t>
        </is>
      </c>
      <c r="Q171" s="100" t="n"/>
    </row>
    <row r="172" ht="409.6" customHeight="1" s="49">
      <c r="A172" s="100" t="n">
        <v>170</v>
      </c>
      <c r="B172" s="88" t="inlineStr">
        <is>
          <t>จากสูตรตำรับเจล Piroxicam Gel 0.5% ประกอบด้วย: Piroxicam, Carbopol 940, Diisopropanolamine (DIPA), Ethanol, Propylene glycol, Benzyl alcohol และ Purified water ข้อความใดต่อไปนี้ระบุหน้าที่ของสารช่วยในตำรับได้ไม่ถูกต้อง</t>
        </is>
      </c>
      <c r="C172" s="100" t="n"/>
      <c r="D172" s="88" t="inlineStr">
        <is>
          <t>Carbopol 940 ทำหน้าที่เป็นสารก่อเจล (Gelling agent)</t>
        </is>
      </c>
      <c r="E172" s="88" t="inlineStr">
        <is>
          <t>Diisopropanolamine ทำหน้าที่เป็นสารปรับด่างสะเทินกรด (Neutralizing agent)</t>
        </is>
      </c>
      <c r="F172" s="88" t="inlineStr">
        <is>
          <t>Ethanol ทำหน้าที่เป็นตัวทำละลายร่วม (Co-solvent) ช่วยละลาย Piroxicam</t>
        </is>
      </c>
      <c r="G172" s="88" t="inlineStr">
        <is>
          <t>Propylene glycol ทำหน้าที่เป็นสารกักเก็บความชุ่มชื้น (Humectant) และ Co-solvent</t>
        </is>
      </c>
      <c r="H172" s="88" t="inlineStr">
        <is>
          <t>Benzyl alcohol ทำหน้าที่เป็น Co-solvent หลักในการละลาย Carbopol</t>
        </is>
      </c>
      <c r="I172" s="100" t="n">
        <v>5</v>
      </c>
      <c r="J172" s="88" t="inlineStr">
        <is>
          <t>✅ คำตอบที่ถูกต้อง: ข้อ จ. Benzyl alcohol ทำหน้าที่เป็น Co-solvent หลักในการละลาย Carbopol
💡 Background:
การวิเคราะห์หน้าที่ของสารในสูตร Piroxicam Gel:
1. Piroxicam: ยาต้านการอักเสบกลุ่ม NSAIDs (API) ซึ่งละลายน้ำได้น้อยมาก
2. Carbopol 940: สารก่อไฮโดรเจล (Gelling agent)
3. Diisopropanolamine (DIPA): ด่างอินทรีย์ที่ทำหน้าที่ Neutralizing agent เพื่อทำให้ Carbopol ขยายตัวเกิดเป็นเนื้อเจลใส
4. Ethanol: ตัวทำละลายร่วม (Co-solvent) ช่วยละลายตัวยาสำคัญ Piroxicam
5. Propylene glycol: สารกักเก็บความชุ่มชื้นแก่ผิว (Humectant), Co-solvent และช่วยเพิ่มการซึมผ่านผิวหนัง (Skin penetration enhancer)
6. Benzyl alcohol: สารต้านจุลชีพและสารกันเสีย (Antimicrobial preservative) เพื่อป้องกันการปนเปื้อนของเชื้อจุลินทรีย์
🎯 ทำไมข้อนี้ถึงถูก:
ข้อ จ. ระบุหน้าที่ไม่ถูกต้อง (โจทย์ถามข้อใดผิด) เพราะ Benzyl alcohol ทำหน้าที่เป็น สารกันเสีย (Antimicrobial preservative) ไม่ใช่ Co-solvent หลักในการละลาย Carbopol (Carbopol กระจายตัวในน้ำและแอลกอฮอล์)
🔍 ข้ออื่นผิดเพราะอะไร:
- ข้อ ก. ถูกต้อง เพราะ Carbopol 940 เป็น Polyacrylic acid gelling agent มาตรฐาน
- ข้อ ข. ถูกต้อง เพราะ Diisopropanolamine เป็นด่างที่ใช้สะเทินกรดของ Carbopol
- ข้อ ค. ถูกต้อง เพราะ Ethanol ทำหน้าที่เป็น Co-solvent ในการละลาย Piroxicam
- ข้อ ง. ถูกต้อง เพราะ Propylene glycol เป็น Humectant และ Co-solvent
📖 Guideline อ้างอิง:
Handbook of Pharmaceutical Excipients: Benzyl Alcohol &amp; Carbomer / Ansel's Pharmaceutical Dosage Forms
📌 จุดจำก่อนสอบ:
Benzyl alcohol = Preservative (สารกันเสีย); Ethanol / PG = Co-solvent; DIPA / TEA = Neutralizing agent; Carbopol = Gelling agent</t>
        </is>
      </c>
      <c r="K172" s="100" t="inlineStr">
        <is>
          <t>Handbook of Pharmaceutical Excipients (Benzyl alcohol, Carbomer) / Ansel's Pharmaceutical Dosage Forms</t>
        </is>
      </c>
      <c r="L172" s="88" t="inlineStr">
        <is>
          <t>Liquid &amp; Semisolid Dosage Forms</t>
        </is>
      </c>
      <c r="M172" s="100" t="inlineStr">
        <is>
          <t>Product</t>
        </is>
      </c>
      <c r="N172" s="88" t="inlineStr">
        <is>
          <t>ข้อสอบจริง Product ปี 2564 ข้อ 14</t>
        </is>
      </c>
      <c r="O172" s="100" t="inlineStr">
        <is>
          <t>ข้อสอบจริง</t>
        </is>
      </c>
      <c r="P172" s="100" t="inlineStr">
        <is>
          <t>ปี 2564</t>
        </is>
      </c>
      <c r="Q172" s="100" t="n"/>
    </row>
    <row r="173" ht="409.6" customHeight="1" s="49">
      <c r="A173" s="100" t="n">
        <v>171</v>
      </c>
      <c r="B173" s="88" t="inlineStr">
        <is>
          <t>ในการผลิตยาเม็ดรวมแบบความแรงคงที่สูตร 4 ตัวยา (4-FDC: Isoniazid, Rifampicin, Pyrazinamide, Ethambutol) เพื่อรักษาวัณโรค พบปัญหาความไม่เข้ากันทางเคมี (Chemical Incompatibility) โดยเฉพาะปฏิกิริยาสลายตัวระหว่าง Rifampicin และ Isoniazid ในสภาวะกรด การตั้งสูตรตำรับในข้อใดช่วยป้องกันปัญหานี้ได้อย่างมีประสิทธิภาพสูงสุด</t>
        </is>
      </c>
      <c r="C173" s="100" t="n"/>
      <c r="D173" s="88" t="inlineStr">
        <is>
          <t>การแยกตัวยาออกจากกันทางกายภาพ เช่น การผลิตเป็นยาเม็ดหลายชั้น (Multilayer Tablets) หรือการเคลือบแยกส่วนอนุภาค (Separate Granulation / Barrier Coating)</t>
        </is>
      </c>
      <c r="E173" s="88" t="inlineStr">
        <is>
          <t>การผสมผงยาทั้งหมดรวมกันเป็นเนื้อเดียวแล้วตอกอัดโดยตรง (Direct Compression) โดยไม่ใส่สารตัวเติม</t>
        </is>
      </c>
      <c r="F173" s="88" t="inlineStr">
        <is>
          <t>การเพิ่มปริมาณสารหล่อลื่น Magnesium stearate ในปริมาณสูงเพื่อเคลือบผิวผงยาทุกตัว</t>
        </is>
      </c>
      <c r="G173" s="88" t="inlineStr">
        <is>
          <t>การเติมกรดซิตริกเข้มข้นลงในตำรับเพื่อลดค่า pH ให้ต่ำกว่า 2.0 ตลอดเวลา</t>
        </is>
      </c>
      <c r="H173" s="88" t="inlineStr">
        <is>
          <t>การเปลี่ยนรูปแบบตัวยาสำคัญทั้งหมดให้อยู่ในรูปของเหลวแขวนตะกอนโดยไม่ใช้สารเคลือบ</t>
        </is>
      </c>
      <c r="I173" s="100" t="n">
        <v>1</v>
      </c>
      <c r="J173" s="88" t="inlineStr">
        <is>
          <t>✅ คำตอบที่ถูกต้อง: ข้อ ก. การแยกตัวยาออกจากกันทางกายภาพ เช่น การผลิตเป็นยาเม็ดหลายชั้น (Multilayer Tablets) หรือการเคลือบแยกส่วนอนุภาค (Separate Granulation / Barrier Coating)
💡 Background:
ในตำรับยารักษาวัณโรคสูตรผสมรวม (FDC - Fixed Dose Combination: HRZE) มีปัญหาความไม่เข้ากันทางเคมีที่สำคัญคือ ในสภาวะกรดของกระเพาะอาหาร Isoniazid (H) จะทำปฏิกิริยากับ Rifampicin (R) เกิดเป็นสารอนุพันธ์ 3-formylrifamycin SV hydrazone (3-FRSV-HYD) ส่งผลให้ชีวประสิทธิผล (Bioavailability) ของ Rifampicin ลดลงอย่างมีนัยสำคัญ แนวทางการแก้ไขปัญหาทางเภสัชกรรมอุตสาหกรรมที่ได้มาตรฐานคือ:
1. การแยกแกรนูลของยาแต่ละตัวออกจากกัน (Separate Granulation)
2. การเคลือบผิวอนุภาคของ Rifampicin หรือ Isoniazid ด้วยพอลิเมอร์กั้นแยก (Barrier coating / Enteric barrier)
3. การตอกเป็นยาเม็ดสองชั้นหรือสามชั้น (Bilayer / Multilayer Tablets) หรือยาเม็ดซ้อนเม็ด (Tablet-in-tablet / Press-coated tablets) เพื่อป้องกันไม่ให้ตัวยาสัมผัสกันโดยตรง
🎯 ทำไมข้อนี้ถึงถูก:
ข้อ ก. ถูกต้อง เพราะการแยกตัวยาออกจากกันทางกายภาพ (Physical barrier separation) เช่น Bilayer tablet หรือ Barrier coating เป็นวิธีมาตรฐานในการแก้ปัญหา Chemical incompatibility ระหว่าง R และ H
🔍 ข้ออื่นผิดเพราะอะไร:
- ข้อ ข. ผิด เพราะการผสมรวมกันเป็นเนื้อเดียวจะทำให้โมเลกุลของ Rifampicin และ Isoniazid สัมผัสกันโดยตรง เกิดการสลายตัวอย่างรุนแรง
- ข้อ ค. ผิด เพราะ Magnesium stearate เป็นเพียงสารหล่อลื่น หากใส่มากเกินไปจะขัดขวางการแตกตัวและการละลายของยาเม็ด
- ข้อ ง. ผิด เพราะการเติมกรดจะยิ่งเร่งปฏิกิริยาการสลายตัวระหว่าง Rifampicin และ Isoniazid (Acid-catalyzed reaction)
- ข้อ จ. ผิด เพราะการเตรียมเป็นยาน้ำแขวนตะกอนโดยไม่เคลือบจะทำให้โมเลกุลสัมผัสกันในของเหลวและเกิดปฏิกิริยาสลายตัวได้เร็วยิ่งขึ้น
📖 Guideline อ้างอิง:
WHO Technical Report Series: Guidelines on Fixed-Dose Combinations / Remington: The Science and Practice of Pharmacy
📌 จุดจำก่อนสอบ:
HRZE FDC Incompatibility (Rifampicin + Isoniazid สลายตัวในกรด) -&gt; แก้โดย Physical Separation (Multilayer tablets / Barrier coating)</t>
        </is>
      </c>
      <c r="K173" s="100" t="inlineStr">
        <is>
          <t>WHO Guidelines for the programmatic management of drug-resistant tuberculosis / Remington: The Science and Practice of Pharmacy</t>
        </is>
      </c>
      <c r="L173" s="88" t="inlineStr">
        <is>
          <t>Liquid &amp; Semisolid Dosage Forms</t>
        </is>
      </c>
      <c r="M173" s="100" t="inlineStr">
        <is>
          <t>Product</t>
        </is>
      </c>
      <c r="N173" s="88" t="inlineStr">
        <is>
          <t>ข้อสอบจริง Product ปี 2564 ข้อ 17</t>
        </is>
      </c>
      <c r="O173" s="100" t="inlineStr">
        <is>
          <t>ข้อสอบจริง</t>
        </is>
      </c>
      <c r="P173" s="100" t="inlineStr">
        <is>
          <t>ปี 2564</t>
        </is>
      </c>
      <c r="Q173" s="100" t="n"/>
    </row>
    <row r="174" ht="409.6" customHeight="1" s="49">
      <c r="A174" s="100" t="n">
        <v>172</v>
      </c>
      <c r="B174" s="88" t="inlineStr">
        <is>
          <t>ฉลากยา Clotrimazole Cream 1% w/w ระบุส่วนประกอบของฐานครีมดังนี้: Sorbitan Monostearate, Polysorbate 60, Cetyl Esters Wax, Cetostearyl Alcohol, 2-Octyldodecanol, Purified Water และ Benzyl Alcohol สารคู่ใดในตำรับทำหน้าที่เป็นสารก่ออิมัลชันหลัก (Primary Emulsifier Blend)</t>
        </is>
      </c>
      <c r="C174" s="100" t="n"/>
      <c r="D174" s="88" t="inlineStr">
        <is>
          <t>Sorbitan Monostearate (Span 60) และ Polysorbate 60 (Tween 60)</t>
        </is>
      </c>
      <c r="E174" s="88" t="inlineStr">
        <is>
          <t>Sorbitan Monostearate และ 2-Octyldodecanol</t>
        </is>
      </c>
      <c r="F174" s="88" t="inlineStr">
        <is>
          <t>Polysorbate 60 และ Cetostearyl Alcohol</t>
        </is>
      </c>
      <c r="G174" s="88" t="inlineStr">
        <is>
          <t>Cetyl Esters Wax และ 2-Octyldodecanol</t>
        </is>
      </c>
      <c r="H174" s="88" t="inlineStr">
        <is>
          <t>Benzyl Alcohol และ Purified Water</t>
        </is>
      </c>
      <c r="I174" s="100" t="n">
        <v>1</v>
      </c>
      <c r="J174" s="88" t="inlineStr">
        <is>
          <t>✅ คำตอบที่ถูกต้อง: ข้อ ก. Sorbitan Monostearate (Span 60) และ Polysorbate 60 (Tween 60)
💡 Background:
การตั้งสูตรตำรับอิมัลชันและครีมที่คงตัวสูง นิยมใช้สารลดแรงตึงผิวคู่ผสม (Surfactant Blend) ระหว่างสารที่มีค่า HLB ต่ำที่ชอบน้ำมัน (Lipophilic surfactant เช่น Sorbitan Monostearate หรือ Span 60, HLB ≈ 4.7) และสารที่มีค่า HLB สูงที่ชอบน้ำ (Hydrophilic surfactant เช่น Polysorbate 60 หรือ Tween 60, HLB ≈ 14.9) เพื่อสร้างฟิล์มเชิงซ้อนที่เหนียวแน่นรอบหยดน้ำมัน (Complex interfacial film) และปรับค่า HLB รวมให้ตรงกับค่า Required HLB ของวัฏภาคน้ำมัน
🎯 ทำไมข้อนี้ถึงถูก:
ข้อ ก. ถูกต้อง เพราะ Sorbitan Monostearate (Span 60) และ Polysorbate 60 (Tween 60) เป็นสารลดแรงตึงผิวคู่แฝด (Span-Tween blend) ที่ทำหน้าที่เป็น Emulsifier หลักของตำรับครีมนี้
🔍 ข้ออื่นผิดเพราะอะไร:
- ข้อ ข. ผิด เพราะ 2-Octyldodecanol เป็น Emollient / Oil phase ไม่ใช่สารลดแรงตึงผิวหลัก
- ข้อ ค. ผิด เพราะ Cetostearyl alcohol ทำหน้าที่เป็น Co-emulsifier / Stiffening agent ไม่ใช่สารลดแรงตึงผิวหลักคู่ผสม
- ข้อ ง. ผิด เพราะ Cetyl esters wax (Synthetic spermaceti) และ 2-Octyldodecanol เป็นส่วนประกอบของวัฏภาคน้ำมันและสารเพิ่มความแข็ง (Stiffening agent &amp; Emollient)
- ข้อ จ. ผิด เพราะ Benzyl alcohol เป็นสารกันเสีย (Preservative) และ Purified water คือวัฏภาคน้ำ
📖 Guideline อ้างอิง:
USP-NF Monographs: Clotrimazole Cream / Ansel's Pharmaceutical Dosage Forms (Chapter: Emulsions - HLB System)
📌 จุดจำก่อนสอบ:
Span (HLB ต่ำ) + Tween (HLB สูง) = Emulsifier Blend ที่สร้างฟิล์มประสานอิมัลชัน O/W ได้แข็งแรงที่สุด</t>
        </is>
      </c>
      <c r="K174" s="100" t="inlineStr">
        <is>
          <t>USP-NF Official Monographs: Clotrimazole Cream / Ansel's Pharmaceutical Dosage Forms (HLB &amp; Emulsifier Combinations)</t>
        </is>
      </c>
      <c r="L174" s="88" t="inlineStr">
        <is>
          <t>Liquid &amp; Semisolid Dosage Forms</t>
        </is>
      </c>
      <c r="M174" s="100" t="inlineStr">
        <is>
          <t>Product</t>
        </is>
      </c>
      <c r="N174" s="88" t="inlineStr">
        <is>
          <t>ข้อสอบจริง Product ปี 2564 ข้อ 23</t>
        </is>
      </c>
      <c r="O174" s="100" t="inlineStr">
        <is>
          <t>ข้อสอบจริง</t>
        </is>
      </c>
      <c r="P174" s="100" t="inlineStr">
        <is>
          <t>ปี 2564</t>
        </is>
      </c>
      <c r="Q174" s="100" t="n"/>
    </row>
    <row r="175" ht="409.6" customHeight="1" s="49">
      <c r="A175" s="100" t="n">
        <v>173</v>
      </c>
      <c r="B175" s="88" t="inlineStr">
        <is>
          <t>ในสูตรตำรับยาเม็ด Desipramine Hydrochloride Tablets มีการเติมสาร Croscarmellose Sodium ลงในตำรับ สารดังกล่าวจัดเป็นสารช่วยในกลุ่มใดและทำหน้าที่สำคัญอย่างไร</t>
        </is>
      </c>
      <c r="C175" s="100" t="n"/>
      <c r="D175" s="88" t="inlineStr">
        <is>
          <t>Enteric coating polymer สำหรับป้องกันการแตกตัวในกระเพาะอาหาร</t>
        </is>
      </c>
      <c r="E175" s="88" t="inlineStr">
        <is>
          <t>Viscosity-increasing polymer สำหรับควบคุมการปลดปล่อยยาแบบ Matrix</t>
        </is>
      </c>
      <c r="F175" s="88" t="inlineStr">
        <is>
          <t>Hydrophobic lubricant สำหรับลดแรงเสียดทานระหว่างตอกยา</t>
        </is>
      </c>
      <c r="G175" s="88" t="inlineStr">
        <is>
          <t>Glidant สำหรับเพิ่มความสามารถในการไหลของผงยา</t>
        </is>
      </c>
      <c r="H175" s="88" t="inlineStr">
        <is>
          <t>Superdisintegrant (สารช่วยแตกตัวยิ่งยวด) ทำหน้าที่ดูดซับน้ำและพองตัวอย่างรวดเร็วเพื่อให้เม็ดยาแตกตัว</t>
        </is>
      </c>
      <c r="I175" s="100" t="n">
        <v>5</v>
      </c>
      <c r="J175" s="88" t="inlineStr">
        <is>
          <t>✅ คำตอบที่ถูกต้อง: ข้อ จ. Superdisintegrant (สารช่วยแตกตัวยิ่งยวด) ทำหน้าที่ดูดซับน้ำและพองตัวอย่างรวดเร็วเพื่อให้เม็ดยาแตกตัว
💡 Background:
Croscarmellose Sodium (Cross-linked sodium carboxymethylcellulose หรือ Ac-Di-Sol) เป็นสารช่วยแตกตัวยิ่งยวด (Superdisintegrant) ที่เกิดจากการเชื่อมขวางโครงสร้างโมเลกุลของ NaCMC ทำให้ไม่ละลายน้ำแต่สามารถดูดซับน้ำเข้าสู่โครงสร้างได้อย่างรวดเร็วผ่านแรงดึงดูดแคพิลลารี (Wicking action) และพองตัว (Rapid swelling) ขยายขนาดได้หลายเท่า ส่งผลให้เม็ดยาแตกตัวออกเป็นอนุภาคเล็กๆ ภายในเวลาเพียงไม่กี่นาที นิยมใช้ที่ความเข้มข้นต่ำ (0.5-5.0% w/w)
🎯 ทำไมข้อนี้ถึงถูก:
ข้อ จ. ถูกต้อง เพราะ Croscarmellose sodium คือ Superdisintegrant มาตรฐานในตำรับยาเม็ด
🔍 ข้ออื่นผิดเพราะอะไร:
- ข้อ ก. ผิด เพราะ Enteric coating polymers คือ CAP, HPMCAS หรือ Eudragit L
- ข้อ ข. ผิด เพราะ Extended-release matrix polymers คือ HPMC เกรดความหนืดสูง (เช่น K100M) หรือ Sodium alginate
- ข้อ ค. ผิด เพราะ Hydrophobic lubricant คือ Magnesium stearate หรือ Calcium stearate
- ข้อ ง. ผิด เพราะ Glidant คือ Colloidal silicon dioxide (Aerosil) หรือ Talcum
📖 Guideline อ้างอิง:
Handbook of Pharmaceutical Excipients: Croscarmellose Sodium / Ansel's Pharmaceutical Dosage Forms
📌 จุดจำก่อนสอบ:
Superdisintegrants ยอดฮิต: Croscarmellose sodium (Cross-linked CMC), Crospovidone (Cross-linked PVP), Sodium starch glycolate (Cross-linked starch)</t>
        </is>
      </c>
      <c r="K175" s="100" t="inlineStr">
        <is>
          <t>Handbook of Pharmaceutical Excipients (Croscarmellose Sodium) / Ansel's Pharmaceutical Dosage Forms (Disintegrants)</t>
        </is>
      </c>
      <c r="L175" s="88" t="inlineStr">
        <is>
          <t>Liquid &amp; Semisolid Dosage Forms</t>
        </is>
      </c>
      <c r="M175" s="100" t="inlineStr">
        <is>
          <t>Product</t>
        </is>
      </c>
      <c r="N175" s="88" t="inlineStr">
        <is>
          <t>ข้อสอบจริง Product ปี 2564 ข้อ 30</t>
        </is>
      </c>
      <c r="O175" s="100" t="inlineStr">
        <is>
          <t>ข้อสอบจริง</t>
        </is>
      </c>
      <c r="P175" s="100" t="inlineStr">
        <is>
          <t>ปี 2564</t>
        </is>
      </c>
      <c r="Q175" s="100" t="n"/>
    </row>
    <row r="176" ht="409.6" customHeight="1" s="49">
      <c r="A176" s="100" t="n">
        <v>174</v>
      </c>
      <c r="B176" s="88" t="inlineStr">
        <is>
          <t>สูตรตำรับยาเม็ดประกอบด้วย: ตัวยาสำคัญ 70 mg, Methylcellulose, Starch 1500, Lactose Anhydrous, Croscarmellose Sodium และ Magnesium Stearate สารช่วยในข้อใดทำหน้าที่เป็น 'Superdisintegrant' (สารช่วยแตกตัวยิ่งยวด)</t>
        </is>
      </c>
      <c r="C176" s="100" t="n"/>
      <c r="D176" s="88" t="inlineStr">
        <is>
          <t>Methylcellulose (ทำหน้าที่เป็น Binder / Viscosity modifier)</t>
        </is>
      </c>
      <c r="E176" s="88" t="inlineStr">
        <is>
          <t>Starch 1500 (ทำหน้าที่เป็น Regular Disintegrant / Binder)</t>
        </is>
      </c>
      <c r="F176" s="88" t="inlineStr">
        <is>
          <t>Lactose Anhydrous (ทำหน้าที่เป็น Diluent / Filler)</t>
        </is>
      </c>
      <c r="G176" s="88" t="inlineStr">
        <is>
          <t>Croscarmellose Sodium (ทำหน้าที่เป็น Superdisintegrant)</t>
        </is>
      </c>
      <c r="H176" s="88" t="inlineStr">
        <is>
          <t>Magnesium Stearate (ทำหน้าที่เป็น Lubricant)</t>
        </is>
      </c>
      <c r="I176" s="100" t="n">
        <v>4</v>
      </c>
      <c r="J176" s="88" t="inlineStr">
        <is>
          <t>✅ คำตอบที่ถูกต้อง: ข้อ ง. Croscarmellose Sodium (ทำหน้าที่เป็น Superdisintegrant)
💡 Background:
การจำแนกสารช่วยแตกตัว (Disintegrants):
1. Regular Disintegrants (สารช่วยแตกตัวทั่วไป): เช่น Corn starch, Pregelatinized starch (Starch 1500) ต้องใช้ปริมาณสูง (5-15% w/w) เพื่อให้ยาแตกตัว
2. Superdisintegrants (สารช่วยแตกตัวยิ่งยวด): เป็นพอลิเมอร์เชื่อมขวาง (Cross-linked polymers) ที่มีประสิทธิภาพการดูดซับน้ำและพองตัวสูงมาก ใช้ปริมาณน้อยเพียง 1-4% w/w ได้แก่:
   - Croscarmellose Sodium (Cross-linked NaCMC)
   - Sodium Starch Glycolate (SSG / Primojel / Explotab - Cross-linked carboxymethyl starch)
   - Crospovidone (Polyplasdone / Kollidon CL - Cross-linked PVP)
🎯 ทำไมข้อนี้ถึงถูก:
ข้อ ง. ถูกต้อง เพราะ Croscarmellose Sodium เป็นสารช่วยแตกตัวยิ่งยวด (Superdisintegrant) ตามนิยามทางเภสัชกรรม
🔍 ข้ออื่นผิดเพราะอะไร:
- ข้อ ก. Methylcellulose เป็น Binder / Film former
- ข้อ ข. Starch 1500 เป็น Regular disintegrant / Binder ทั่วไป ไม่ใช่กลุ่ม Superdisintegrant
- ข้อ ค. Lactose anhydrous เป็น Diluent (สารเพิ่มปริมาณ)
- ข้อ จ. Magnesium stearate เป็น Lubricant (สารหล่อลื่น)
📖 Guideline อ้างอิง:
Handbook of Pharmaceutical Excipients: Croscarmellose Sodium / Ansel's Pharmaceutical Dosage Forms
📌 จุดจำก่อนสอบ:
Croscarmellose sodium = Superdisintegrant (ออกฤทธิ์เร็ว พองตัวและดึงน้ำเข้าเม็ดยา)</t>
        </is>
      </c>
      <c r="K176" s="100" t="inlineStr">
        <is>
          <t>Handbook of Pharmaceutical Excipients (Croscarmellose Sodium) / Ansel's Dosage Forms</t>
        </is>
      </c>
      <c r="L176" s="88" t="inlineStr">
        <is>
          <t>Liquid &amp; Semisolid Dosage Forms</t>
        </is>
      </c>
      <c r="M176" s="100" t="inlineStr">
        <is>
          <t>Product</t>
        </is>
      </c>
      <c r="N176" s="88" t="inlineStr">
        <is>
          <t>ข้อสอบจริง Product ปี 2564 ข้อ 47</t>
        </is>
      </c>
      <c r="O176" s="100" t="inlineStr">
        <is>
          <t>ข้อสอบจริง</t>
        </is>
      </c>
      <c r="P176" s="100" t="inlineStr">
        <is>
          <t>ปี 2564</t>
        </is>
      </c>
      <c r="Q176" s="100" t="n"/>
    </row>
    <row r="177" ht="409.6" customHeight="1" s="49">
      <c r="A177" s="100" t="n">
        <v>175</v>
      </c>
      <c r="B177" s="88" t="inlineStr">
        <is>
          <t>ในสูตรตำรับยาน้ำแขวนตะกอนยาลดกรด Aluminum and Magnesium Oral Suspension มีส่วนประกอบดังนี้: Aluminum Hydroxide, Magnesium Hydroxide, Glycerin, Sorbitol Solution, Peppermint Oil, Methylcellulose 400, Polysorbate 80 และ Purified Water สารช่วยในข้อใดทำหน้าที่เป็น 'Structured Vehicle' ในการพยุงอนุภาคผงยาไม่ให้ตกตะกอนเร็ว</t>
        </is>
      </c>
      <c r="C177" s="100" t="n"/>
      <c r="D177" s="88" t="inlineStr">
        <is>
          <t>Glycerin</t>
        </is>
      </c>
      <c r="E177" s="88" t="inlineStr">
        <is>
          <t>Sorbitol Solution</t>
        </is>
      </c>
      <c r="F177" s="88" t="inlineStr">
        <is>
          <t>Peppermint Oil</t>
        </is>
      </c>
      <c r="G177" s="88" t="inlineStr">
        <is>
          <t>Methylcellulose 400</t>
        </is>
      </c>
      <c r="H177" s="88" t="inlineStr">
        <is>
          <t>Polysorbate 80</t>
        </is>
      </c>
      <c r="I177" s="100" t="n">
        <v>4</v>
      </c>
      <c r="J177" s="88" t="inlineStr">
        <is>
          <t>✅ คำตอบที่ถูกต้อง: ข้อ ง. Methylcellulose 400
💡 Background:
Structured Vehicle คือ ตัวกลางของเหลวที่มีการเติมสารไฮโดรคอลลอยด์หรือพอลิเมอร์ที่ชอบน้ำ (Hydrophilic polymers / Clays) เพื่อสร้างโครงสร้างตาข่ายร่างแหที่มีพฤติกรรมการไหลแบบ Pseudoplastic หรือ Plastic flow (Shear-thinning with yield value) ซึ่งเมื่อตั้งทิ้งไว้จะมีความหนืดสูงมากช่วยพยุงอนุภาคผงยาไม่ให้ตกลงสู่ก้นขวด แต่เมื่อออกแรงเขย่าขวด (Shear stress) โครงสร้างร่างแหจะคลายตัวทำให้ความหนืดลดลงและเทรินยาได้ง่าย ตัวอย่างสารสร้าง Structured vehicle ได้แก่ Methylcellulose, Sodium CMC, Xanthan gum, Bentonite, และ Veegum
🎯 ทำไมข้อนี้ถึงถูก:
ข้อ ง. ถูกต้อง เพราะ Methylcellulose 400 เป็นพอลิเมอร์กึ่งสังเคราะห์ที่ละลายน้ำสร้างความหนืดและโครงสร้างแบบ Pseudoplastic flow ทำหน้าที่เป็น Structured vehicle / Suspending agent
🔍 ข้ออื่นผิดเพราะอะไร:
- ข้อ ก. ผิด เพราะ Glycerin ทำหน้าที่เป็น Humectant / Sweetener / Wetting agent
- ข้อ ข. ผิด เพราะ Sorbitol Solution ทำหน้าที่เป็น Sweetening agent / Co-solvent
- ข้อ ค. ผิด เพราะ Peppermint Oil ทำหน้าที่เป็น Flavoring agent (แต่งกลิ่น)
- ข้อ จ. ผิด เพราะ Polysorbate 80 ทำหน้าที่เป็น Wetting agent / Non-ionic surfactant
📖 Guideline อ้างอิง:
Martin's Physical Pharmacy and Pharmaceutical Sciences (Chapter: Rheology &amp; Structured Vehicles in Suspensions)
📌 จุดจำก่อนสอบ:
Structured Vehicle (ตัวกลางสร้างร่างแหพยุงผงยา) = Methylcellulose, NaCMC, Xanthan gum, Bentonite</t>
        </is>
      </c>
      <c r="K177" s="100" t="inlineStr">
        <is>
          <t>Martin's Physical Pharmacy and Pharmaceutical Sciences (Structured Vehicles) / Ansel's Pharmaceutical Dosage Forms</t>
        </is>
      </c>
      <c r="L177" s="88" t="inlineStr">
        <is>
          <t>Liquid &amp; Semisolid Dosage Forms</t>
        </is>
      </c>
      <c r="M177" s="100" t="inlineStr">
        <is>
          <t>Product</t>
        </is>
      </c>
      <c r="N177" s="88" t="inlineStr">
        <is>
          <t>ข้อสอบจริง Product ปี 2564 ข้อ 51</t>
        </is>
      </c>
      <c r="O177" s="100" t="inlineStr">
        <is>
          <t>ข้อสอบจริง</t>
        </is>
      </c>
      <c r="P177" s="100" t="inlineStr">
        <is>
          <t>ปี 2564</t>
        </is>
      </c>
      <c r="Q177" s="100" t="n"/>
    </row>
    <row r="178" ht="409.6" customHeight="1" s="49">
      <c r="A178" s="100" t="n">
        <v>176</v>
      </c>
      <c r="B178" s="88" t="inlineStr">
        <is>
          <t>ในการตรวจสอบความถูกต้องของวิธีวิเคราะห์ (Analytical Method Validation) เภสัชภัณฑ์ Triamcinolone Acetonide Cream ตามแนวทางของ ICH Q2(R1) ค่าทางสถิติที่แสดงถึง 'ระดับความใกล้เคียงกันของผลการวิเคราะห์ที่ได้จากการวัดซ้ำหลายๆ ครั้งจากตัวอย่างที่เป็นเนื้อเดียวกัน (Homogeneous sample)' เรียกว่าอะไร</t>
        </is>
      </c>
      <c r="C178" s="100" t="n"/>
      <c r="D178" s="88" t="inlineStr">
        <is>
          <t>Accuracy (ความถูกต้องแม่นยำเทียบกับค่าจริง)</t>
        </is>
      </c>
      <c r="E178" s="88" t="inlineStr">
        <is>
          <t>Precision (ความเที่ยงหรือความแม่นยำของการวัดซ้ำ)</t>
        </is>
      </c>
      <c r="F178" s="88" t="inlineStr">
        <is>
          <t>Specificity (ความจำเพาะของวิธีวิเคราะห์)</t>
        </is>
      </c>
      <c r="G178" s="88" t="inlineStr">
        <is>
          <t>Linearity (ความเป็นเส้นตรงของกราฟมาตรฐาน)</t>
        </is>
      </c>
      <c r="H178" s="88" t="inlineStr">
        <is>
          <t>Limit of Quantitation (ขีดจำกัดต่ำสุดในการวัดปริมาณ)</t>
        </is>
      </c>
      <c r="I178" s="100" t="n">
        <v>2</v>
      </c>
      <c r="J178" s="88" t="inlineStr">
        <is>
          <t>✅ คำตอบที่ถูกต้อง: ข้อ ข. Precision (ความเที่ยงหรือความแม่นยำของการวัดซ้ำ)
💡 Background:
พารามิเตอร์การตรวจสอบความถูกต้องของวิธีวิเคราะห์ตาม ICH Q2(R1) / USP &lt;1225&gt;:
1. Accuracy: ความใกล้เคียงระหว่างค่าที่วัดได้จริงกับค่าอ้างอิงมาตรฐานที่ยอมรับ (True value) แสดงในรูป % Recovery
2. Precision: ความใกล้เคียงกันระหว่างผลการทดสอบที่ได้จากการสุ่มตัวอย่างเนื้อเดียวกันมาวัดซ้ำหลายครั้ง (Repeatability, Intermediate precision, Reproducibility) แสดงในรูป %RSD (Relative Standard Deviation)
3. Specificity: ความสามารถในการวัดสารเป้าหมายได้อย่างจำเพาะเจาะจงโดยไม่ถูกรบกวนจากสารช่วยในตำรับหรือสารสลายตัว
4. Linearity: ความสัมพันธ์เชิงเส้นตรงระหว่างความเข้มข้นของสารกับสัญญาณตอบสนองของเครื่องมือ ($R^2 \ge 0.999$)
5. LOQ: ปริมาณต่ำสุดของสารที่สามารถวิเคราะห์เชิงปริมาณได้อย่างถูกต้องแม่นยำ
🎯 ทำไมข้อนี้ถึงถูก:
ข้อ ข. ถูกต้อง เพราะนิยามของความใกล้เคียงกันของผลที่ได้จากการวัดซ้ำหลายๆ ครั้งในตัวอย่างเดียวกัน คือ Precision (ความเที่ยง)
🔍 ข้ออื่นผิดเพราะอะไร:
- ข้อ ก. ผิด เพราะ Accuracy คือความใกล้เคียงกับค่าจริง (True value)
- ข้อ ค. ผิด เพราะ Specificity คือความจำเพาะ ไม่ถูกรบกวนจากสิ่งแปลกปลอม
- ข้อ ง. ผิด เพราะ Linearity คือความเป็นเส้นตรงของสัญญาณตอบสนอง
- ข้อ จ. ผิด เพราะ LOQ คือขีดจำกัดต่ำสุดของการวัดเชิงปริมาณ
📖 Guideline อ้างอิง:
ICH Harmonised Tripartite Guideline Q2(R1): Validation of Analytical Procedures / USP-NF &lt;1225&gt;
📌 จุดจำก่อนสอบ:
วัดซ้ำแล้วได้ค่าใกล้เคียงกัน = Precision (%RSD); วัดแล้วได้ค่าใกล้เคียงค่าจริง = Accuracy (%Recovery)</t>
        </is>
      </c>
      <c r="K178" s="100" t="inlineStr">
        <is>
          <t>ICH Q2(R1) Validation of Analytical Procedures: Text and Methodology / USP-NF &lt;1225&gt; Validation of Compendial Procedures</t>
        </is>
      </c>
      <c r="L178" s="88" t="inlineStr">
        <is>
          <t>Liquid &amp; Semisolid Dosage Forms</t>
        </is>
      </c>
      <c r="M178" s="100" t="inlineStr">
        <is>
          <t>Product</t>
        </is>
      </c>
      <c r="N178" s="88" t="inlineStr">
        <is>
          <t>ข้อสอบจริง Product ปี 2564 ข้อ 54</t>
        </is>
      </c>
      <c r="O178" s="100" t="inlineStr">
        <is>
          <t>ข้อสอบจริง</t>
        </is>
      </c>
      <c r="P178" s="100" t="inlineStr">
        <is>
          <t>ปี 2564</t>
        </is>
      </c>
      <c r="Q178" s="100" t="n"/>
    </row>
    <row r="179" ht="409.6" customHeight="1" s="49">
      <c r="A179" s="100" t="n">
        <v>177</v>
      </c>
      <c r="B179" s="88" t="inlineStr">
        <is>
          <t>เภสัชกรต้องการพัฒนาผลิตภัณฑ์ Ibuprofen Soft Gelatin Capsule ชนิดออกฤทธิ์เร็ว (Fast-acting / Rapid pain relief) เพื่อให้ตัวยาถูกดูดซึมเข้าสู่กระแสเลือดได้ทันทีหลังจากเปลือกแคปซูลเจลาตินละลายในกระเพาะอาหาร ยาที่บรรจุภายในเปลือกแคปซูล (Fill formulation) ควรอยู่ในรูปแบบใดจึงจะเหมาะสมที่สุด</t>
        </is>
      </c>
      <c r="C179" s="100" t="n"/>
      <c r="D179" s="88" t="inlineStr">
        <is>
          <t>Gels (ไฮโดรเจล)</t>
        </is>
      </c>
      <c r="E179" s="88" t="inlineStr">
        <is>
          <t>Pellets (เม็ดแกรนูลเคลือบฟิล์ม)</t>
        </is>
      </c>
      <c r="F179" s="88" t="inlineStr">
        <is>
          <t>Powders (ผงยาแห้ง)</t>
        </is>
      </c>
      <c r="G179" s="88" t="inlineStr">
        <is>
          <t>Suspensions (ยาน้ำแขวนตะกอนในน้ำมัน)</t>
        </is>
      </c>
      <c r="H179" s="88" t="inlineStr">
        <is>
          <t>Solutions (สารละลายของตัวยาในตัวทำละลายชอบน้ำ เช่น PEG 400 หรือสารละลายเกลือโพแทสเซียม)</t>
        </is>
      </c>
      <c r="I179" s="100" t="n">
        <v>5</v>
      </c>
      <c r="J179" s="88" t="inlineStr">
        <is>
          <t>✅ คำตอบที่ถูกต้อง: ข้อ จ. Solutions (สารละลายของตัวยาในตัวทำละลายชอบน้ำ เช่น PEG 400 หรือสารละลายเกลือโพแทสเซียม)
💡 Background:
Ibuprofen จัดเป็นยาในกลุ่ม BCS Class II ซึ่งมีคุณสมบัติละลายน้ำต่ำแต่อัตราการซึมผ่านเยื่อบุทางเดินอาหารสูง (Low solubility, High permeability) ขั้นตอนจำกัดอัตราเร็วในการดูดซึม (Rate-limiting step) คือ ขั้นตอนการละลาย (Dissolution rate) หากต้องการให้ออกฤทธิ์เร็วมาก (Fast onset) จะต้องข้ามขั้นตอนการแตกตัวและการละลายของผลึกยา โดยการละลายตัวยา Ibuprofen ให้อยู่ในรูปสารละลายพร้อมดูดซึม (Pre-dissolved solution) ในกระสายยาชอบน้ำ เช่น Polyethylene glycol 400 (PEG 400) ร่วมกับสารปรับด่าง (เช่น Potassium hydroxide ได้เป็นเกลือละลายน้ำ Ibuprofen potassium) บรรจุใน Soft gelatin capsule เมื่อเปลือกเจลาตินละลาย ยาจะกระจายและดูดซึมเข้าสู่กระแสเลือดได้ทันที
🎯 ทำไมข้อนี้ถึงถูก:
ข้อ จ. ถูกต้อง เพราะการบรรจุยาในรูป Solutions (สารละลายของเหลว) ทำให้ไม่ต้องรอขั้นตอนการละลายของผลึกยา จึงออกฤทธิ์ได้รวดเร็วที่สุด
🔍 ข้ออื่นผิดเพราะอะไร:
- ข้อ ก. ผิด เพราะ Gels ปลดปล่อยยาช้ากว่าเนื่องจากมีความหนืดสูง
- ข้อ ข. และ ข้อ ค. ผิด เพราะ Pellets และ Powders มักบรรจุใน Hard gelatin capsule และยังต้องผ่านขั้นตอนการเปียกและการละลายของผลึกยา
- ข้อ ง. ผิด เพราะ Suspensions ตัวยายังอยู่ในรูปผลึกของแข็ง ต้องผ่านกระบวนการ Dissolution ก่อนจึงจะดูดซึมได้ ทำให้ onset ช้ากว่า Solutions
📖 Guideline อ้างอิง:
Ansel's Pharmaceutical Dosage Forms (Soft Gelatin Capsule Fill Formulations) / Remington: The Science and Practice of Pharmacy
📌 จุดจำก่อนสอบ:
Ibuprofen Liquid Softgel ออกฤทธิ์เร็ว = บรรจุในรูป Solutions (ละลายใน PEG 400 + KOH) ข้ามขั้นตอนการละลาย ดูดซึมทันที</t>
        </is>
      </c>
      <c r="K179" s="100" t="inlineStr">
        <is>
          <t>Ansel's Pharmaceutical Dosage Forms and Drug Delivery Systems (Soft Gelatin Capsules) / Remington: The Science and Practice of Pharmacy</t>
        </is>
      </c>
      <c r="L179" s="88" t="inlineStr">
        <is>
          <t>Liquid &amp; Semisolid Dosage Forms</t>
        </is>
      </c>
      <c r="M179" s="100" t="inlineStr">
        <is>
          <t>Product</t>
        </is>
      </c>
      <c r="N179" s="88" t="inlineStr">
        <is>
          <t>ข้อสอบจริง Product ปี 2564 ข้อ 62</t>
        </is>
      </c>
      <c r="O179" s="100" t="inlineStr">
        <is>
          <t>ข้อสอบจริง</t>
        </is>
      </c>
      <c r="P179" s="100" t="inlineStr">
        <is>
          <t>ปี 2564</t>
        </is>
      </c>
      <c r="Q179" s="100" t="n"/>
    </row>
    <row r="180" ht="409.6" customHeight="1" s="49">
      <c r="A180" s="100" t="n">
        <v>178</v>
      </c>
      <c r="B180" s="88" t="inlineStr">
        <is>
          <t>ในการผลิตยาเม็ดด้วยกระบวนการตอกอัดโดยตรง (Direct Compression) หรือการแกรนูลแบบแห้ง (Dry Granulation / Roller Compaction) สารช่วยในข้อใดทำหน้าที่เป็น สารยึดเกาะแบบแห้ง (Dry Binder) ที่มีประสิทธิภาพในการประสานเนื้อยาและให้ความแข็งแรงเชิงกลสูงที่สุด</t>
        </is>
      </c>
      <c r="C180" s="100" t="n"/>
      <c r="D180" s="88" t="inlineStr">
        <is>
          <t>Pregelatinized Starch (สารยึดเกาะที่นิยมใช้ในการทำแกรนูลเปียก)</t>
        </is>
      </c>
      <c r="E180" s="88" t="inlineStr">
        <is>
          <t>Lactose Monohydrate (สารเพิ่มปริมาณทั่วไป)</t>
        </is>
      </c>
      <c r="F180" s="88" t="inlineStr">
        <is>
          <t>Microcrystalline Cellulose (MCC / Avicel PH-101, PH-102)</t>
        </is>
      </c>
      <c r="G180" s="88" t="inlineStr">
        <is>
          <t>Sodium Starch Glycolate (สารช่วยแตกตัวยิ่งยวด)</t>
        </is>
      </c>
      <c r="H180" s="88" t="inlineStr">
        <is>
          <t>Dibasic Calcium Phosphate Dihydrate (สารเพิ่มปริมาณชนิดอนินทรีย์)</t>
        </is>
      </c>
      <c r="I180" s="100" t="n">
        <v>3</v>
      </c>
      <c r="J180" s="88" t="inlineStr">
        <is>
          <t>✅ คำตอบที่ถูกต้อง: ข้อ ค. Microcrystalline Cellulose (MCC / Avicel PH-101, PH-102)
💡 Background:
Microcrystalline Cellulose (MCC เช่น Avicel PH-101, PH-102) เป็นสารช่วยทางเภสัชกรรมที่ได้รับความนิยมสูงสุดในการตอกยาเม็ดแบบ Direct Compression และ Dry Granulation เนื่องจากมีคุณสมบัติโดดเด่นในการเปลี่ยนรูปพลาสติก (Plastic deformation) ภายใต้แรงตอกอัด เกิดพันธะไฮโดรเจนระหว่างเส้นใยเซลลูโลสได้อย่างเหนียวแน่น ทำหน้าที่เป็นทั้ง สารเพิ่มปริมาณ (Diluent) และสารยึดเกาะแบบแห้ง (Dry Binder) ช่วยให้เม็ดยามีความแข็งสูงโดยใช้แรงตอกไม่มาก และยังช่วยให้เม็ดยาแตกตัวได้ดี
🎯 ทำไมข้อนี้ถึงถูก:
ข้อ ค. ถูกต้อง เพราะ MCC คือ Dry binder ที่มีประสิทธิภาพสูงสุดสำหรับ Direct Compression และ Dry Granulation
🔍 ข้ออื่นผิดเพราะอะไร:
- ข้อ ก. ผิด เพราะ Pregelatinized starch นิยมใช้เป็นสารช่วยแตกตัวหรือ Binder ในการทำแกรนูลเปียก (Wet granulation) มากกว่า
- ข้อ ข. ผิด เพราะ Lactose monohydrate แสดงพฤติกรรมการแตกหักแบบเปราะ (Brittle fracture) มีแรงยึดเกาะต่ำกว่า MCC มาก ต้องอาศัยสารยึดเกาะอื่นร่วมด้วย
- ข้อ ง. ผิด เพราะ Sodium Starch Glycolate เป็น Superdisintegrant (สารช่วยแตกตัว)
- ข้อ จ. ผิด เพราะ Dibasic Calcium Phosphate เป็น Diluent ชนิดอนินทรีย์ที่แตกหักแบบเปราะและไม่มีคุณสมบัติความเป็น Binder ที่ดี
📖 Guideline อ้างอิง:
Handbook of Pharmaceutical Excipients: Microcrystalline Cellulose / Ansel's Pharmaceutical Dosage Forms
📌 จุดจำก่อนสอบ:
King of Dry Binder สำหรับ Direct Compression / Dry Granulation = Microcrystalline Cellulose (MCC / Avicel)</t>
        </is>
      </c>
      <c r="K180" s="100" t="inlineStr">
        <is>
          <t>Handbook of Pharmaceutical Excipients (Microcrystalline Cellulose) / Ansel's Dosage Forms</t>
        </is>
      </c>
      <c r="L180" s="88" t="inlineStr">
        <is>
          <t>Liquid &amp; Semisolid Dosage Forms</t>
        </is>
      </c>
      <c r="M180" s="100" t="inlineStr">
        <is>
          <t>Product</t>
        </is>
      </c>
      <c r="N180" s="88" t="inlineStr">
        <is>
          <t>ข้อสอบจริง Product ปี 2564 ข้อ 64</t>
        </is>
      </c>
      <c r="O180" s="100" t="inlineStr">
        <is>
          <t>ข้อสอบจริง</t>
        </is>
      </c>
      <c r="P180" s="100" t="inlineStr">
        <is>
          <t>ปี 2564</t>
        </is>
      </c>
      <c r="Q180" s="100" t="n"/>
    </row>
    <row r="181" ht="409.6" customHeight="1" s="49">
      <c r="A181" s="100" t="n">
        <v>179</v>
      </c>
      <c r="B181" s="88" t="inlineStr">
        <is>
          <t>ข้อใดต่อไปนี้ 'ไม่ใช่' หัวข้อการทดสอบเพื่อควบคุมคุณภาพ (Quality Control Test) ตามข้อกำหนดมาตรฐานทางเภสัชตำรับสำหรับยาแคปซูลชนิดนิ่มชนิดปลดปล่อยทันที (Immediate-release Ibuprofen Soft Gelatin Capsules)</t>
        </is>
      </c>
      <c r="C181" s="100" t="n"/>
      <c r="D181" s="88" t="inlineStr">
        <is>
          <t>Weight Variation / Uniformity of Dosage Units (ความสม่ำเสมอของปริมาณยาและน้ำหนักบรรจุ)</t>
        </is>
      </c>
      <c r="E181" s="88" t="inlineStr">
        <is>
          <t>Dissolution Test (การละลายของตัวยาสำคัญ)</t>
        </is>
      </c>
      <c r="F181" s="88" t="inlineStr">
        <is>
          <t>Disintegration Test (การแตกตัวของเปลือกแคปซูล)</t>
        </is>
      </c>
      <c r="G181" s="88" t="inlineStr">
        <is>
          <t>Extended Drug Release Duration Test (การทดสอบอัตราการปลดปล่อยยาต่อเนื่องเป็นเวลานาน)</t>
        </is>
      </c>
      <c r="H181" s="88" t="inlineStr">
        <is>
          <t>Microbial Enumeration Test (การทดสอบปริมาณจุลชีพปนเปื้อน)</t>
        </is>
      </c>
      <c r="I181" s="100" t="n">
        <v>4</v>
      </c>
      <c r="J181" s="88" t="inlineStr">
        <is>
          <t>✅ คำตอบที่ถูกต้อง: ข้อ ง. Extended Drug Release Duration Test (การทดสอบอัตราการปลดปล่อยยาต่อเนื่องเป็นเวลานาน)
💡 Background:
Ibuprofen Soft Gelatin Capsules ในท้องตลาดเป็นเภสัชภัณฑ์รูปแบบ ปลดปล่อยทันที (Immediate-release dosage form) เพื่อมุ่งหวังผลบรรเทาอาการปวดอย่างรวดเร็ว ดังนั้นหัวข้อการควบคุมคุณภาพตามเภสัชตำรับ USP จึงประกอบด้วย:
1. Identification (การพิสูจน์เอกลักษณ์)
2. Assay (การตรวจวิเคราะห์หาปริมาณตัวยาสำคัญ, 90.0-110.0%)
3. Dissolution (การละลายของตัวยา, กำหนด Q value เช่น ไม่น้อยกว่า 80% ใน 30-45 นาที)
4. Uniformity of Dosage Units (ความสม่ำเสมอของหน่วยยา โดยวิธี Weight variation)
5. Microbial Limit Test (การควบคุมเชื้อจุลชีพ)
การทดสอบ 'Extended Drug Release Duration' เป็นการทดสอบเฉพาะสำหรับเภสัชภัณฑ์รูปแบบออกฤทธิ์เนิ่น (Extended/Sustained release) เท่านั้น ไม่ได้ใช้กับ Immediate-release softgel
🎯 ทำไมข้อนี้ถึงถูก:
ข้อ ง. ถูกต้อง (โจทย์ถามข้อใดไม่ใช่) เพราะยา Ibuprofen Soft Gelatin Capsule ชนิดมาตรฐานไม่ใช่ยากลุ่ม Extended release จึงไม่มีการทดสอบนี้
🔍 ข้ออื่นผิดเพราะอะไร:
- ข้อ ก. เป็นการทดสอบมาตรฐานตาม USP &lt;905&gt; Uniformity of Dosage Units
- ข้อ ข. เป็นการทดสอบประสิทธิภาพการละลายตาม USP &lt;711&gt; Dissolution
- ข้อ ค. เป็นการทดสอบการแตกตัวของเปลือกเจลาตินตาม USP &lt;701&gt; Disintegration
- ข้อ จ. เป็นการทดสอบความปลอดภัยทางจุลชีววิทยาตาม USP &lt;61&gt; / &lt;62&gt;
📖 Guideline อ้างอิง:
USP-NF Official Monographs: Ibuprofen Capsules / USP-NF &lt;1151&gt; Pharmaceutical Dosage Forms (Capsules)
📌 จุดจำก่อนสอบ:
Immediate-release softgel ตรวจ: Assay, Dissolution, Weight variation, Disintegration, Microbial limit (ไม่ต้องตรวจ Extended release test)</t>
        </is>
      </c>
      <c r="K181" s="100" t="inlineStr">
        <is>
          <t>USP-NF General Chapter &lt;2040&gt; Disintegration and Dissolution of Dietary Supplements / USP Monographs: Ibuprofen Capsules</t>
        </is>
      </c>
      <c r="L181" s="88" t="inlineStr">
        <is>
          <t>Liquid &amp; Semisolid Dosage Forms</t>
        </is>
      </c>
      <c r="M181" s="100" t="inlineStr">
        <is>
          <t>Product</t>
        </is>
      </c>
      <c r="N181" s="88" t="inlineStr">
        <is>
          <t>ข้อสอบจริง Product ปี 2564 ข้อ 71</t>
        </is>
      </c>
      <c r="O181" s="100" t="inlineStr">
        <is>
          <t>ข้อสอบจริง</t>
        </is>
      </c>
      <c r="P181" s="100" t="inlineStr">
        <is>
          <t>ปี 2564</t>
        </is>
      </c>
      <c r="Q181" s="100" t="n"/>
    </row>
    <row r="182" ht="409.6" customHeight="1" s="49">
      <c r="A182" s="100" t="n">
        <v>180</v>
      </c>
      <c r="B182" s="88" t="inlineStr">
        <is>
          <t>จากสูตรตำรับขี้ผึ้งต่อไปนี้: Castor Oil, Cholesterol, Stearyl Alcohol, White Wax, Mineral Oil และ Purified Water เมื่อนำมาผสมเข้าด้วยกันอย่างเหมาะสม ฐานยาขี้ผึ้งดังกล่าวจัดเป็นฐานชนิดใดตามเกณฑ์มาตรฐานทางเภสัชกรรม</t>
        </is>
      </c>
      <c r="C182" s="100" t="n"/>
      <c r="D182" s="88" t="inlineStr">
        <is>
          <t>Oleaginous base (Hydrocarbon base)</t>
        </is>
      </c>
      <c r="E182" s="88" t="inlineStr">
        <is>
          <t>Water-soluble base (PEG base)</t>
        </is>
      </c>
      <c r="F182" s="88" t="inlineStr">
        <is>
          <t>Water-removable base (O/W cream base)</t>
        </is>
      </c>
      <c r="G182" s="88" t="inlineStr">
        <is>
          <t>Absorption base (Water-in-oil absorption base / Emulsifiable base)</t>
        </is>
      </c>
      <c r="H182" s="88" t="inlineStr">
        <is>
          <t>Inorganic gel base</t>
        </is>
      </c>
      <c r="I182" s="100" t="n">
        <v>4</v>
      </c>
      <c r="J182" s="88" t="inlineStr">
        <is>
          <t>✅ คำตอบที่ถูกต้อง: ข้อ ง. Absorption base (Water-in-oil absorption base / Emulsifiable base)
💡 Background:
ฐานยาขี้ผึ้งกลุ่ม Absorption Base มีลักษณะสำคัญคือ มีสารกลุ่มสเตอรอลหรือแอลกอฮอล์ไขมันสายยาว เช่น Cholesterol, Stearyl alcohol, Lanolin หรือ Wool fat ผสมอยู่ในน้ำมันหรือสารไฮโดรคาร์บอน (Mineral oil, Petrolatum, Castor oil) ซึ่งสารช่วยเหล่านี้ทำหน้าที่เป็นสารก่ออิมัลชันชนิด W/O (W/O emulsifier) ทำให้ฐานกลุ่มนี้มีคุณสมบัติพิเศษคือ สามารถดูดซับน้ำหรือสารละลายในน้ำเข้ามาในโครงสร้างได้ เกิดเป็นอิมัลชันชนิด Water-in-Oil (W/O emulsion)
🎯 ทำไมข้อนี้ถึงถูก:
ข้อ ง. ถูกต้อง เพราะส่วนผสมของ Cholesterol + Stearyl alcohol + น้ำมัน (Castor oil, Mineral oil) และน้ำ จัดเป็นสูตรมาตรฐานของ Absorption base (เช่น อนุพันธ์ของ Hydrophilic Petrolatum หรือ W/O Absorption base)
🔍 ข้ออื่นผิดเพราะอะไร:
- ข้อ ก. ผิด เพราะ Oleaginous base มีเฉพาะไขมัน/ไฮโดรคาร์บอนล้วน และไม่สามารถดูดซับน้ำได้ (ปราศจากสารก่ออิมัลชัน W/O เช่น Cholesterol)
- ข้อ ข. ผิด เพราะ Water-soluble base ประกอบด้วย PEG พอลิเมอร์ที่ละลายน้ำได้ทั้งหมด
- ข้อ ค. ผิด เพราะ Water-removable base เป็น O/W emulsion ที่ใช้สารลดแรงตึงผิวชอบน้ำ เช่น SLS หรือ Sodium stearate
- ข้อ จ. ผิด เพราะ Inorganic gel base ประกอบด้วยสารอนินทรีย์ก่อเจล เช่น Bentonite หรือ Aluminum hydroxide
📖 Guideline อ้างอิง:
USP-NF &lt;1151&gt; Ointment Bases / Ansel's Pharmaceutical Dosage Forms (Absorption Bases)
📌 จุดจำก่อนสอบ:
Cholesterol / Lanolin + Stearyl alcohol + น้ำมัน = Absorption base (ดูดซับน้ำได้ เกิดเป็น W/O emulsion)</t>
        </is>
      </c>
      <c r="K182" s="100" t="inlineStr">
        <is>
          <t>USP-NF &lt;1151&gt; Pharmaceutical Dosage Forms (Ointments) / Ansel's Pharmaceutical Dosage Forms</t>
        </is>
      </c>
      <c r="L182" s="88" t="inlineStr">
        <is>
          <t>Liquid &amp; Semisolid Dosage Forms</t>
        </is>
      </c>
      <c r="M182" s="100" t="inlineStr">
        <is>
          <t>Product</t>
        </is>
      </c>
      <c r="N182" s="88" t="inlineStr">
        <is>
          <t>ข้อสอบจริง Product ปี 2564 ข้อ 72</t>
        </is>
      </c>
      <c r="O182" s="100" t="inlineStr">
        <is>
          <t>ข้อสอบจริง</t>
        </is>
      </c>
      <c r="P182" s="100" t="inlineStr">
        <is>
          <t>ปี 2564</t>
        </is>
      </c>
      <c r="Q182" s="100" t="n"/>
    </row>
    <row r="183" ht="409.6" customHeight="1" s="49">
      <c r="A183" s="100" t="n">
        <v>181</v>
      </c>
      <c r="B183" s="88" t="inlineStr">
        <is>
          <t>ในการเตรียมยาขี้ผึ้งตามใบสั่งยาเฉพาะราย (Extemporaneous Ointment Compounding) ที่มีส่วนผสมของสารกลุ่มไขมันหลายชนิดที่มีจุดหลอมเหลวแตกต่างกัน ได้แก่ White Petrolatum (จุดหลอมเหลว 38-60 °C), White Wax (จุดหลอมเหลว 62-65 °C) และ Stearyl Alcohol (จุดหลอมเหลว 56-60 °C) เภสัชกรควรเลือกใช้เทคนิคการเตรียมยาด้วยวิธีใดจึงจะถูกต้องตามหลักวิชาการ</t>
        </is>
      </c>
      <c r="C183" s="100" t="n"/>
      <c r="D183" s="88" t="inlineStr">
        <is>
          <t>Fusion method โดยใช้ Beaker method หลอมสารที่มีจุดหลอมเหลวสูงสุดก่อน แล้วจึงเติมสารที่มีจุดหลอมเหลวต่ำกว่าลงไปตามลำดับ</t>
        </is>
      </c>
      <c r="E183" s="88" t="inlineStr">
        <is>
          <t>Levigation method โดยการบดบี้สารทั้งหมดรวมกันบน Ointment slab ที่อุณหภูมิห้องโดยไม่ใช้ความร้อน</t>
        </is>
      </c>
      <c r="F183" s="88" t="inlineStr">
        <is>
          <t>Dry gum method (Continental method 4:2:1) โดยการบดผสมสารกับกัมก่อนเติมน้ำ</t>
        </is>
      </c>
      <c r="G183" s="88" t="inlineStr">
        <is>
          <t>Wet gum method (English method) โดยการเตรียมมูซิเลจของกัมกับน้ำก่อนเติมไขมัน</t>
        </is>
      </c>
      <c r="H183" s="88" t="inlineStr">
        <is>
          <t>Bottle method (Forbes method) โดยการเขย่าสารทั้งหมดในขวดปิดสนิท</t>
        </is>
      </c>
      <c r="I183" s="100" t="n">
        <v>1</v>
      </c>
      <c r="J183" s="88" t="inlineStr">
        <is>
          <t>✅ คำตอบที่ถูกต้อง: ข้อ ก. Fusion method โดยใช้ Beaker method หลอมสารที่มีจุดหลอมเหลวสูงสุดก่อน แล้วจึงเติมสารที่มีจุดหลอมเหลวต่ำกว่าลงไปตามลำดับ
💡 Background:
การเตรียมยาขี้ผึ้ง (Ointments) มี 2 วิธีหลัก:
1. Incorporation method (การบดผสม): ใช้เมื่อสารพื้นนิ่มอยู่แล้ว บดผสมผงยากับสารพื้นบน Ointment slab หรือในโกร่ง โดยใช้ Levigating agent
2. Fusion method (การหลอมผสม): ใช้เมื่อตำรับมีส่วนประกอบของไข ของแข็ง หรือแอลกอฮอล์ไขมันที่มีจุดหลอมเหลวสูง เช่น Wax, Spermaceti, Stearyl alcohol, Paraffin โดยหลักการหลอมคือ 'หลอมสารที่มีจุดหลอมเหลวสูงสุดก่อน (Highest melting point first)' บนอ่างน้ำร้อน (Water bath) เพื่อป้องกันการสัมผัสความร้อนสูงเป็นเวลานาน จากนั้นจึงเติมสารที่มีจุดหลอมเหลวต่ำลงมาตามลำดับ แล้วกวนอย่างสม่ำเสมอจนเย็นตัวลงเป็นเนื้อขี้ผึ้งเนียนละเอียด
🎯 ทำไมข้อนี้ถึงถูก:
ข้อ ก. ถูกต้อง เพราะตำรับประกอบด้วยไขแข็ง (White Wax, Stearyl Alcohol) จึงต้องใช้วิธี Fusion method โดยหลอมสารจุดหลอมเหลวสูงสุดก่อน
🔍 ข้ออื่นผิดเพราะอะไร:
- ข้อ ข. ผิด เพราะ Levigation ไม่สามารถทำให้ไขผึ้ง (Wax) หรือ Stearyl alcohol ที่เป็นของแข็งหลอมรวมเป็นเนื้อเดียวกับ Petrolatum ได้ที่อุณหภูมิห้อง
- ข้อ ค., ข้อ ง. และ ข้อ จ. ผิด เพราะ Dry gum, Wet gum, และ Bottle method เป็นวิธีสำหรับการเตรียม อิมัลชัน (Emulsions) ไม่ใช่วิธีเตรียมยาขี้ผึ้ง
📖 Guideline อ้างอิง:
USP-NF &lt;795&gt; Compounding / Ansel's Pharmaceutical Dosage Forms (Preparation of Ointments - Fusion Method)
📌 จุดจำก่อนสอบ:
เตรียมขี้ผึ้งที่มี Wax / แข็ง = Fusion method (หลอมตัว Melting point สูงสุดก่อน แล้วกวนจนเย็น)</t>
        </is>
      </c>
      <c r="K183" s="100" t="inlineStr">
        <is>
          <t>USP-NF &lt;795&gt; Pharmaceutical Compounding – Nonsterile Preparations / Ansel's Dosage Forms (Compounding Ointments)</t>
        </is>
      </c>
      <c r="L183" s="88" t="inlineStr">
        <is>
          <t>Liquid &amp; Semisolid Dosage Forms</t>
        </is>
      </c>
      <c r="M183" s="100" t="inlineStr">
        <is>
          <t>Product</t>
        </is>
      </c>
      <c r="N183" s="88" t="inlineStr">
        <is>
          <t>ข้อสอบจริง Product ปี 2564 ข้อ 73</t>
        </is>
      </c>
      <c r="O183" s="100" t="inlineStr">
        <is>
          <t>ข้อสอบจริง</t>
        </is>
      </c>
      <c r="P183" s="100" t="inlineStr">
        <is>
          <t>ปี 2564</t>
        </is>
      </c>
      <c r="Q183" s="100" t="n"/>
    </row>
    <row r="184" ht="409.6" customHeight="1" s="49">
      <c r="A184" s="100" t="n">
        <v>182</v>
      </c>
      <c r="B184" s="88" t="inlineStr">
        <is>
          <t>ตามทฤษฎีทางกายภาพของ Martin's Physical Pharmacy ระบบยาน้ำแขวนตะกอน (Suspensions) ที่ถือว่ามี 'ความคงตัวทางกายภาพที่ดีเยี่ยมและเป็นอุดมคติที่สุด (Ideal Suspension System)' ทางเภสัชกรรม ควรมีโครงสร้างและลักษณะการกระจายตัวแบบใด</t>
        </is>
      </c>
      <c r="C184" s="100" t="n"/>
      <c r="D184" s="88" t="inlineStr">
        <is>
          <t>Deflocculated suspension in water (ระบบไม่เกิดฟลอกในตัวกลางน้ำธรรมดา)</t>
        </is>
      </c>
      <c r="E184" s="88" t="inlineStr">
        <is>
          <t>Deflocculated suspension in structured vehicle (ระบบไม่เกิดฟลอกในตัวกลางที่มีโครงสร้างความหนืด)</t>
        </is>
      </c>
      <c r="F184" s="88" t="inlineStr">
        <is>
          <t>Flocculated suspension in water without suspending agent (ระบบเกิดฟลอกในน้ำล้วนโดยไม่มีสารเพิ่มความหนืด)</t>
        </is>
      </c>
      <c r="G184" s="88" t="inlineStr">
        <is>
          <t>Flocculated suspension in structured vehicle (ระบบเกิดฟลอกที่พยุงด้วยตัวกลางที่มีโครงสร้างร่างแหและพฤติกรรมการไหลแบบ Pseudoplastic/Thixotropic)</t>
        </is>
      </c>
      <c r="H184" s="88" t="inlineStr">
        <is>
          <t>Coarse emulsion with high zeta potential (ระบบอิมัลชันหยาบที่มีประจุไฟฟ้าสูง)</t>
        </is>
      </c>
      <c r="I184" s="100" t="n">
        <v>4</v>
      </c>
      <c r="J184" s="88" t="inlineStr">
        <is>
          <t>✅ คำตอบที่ถูกต้อง: ข้อ ง. Flocculated suspension in structured vehicle (ระบบเกิดฟลอกที่พยุงด้วยตัวกลางที่มีโครงสร้างร่างแหและพฤติกรรมการไหลแบบ Pseudoplastic/Thixotropic)
💡 Background:
ตามหลักวิชา Martin's Physical Pharmacy ระบบยาน้ำแขวนตะกอนแบ่งออกเป็น:
1. Deflocculated system: อนุภาคแยกตัวอิสระ ตกตะกอนช้ามาก แต่เมื่อตกตะกอนจะเกิด Hard cake แน่นถาวร (Caking) ซึ่งเขย่าไม่กระจายตัว
2. Flocculated system: อนุภาครวมตัวเป็นกลุ่มก้อนหลวมๆ (Flocs) ตกตะกอนเร็ว ไม่เกิดเค้ก เขย่ากระจายตัวง่าย แต่ถ้าไม่มีสารเพิ่มความหนืด ตะกอนจะตกลงก้นขวดเร็วเกินไปดูไม่สวยงาม
3. Ideal System (Flocculated suspension in Structured vehicle): นำข้อดีของทั้งสองระบบมารวมกัน โดยทำให้อนุภาคเกิดเป็น Flocs หลวมๆ เพื่อป้องกัน Caking ร่วมกับการใช้ Structured vehicle (พอลิเมอร์ที่ให้พฤติกรรมการไหลแบบ Pseudoplastic / Thixotropic) เพื่อชะลอการตกตะกอน ทำให้ระบบคงตัวสูง ไม่ตกตะกอนเร็ว และเมื่อเขย่าจะกระจายตัวเป็นเนื้อเดียวกันได้อย่างสมบูรณ์
🎯 ทำไมข้อนี้ถึงถูก:
ข้อ ง. ถูกต้อง เพราะ Flocculated suspension in structured vehicle คือระบบในอุดมคติที่ป้องกันทั้งการตกตะกอนเร็วและป้องกันการเกิด Caking
🔍 ข้ออื่นผิดเพราะอะไร:
- ข้อ ก. และ ข้อ ข. ผิด เพราะ Deflocculated system มีความเสี่ยงสูงมากที่จะเกิดการเกาะแน่นเป็น Hard cake (Caking) เมื่อเก็บไว้นาน
- ข้อ ค. ผิด เพราะ Flocculated ในน้ำธรรมดาจะตกตะกอนนอนก้นเร็วเกินไป ทำให้ผู้ป่วยเทรินยาได้ขนาดยาไม่สม่ำเสมอ
- ข้อ จ. ผิด เพราะ Coarse emulsion เป็นคนละรูปแบบเภสัชภัณฑ์ (ของเหลวในของเหลว ไม่ใช่ยาน้ำแขวนตะกอน)
📖 Guideline อ้างอิง:
Martin's Physical Pharmacy and Pharmaceutical Sciences (Chapter: Dispersed Systems - Formulation of Suspensions)
📌 จุดจำก่อนสอบ:
Ideal Suspension = Flocculated particles (ไม่เกิด Cake) + Structured vehicle (หนืดพอเหมาะ ไม่ตกตะกอนเร็ว)</t>
        </is>
      </c>
      <c r="K184" s="100" t="inlineStr">
        <is>
          <t>Martin's Physical Pharmacy and Pharmaceutical Sciences (Suspensions - Structured Vehicles and Flocculated Systems)</t>
        </is>
      </c>
      <c r="L184" s="88" t="inlineStr">
        <is>
          <t>Liquid &amp; Semisolid Dosage Forms</t>
        </is>
      </c>
      <c r="M184" s="100" t="inlineStr">
        <is>
          <t>Product</t>
        </is>
      </c>
      <c r="N184" s="88" t="inlineStr">
        <is>
          <t>ข้อสอบจริง Product ปี 2564 ข้อ 74</t>
        </is>
      </c>
      <c r="O184" s="100" t="inlineStr">
        <is>
          <t>ข้อสอบจริง</t>
        </is>
      </c>
      <c r="P184" s="100" t="inlineStr">
        <is>
          <t>ปี 2564</t>
        </is>
      </c>
      <c r="Q184" s="100" t="n"/>
    </row>
    <row r="185" ht="409.6" customHeight="1" s="49">
      <c r="A185" s="100" t="n">
        <v>183</v>
      </c>
      <c r="B185" s="88" t="inlineStr">
        <is>
          <t>ในการผลิตยาเม็ดด้วยกระบวนการแกรนูลแบบเปียก (Wet Granulation) เภสัชกรต้องการเตรียมน้ำยาเชื่อมประสาน (Binder Solution / Paste) สารช่วยในข้อใดนิยมนำมาเตรียมเป็นของเหลวเชื่อมประสานที่มีประสิทธิภาพในการสร้างแกรนูลที่แข็งแรงและมีความเหนียวเหมาะสมที่สุด</t>
        </is>
      </c>
      <c r="C185" s="100" t="n"/>
      <c r="D185" s="88" t="inlineStr">
        <is>
          <t>Lactose Monohydrate (สารเพิ่มปริมาณชนิดละลายน้ำ)</t>
        </is>
      </c>
      <c r="E185" s="88" t="inlineStr">
        <is>
          <t>Microcrystalline Cellulose (สารช่วยยึดเกาะแบบแห้งและสารเพิ่มปริมาณ)</t>
        </is>
      </c>
      <c r="F185" s="88" t="inlineStr">
        <is>
          <t>Pregelatinized Starch Paste / Povidone Solution (PVP K30)</t>
        </is>
      </c>
      <c r="G185" s="88" t="inlineStr">
        <is>
          <t>Magnesium Stearate (สารหล่อลื่นชนิดไม่ชอบน้ำ)</t>
        </is>
      </c>
      <c r="H185" s="88" t="inlineStr">
        <is>
          <t>Colloidal Silicon Dioxide (Aerosil - สารช่วยการไหล)</t>
        </is>
      </c>
      <c r="I185" s="100" t="n">
        <v>3</v>
      </c>
      <c r="J185" s="88" t="inlineStr">
        <is>
          <t>✅ คำตอบที่ถูกต้อง: ข้อ ค. Pregelatinized Starch Paste / Povidone Solution (PVP K30)
💡 Background:
ในกระบวนการ Wet Granulation สารยึดเกาะ (Binders / Granulating agents) ทำหน้าที่สร้างสะพานของเหลว (Liquid bridges) ระหว่างอนุภาคผงยาในขณะเปียก และเปลี่ยนเป็นสะพานของแข็ง (Solid bridges) เมื่อผ่านการอบแห้ง สารที่นิยมนำมาเตรียมเป็นสารละลายยึดเกาะ (Binder solutions/pastes) ได้แก่:
- Starch paste (แป้งต้มสุก 5-10%) หรือ Pregelatinized starch
- Povidone (PVP K25, K30 ละลายในน้ำหรือแอลกอฮอล์ 2-10%)
- Hydroxypropyl methylcellulose (HPMC E5, E15)
- Gelatin solution (2-10%)
🎯 ทำไมข้อนี้ถึงถูก:
ข้อ ค. ถูกต้อง เพราะ Starch paste และ Povidone (PVP) เป็นสารยึดเกาะหลักที่ใช้ในกระบวนการ Wet Granulation
🔍 ข้ออื่นผิดเพราะอะไร:
- ข้อ ก. ผิด เพราะ Lactose monohydrate เป็น Diluent (สารเพิ่มปริมาณ)
- ข้อ ข. ผิด เพราะ Microcrystalline Cellulose (MCC) นิยมใช้เป็น Dry binder ใน Direct compression มากกว่านำมาทำเป็นน้ำยาเหนียว
- ข้อ ง. ผิด เพราะ Magnesium stearate เป็น Lubricant (สารหล่อลื่น) ใส่ขั้นตอนสุดท้ายก่อนตอกยา
- ข้อ จ. ผิด เพราะ Colloidal Silicon Dioxide (Aerosil) เป็น Glidant (สารช่วยการไหล)
📖 Guideline อ้างอิง:
Handbook of Pharmaceutical Excipients: Povidone &amp; Starch / Ansel's Pharmaceutical Dosage Forms (Wet Granulation Method)
📌 จุดจำก่อนสอบ:
Wet Granulation Binders: Starch paste, Povidone (PVP), HPMC, Gelatin (สร้างสะพานเชื่อมอนุภาคผงยา)</t>
        </is>
      </c>
      <c r="K185" s="100" t="inlineStr">
        <is>
          <t>Handbook of Pharmaceutical Excipients (Povidone, Starch) / Ansel's Pharmaceutical Dosage Forms (Granulation Binders)</t>
        </is>
      </c>
      <c r="L185" s="88" t="inlineStr">
        <is>
          <t>Liquid &amp; Semisolid Dosage Forms</t>
        </is>
      </c>
      <c r="M185" s="100" t="inlineStr">
        <is>
          <t>Product</t>
        </is>
      </c>
      <c r="N185" s="88" t="inlineStr">
        <is>
          <t>ข้อสอบจริง Product ปี 2564 ข้อ 78</t>
        </is>
      </c>
      <c r="O185" s="100" t="inlineStr">
        <is>
          <t>ข้อสอบจริง</t>
        </is>
      </c>
      <c r="P185" s="100" t="inlineStr">
        <is>
          <t>ปี 2564</t>
        </is>
      </c>
      <c r="Q185" s="100" t="n"/>
    </row>
    <row r="186" ht="409.6" customHeight="1" s="49">
      <c r="A186" s="100" t="n">
        <v>184</v>
      </c>
      <c r="B186" s="88" t="inlineStr">
        <is>
          <t>เภสัชภัณฑ์สเตียรอยด์ชนิดทาภายนอก (Topical Corticosteroids) ที่มีตัวยาสำคัญชนิดเดียวกันและความเข้มข้นเท่ากัน รูปแบบเภสัชภัณฑ์ในข้อใดให้ประสิทธิผลในการดูดซึมผ่านผิวหนังชั้นขี้ไคล (Percutaneous Absorption / Bioavailability) สูงที่สุดและออกฤทธิ์ทางคลินิกได้แรงที่สุด</t>
        </is>
      </c>
      <c r="C186" s="100" t="n"/>
      <c r="D186" s="88" t="inlineStr">
        <is>
          <t>Topical Solution (สารละลายน้ำ/แอลกอฮอล์)</t>
        </is>
      </c>
      <c r="E186" s="88" t="inlineStr">
        <is>
          <t>Topical Gel (ไฮโดรเจล)</t>
        </is>
      </c>
      <c r="F186" s="88" t="inlineStr">
        <is>
          <t>Topical Suspension (ยาน้ำแขวนตะกอน)</t>
        </is>
      </c>
      <c r="G186" s="88" t="inlineStr">
        <is>
          <t>Topical Ointment (ยาขี้ผึ้งฐานไฮโดรคาร์บอน / Oleaginous base)</t>
        </is>
      </c>
      <c r="H186" s="88" t="inlineStr">
        <is>
          <t>Topical Cream (ยาครีมชนิด O/W)</t>
        </is>
      </c>
      <c r="I186" s="100" t="n">
        <v>4</v>
      </c>
      <c r="J186" s="88" t="inlineStr">
        <is>
          <t>✅ คำตอบที่ถูกต้อง: ข้อ ง. Topical Ointment (ยาขี้ผึ้งฐานไฮโดรคาร์บอน / Oleaginous base)
💡 Background:
การดูดซึมของยาสเตียรอยด์ผ่านผิวหนังชั้นขี้ไคล (Stratum corneum) ขึ้นอยู่กับระดับความชุ่มชื้นของผิวหนัง (Skin hydration) และคุณสมบัติการเคลือบปิดผิว (Occlusive effect) ของฐานยา:
- Ointment (Oleaginous base เช่น Petrolatum): มีคุณสมบัติ Occlusive สูงสุด ป้องกันการระเหยของน้ำจากผิวหนัง ทำให้ชั้น stratum corneum เกิด Hydration บวมน้ำอย่างเต็มที่ ส่งผลให้ช่องว่างระหว่างเซลล์ขยายตัว ตัวยาสเตียรอยด์ (ซึ่งชอบไขมัน) จึงละลายและซึมผ่านเข้าสู่ชั้นผิวหนังแท้ได้มากที่สุด
- เรียงลำดับความสามารถในการดูดซึม: Ointment &gt; Gel &gt; Cream &gt; Lotion / Solution
🎯 ทำไมข้อนี้ถึงถูก:
ข้อ ง. ถูกต้อง เพราะ Ointment ให้ Occlusive effect สูงสุด เพิ่ม Skin hydration ส่งผลให้ Percutaneous drug absorption สูงที่สุด
🔍 ข้ออื่นผิดเพราะอะไร:
- ข้อ ก. ผิด เพราะ Solution แอลกอฮอล์ระเหยเร็ว ทำให้ผิวแห้งและไม่มีคุณสมบัติ Occlusive
- ข้อ ข. ผิด เพราะ Gel มีน้ำเป็นองค์ประกอบหลัก เมื่อระเหยจะให้ความรู้สึกเย็นแต่ไม่มีชั้นฟิล์มไขมันเคลือบปิดผิว
- ข้อ ค. ผิด เพราะ Suspension ตัวยายังอยู่ในรูปผลึกของแข็ง และไม่มีผล Occlusive สูงเท่า Ointment
- ข้อ จ. ผิด เพราะ Cream (O/W) มีน้ำระเหยออกได้ง่าย ให้ความชุ่มชื้นแบบ Emollient แต่ Occlusive effect ต่ำกว่า Ointment
📖 Guideline อ้างอิง:
Ansel's Pharmaceutical Dosage Forms (Percutaneous Absorption and Topical Formulations) / Goodman &amp; Gilman's Pharmacological Basis of Therapeutics
📌 จุดจำก่อนสอบ:
ดูดซึมผ่านผิวหนังได้ดีสุด / Potency สูงสุด = Ointment (เพราะ Occlusive effect สูงสุด กักเก็บน้ำในผิวหนัง)</t>
        </is>
      </c>
      <c r="K186" s="100" t="inlineStr">
        <is>
          <t>Ansel's Pharmaceutical Dosage Forms (Percutaneous Absorption) / British Association of Dermatologists Guidelines</t>
        </is>
      </c>
      <c r="L186" s="88" t="inlineStr">
        <is>
          <t>Liquid &amp; Semisolid Dosage Forms</t>
        </is>
      </c>
      <c r="M186" s="100" t="inlineStr">
        <is>
          <t>Product</t>
        </is>
      </c>
      <c r="N186" s="88" t="inlineStr">
        <is>
          <t>ข้อสอบจริง Product ปี 2564 ข้อ 80</t>
        </is>
      </c>
      <c r="O186" s="100" t="inlineStr">
        <is>
          <t>ข้อสอบจริง</t>
        </is>
      </c>
      <c r="P186" s="100" t="inlineStr">
        <is>
          <t>ปี 2564</t>
        </is>
      </c>
      <c r="Q186" s="100" t="n"/>
    </row>
    <row r="187" ht="409.6" customHeight="1" s="49">
      <c r="A187" s="100" t="n">
        <v>185</v>
      </c>
      <c r="B187" s="88" t="inlineStr">
        <is>
          <t>สารเคลือบเม็ดยาในข้อใดต่อไปนี้ 'ไม่มี' คุณสมบัติในการทำหน้าที่เป็นฟิล์มเคลือบลำไส้ (Enteric Coating Polymer) สำหรับป้องกันการแตกตัวในกระเพาะอาหาร</t>
        </is>
      </c>
      <c r="C187" s="100" t="n"/>
      <c r="D187" s="88" t="inlineStr">
        <is>
          <t>Shellac (สารเคลือบธรรมชาติที่ละลายในลำไส้)</t>
        </is>
      </c>
      <c r="E187" s="88" t="inlineStr">
        <is>
          <t>Polyvinylpyrrolidone (PVP / Povidone)</t>
        </is>
      </c>
      <c r="F187" s="88" t="inlineStr">
        <is>
          <t>Cellulose Acetate Phthalate (CAP)</t>
        </is>
      </c>
      <c r="G187" s="88" t="inlineStr">
        <is>
          <t>Hydroxypropyl Methylcellulose Acetate Succinate (HPMCAS)</t>
        </is>
      </c>
      <c r="H187" s="88" t="inlineStr">
        <is>
          <t>Methacrylic Acid - Methyl Methacrylate Copolymer (Eudragit L 100)</t>
        </is>
      </c>
      <c r="I187" s="100" t="n">
        <v>2</v>
      </c>
      <c r="J187" s="88" t="inlineStr">
        <is>
          <t>✅ คำตอบที่ถูกต้อง: ข้อ ข. Polyvinylpyrrolidone (PVP / Povidone)
💡 Background:
พอลิเมอร์เคลือบลำไส้ (Enteric Coating Polymers) ต้องมีคุณสมบัติไม่ละลายในสภาวะกรด (pH &lt; 5.0) แต่ละลายได้ในสภาวะด่างอ่อนของลำไส้เล็ก (pH ≥ 5.5-7.0) โดยมักเป็นพอลิเมอร์ที่มีหมู่ Phthalate, Succinate, หรือ Methacrylic acid:
- Shellac: ยางไม้ธรรมชาติ ละลายที่ pH ≥ 7.0
- CAP (Cellulose Acetate Phthalate): ละลายที่ pH ≥ 6.0
- HPMCAS: ละลายที่ pH ≥ 5.5-6.8
- Eudragit L / S (Methacrylic acid copolymers): ละลายที่ pH ≥ 6.0-7.0
ในขณะที่ Polyvinylpyrrolidone (PVP / Povidone) เป็นพอลิเมอร์ที่ไม่มีประจุ ละลายน้ำได้ดีเยี่ยมในทุกช่วงค่า pH (pH-independent water soluble) จึงใช้เป็น Binder หรือ Film-coating สำหรับ Immediate release ไม่ใช่ Enteric coating
🎯 ทำไมข้อนี้ถึงถูก:
ข้อ ข. ถูกต้อง (โจทย์ถามข้อใดไม่ใช่) เพราะ PVP ละลายน้ำได้ดีในทุกค่า pH รวมทั้งในกรดกระเพาะอาหาร จึงไม่สามารถทำหน้าที่เป็น Enteric coating ได้
🔍 ข้ออื่นผิดเพราะอะไร:
- ข้อ ก. Shellac เป็นสารเคลือบลำไส้จากธรรมชาติ
- ข้อ ค. CAP เป็น Enteric polymer มาตรฐาน
- ข้อ ง. HPMCAS เป็น Enteric polymer ยุคใหม่ที่ละลายในลำไส้
- ข้อ จ. Eudragit L 100 เป็น Methacrylic acid copolymer ที่ละลายที่ pH ≥ 6.0
📖 Guideline อ้างอิง:
USP-NF General Chapter &lt;1151&gt; Enteric Coating Materials / Handbook of Pharmaceutical Excipients: Povidone
📌 จุดจำก่อนสอบ:
PVP / HPMC / PEG = ละลายน้ำได้ในทุก pH (Non-enteric); CAP / HPMCAS / Eudragit L,S / Shellac = Enteric polymers (ทนกรด ละลายลำไส้)</t>
        </is>
      </c>
      <c r="K187" s="100" t="inlineStr">
        <is>
          <t>USP-NF &lt;1151&gt; Pharmaceutical Dosage Forms: Coating Polymers / Handbook of Pharmaceutical Excipients</t>
        </is>
      </c>
      <c r="L187" s="88" t="inlineStr">
        <is>
          <t>Liquid &amp; Semisolid Dosage Forms</t>
        </is>
      </c>
      <c r="M187" s="100" t="inlineStr">
        <is>
          <t>Product</t>
        </is>
      </c>
      <c r="N187" s="88" t="inlineStr">
        <is>
          <t>ข้อสอบจริง Product ปี 2564 ข้อ 81</t>
        </is>
      </c>
      <c r="O187" s="100" t="inlineStr">
        <is>
          <t>ข้อสอบจริง</t>
        </is>
      </c>
      <c r="P187" s="100" t="inlineStr">
        <is>
          <t>ปี 2564</t>
        </is>
      </c>
      <c r="Q187" s="100" t="n"/>
    </row>
    <row r="188" ht="409.6" customHeight="1" s="49">
      <c r="A188" s="100" t="n">
        <v>186</v>
      </c>
      <c r="B188" s="88" t="inlineStr">
        <is>
          <t>จากการประเมินคุณภาพยาน้ำแขวนตะกอนยาลดกรด 3 สูตรตำรับ ได้ผลการทดสอบดังนี้:
- ตำรับ A: Sedimentation volume (F) = 0.51, Degree of flocculation (β) = 0.74, พฤติกรรมการไหลแบบ Newtonian
- ตำรับ B: Sedimentation volume (F) = 0.98, Degree of flocculation (β) = 1.43, พฤติกรรมการไหลแบบ Pseudoplastic
- ตำรับ C: Sedimentation volume (F) = 0.47, Degree of flocculation (β) = 1.06, พฤติกรรมการไหลแบบ Plastic
ข้อใดสรุปผลการประเมินความคงตัวทางกายภาพของตำรับได้อย่างถูกต้องที่สุด</t>
        </is>
      </c>
      <c r="C188" s="100" t="n"/>
      <c r="D188" s="88" t="inlineStr">
        <is>
          <t>ตำรับ A มีความคงตัวทางกายภาพดีที่สุดเพราะมีพฤติกรรมการไหลแบบ Newtonian</t>
        </is>
      </c>
      <c r="E188" s="88" t="inlineStr">
        <is>
          <t>ตำรับ B มีแนวโน้มความคงตัวทางกายภาพดีที่สุดและใกล้เคียงอุดมคติที่สุด เพราะมีค่า F ใกล้เคียง 1.0, มีค่า β สูง และมีพฤติกรรมการไหลแบบ Pseudoplastic (Shear-thinning)</t>
        </is>
      </c>
      <c r="F188" s="88" t="inlineStr">
        <is>
          <t>ตำรับ C มีความคงตัวดีกว่าตำรับ B เพราะมีค่า F ต่ำกว่าทำให้อนุภาคตกตะกอนแยกชั้นได้ชัดเจน</t>
        </is>
      </c>
      <c r="G188" s="88" t="inlineStr">
        <is>
          <t>ควรเพิ่ม Wetting agent ในตำรับ B เพื่อลดค่า Degree of flocculation ให้ต่ำกว่า 0.5</t>
        </is>
      </c>
      <c r="H188" s="88" t="inlineStr">
        <is>
          <t>เมื่อตั้งทิ้งไว้นานๆ ตำรับ A จะเขย่าให้กระจายตัวกลับคืนได้ง่ายที่สุดและไม่มีทางเกิด Caking</t>
        </is>
      </c>
      <c r="I188" s="100" t="n">
        <v>2</v>
      </c>
      <c r="J188" s="88" t="inlineStr">
        <is>
          <t>✅ คำตอบที่ถูกต้อง: ข้อ ข. ตำรับ B มีแนวโน้มความคงตัวทางกายภาพดีที่สุดและใกล้เคียงอุดมคติที่สุด เพราะมีค่า F ใกล้เคียง 1.0, มีค่า β สูง และมีพฤติกรรมการไหลแบบ Pseudoplastic (Shear-thinning)
💡 Background:
พารามิเตอร์ประเมินความคงตัวของยาน้ำแขวนตะกอน (Suspension Evaluation):
1. Sedimentation Volume (F = Vu / V0): สัดส่วนปริมาตรสุดท้ายของตะกอนต่อปริมาตรเริ่มต้น ตำรับในอุดมคติควรมี F = 1.0 (ไม่มีการแยกชั้นใส ตะกอนกระจายสม่ำเสมอทั่วขวด)
2. Degree of Flocculation (β = F / F∞): อัตราส่วนความจุฟลอก ยิ่งค่า β &gt; 1 แสดงว่าระบบเกิด Flocculation ที่ดี มีพันธะร่างแหหลวมๆ ไม่เกิดเค้กแข็ง
3. Rheology: ยาน้ำแขวนตะกอนที่ดีควรมีพฤติกรรมการไหลแบบ Non-Newtonian ชนิด Pseudoplastic หรือ Thixotropic (หนืดสูงเมื่ออยู่นิ่งเพื่อพยุงผงยา แต่หนืดลดลงเมื่อเขย่า/เท)
🎯 ทำไมข้อนี้ถึงถูก:
ข้อ ข. ถูกต้อง เพราะตำรับ B มี F = 0.98 (เกือบ 1.0 แสดงว่าผงยากระจายเต็มขวดแทบไม่แยกชั้นใส), ค่า β = 1.43 (&gt; 1 แสดงถึงการเกิด Flocs ที่ดี ป้องกัน Caking) และมีพฤติกรรมการไหลแบบ Pseudoplastic ซึ่งเป็นคุณสมบัติของยาน้ำแขวนตะกอนที่ดีเลิศ
🔍 ข้ออื่นผิดเพราะอะไร:
- ข้อ ก. ผิด เพราะ Newtonian flow มีความหนืดคงที่ไม่เปลี่ยนแปลงตามแรงเฉือน ไม่สามารถชะลอการตกตะกอนและไม่เหมาะกับยาน้ำแขวนตะกอน
- ข้อ ค. ผิด เพราะค่า F ต่ำ (0.47) แสดงว่าปริมาตรตะกอนยุบตัวลงไปมากกว่าครึ่ง เกิดชั้นของเหลวใสขนาดใหญ่
- ข้อ ง. ผิด เพราะ Degree of flocculation สูงเป็นสิ่งที่ดี ไม่จำเป็นต้องลดให้ต่ำกว่า 0.5
- ข้อ จ. ผิด เพราะตำรับ A มีค่า β ต่ำ (0.74 &lt; 1) และ F ต่ำ จัดเป็น Deflocculated system ซึ่งมีความเสี่ยงสูงสุดในการเกิด Hard cake (Caking) ที่เขย่าไม่กระจายตัว
📖 Guideline อ้างอิง:
Martin's Physical Pharmacy and Pharmaceutical Sciences (Chapter: Suspensions - Physical Stability Assessment)
📌 จุดจำก่อนสอบ:
ยาน้ำแขวนตะกอนที่ดีเลิศ: F ≈ 1.0, β &gt; 1 (Flocculated), พฤติกรรมการไหลแบบ Pseudoplastic / Thixotropic</t>
        </is>
      </c>
      <c r="K188" s="100" t="inlineStr">
        <is>
          <t>Martin's Physical Pharmacy and Pharmaceutical Sciences (Physical Stability of Suspensions - F and Beta parameters)</t>
        </is>
      </c>
      <c r="L188" s="88" t="inlineStr">
        <is>
          <t>Liquid &amp; Semisolid Dosage Forms</t>
        </is>
      </c>
      <c r="M188" s="100" t="inlineStr">
        <is>
          <t>Product</t>
        </is>
      </c>
      <c r="N188" s="88" t="inlineStr">
        <is>
          <t>ข้อสอบจริง Product ปี 2564 ข้อ 82</t>
        </is>
      </c>
      <c r="O188" s="100" t="inlineStr">
        <is>
          <t>ข้อสอบจริง</t>
        </is>
      </c>
      <c r="P188" s="100" t="inlineStr">
        <is>
          <t>ปี 2564</t>
        </is>
      </c>
      <c r="Q188" s="100" t="n"/>
    </row>
    <row r="189" ht="409.6" customHeight="1" s="49">
      <c r="A189" s="100" t="n">
        <v>187</v>
      </c>
      <c r="B189" s="88" t="inlineStr">
        <is>
          <t>ในการตั้งสูตรตำรับยาน้ำแขวนตะกอนเพื่อควบคุมให้เกิดระบบการรวมกลุ่มแบบฟลอก (Controlled Flocculation) สารในข้อใดต่อไปนี้ 'ไม่นิยม' นำมาใช้ทำหน้าที่เป็น สารช่วยก่อฟลอก (Flocculating Agent)</t>
        </is>
      </c>
      <c r="C189" s="100" t="n"/>
      <c r="D189" s="88" t="inlineStr">
        <is>
          <t>Electrolytes (เช่น Potassium phosphate, Sodium chloride, Aluminum chloride)</t>
        </is>
      </c>
      <c r="E189" s="88" t="inlineStr">
        <is>
          <t>Ionic &amp; Non-ionic Surfactants (เช่น Docusate sodium, Polysorbate 80 ในความเข้มข้นที่เหมาะสม)</t>
        </is>
      </c>
      <c r="F189" s="88" t="inlineStr">
        <is>
          <t>Hydrophilic Polymers (เช่น Sodium carboxymethylcellulose, Xanthan gum, Gelatin)</t>
        </is>
      </c>
      <c r="G189" s="88" t="inlineStr">
        <is>
          <t>Clays / Mineral colloids (เช่น Bentonite, Magnesium aluminum silicate / Veegum)</t>
        </is>
      </c>
      <c r="H189" s="88" t="inlineStr">
        <is>
          <t>High-concentration Ethanol (เอทานอลเข้มข้นสูง)</t>
        </is>
      </c>
      <c r="I189" s="100" t="n">
        <v>5</v>
      </c>
      <c r="J189" s="88" t="inlineStr">
        <is>
          <t>✅ คำตอบที่ถูกต้อง: ข้อ จ. High-concentration Ethanol (เอทานอลเข้มข้นสูง)
💡 Background:
กลไกการเกิด Controlled Flocculation ในยาน้ำแขวนตะกอนทำได้ 4 วิธีหลัก:
1. การเติม Electrolytes: ช่วยลดประจุไฟฟ้าศักย์ซีตา (Zeta potential) บนผิวอนุภาคให้อยู่ในช่วงที่เหมาะสม (+/- 10 ถึง 20 mV) ทำให้แรงผลักทางไฟฟ้าลดลงและเกิดแรงดึงดูด Van der Waals เชื่อมเป็นฟลอกหลวมๆ
2. การเติม Surfactants: เคลือบผิวอนุภาคและลดแรงผลักเหนี่ยวนำให้เกิดการเกาะกลุ่ม
3. การเติม Hydrophilic Polymers: ก่อให้เกิดโครงสร้างสะพานเชื่อมระหว่างอนุภาค (Polymer bridging)
4. การเติม Clays (เช่น Bentonite): สร้างร่างแหประจุไฟฟ้าตรึงอนุภาค
ในขณะที่ High-concentration Ethanol เป็นตัวทำละลายอินทรีย์ที่มีฤทธิ์ลดค่าคงที่ไดอิเล็กทริก (Dielectric constant) และอาจทำให้พอลิเมอร์ตกตะกอนทำลายความคงตัวของระบบ จึงไม่ใช้เป็น Flocculating agent
🎯 ทำไมข้อนี้ถึงถูก:
ข้อ จ. ถูกต้อง (โจทย์ถามข้อใดไม่ใช่) เพราะแอลกอฮอล์เข้มข้นสูงเป็น Co-solvent ไม่ใช่สารช่วยก่อฟลอก (Flocculating agent) และอาจรบกวนความคงตัวของระบบคอลลอยด์
🔍 ข้ออื่นผิดเพราะอะไร:
- ข้อ ก. Electrolytes ใช้ปรับ Zeta potential ทำให้เกิด Flocculation
- ข้อ ข. Surfactants ช่วยควบคุมประจุและแรงตึงผิวเกิด Flocs
- ข้อ ค. Hydrophilic Polymers ทำหน้าที่เกิด Polymer bridging
- ข้อ ง. Clays ทำหน้าที่สร้างโครงสร้างร่างแหประจุไฟฟ้า
📖 Guideline อ้างอิง:
Martin's Physical Pharmacy and Pharmaceutical Sciences (Chapter: Suspensions - Controlled Flocculation)
📌 จุดจำก่อนสอบ:
Flocculating Agents 3 กลุ่มหลัก: Electrolytes (ลด Zeta potential), Surfactants, Polymers (Bridging)</t>
        </is>
      </c>
      <c r="K189" s="100" t="inlineStr">
        <is>
          <t>Martin's Physical Pharmacy and Pharmaceutical Sciences (Controlled Flocculation Mechanisms) / Ansel's Dosage Forms</t>
        </is>
      </c>
      <c r="L189" s="88" t="inlineStr">
        <is>
          <t>Liquid &amp; Semisolid Dosage Forms</t>
        </is>
      </c>
      <c r="M189" s="100" t="inlineStr">
        <is>
          <t>Product</t>
        </is>
      </c>
      <c r="N189" s="88" t="inlineStr">
        <is>
          <t>ข้อสอบจริง Product ปี 2564 ข้อ 83</t>
        </is>
      </c>
      <c r="O189" s="100" t="inlineStr">
        <is>
          <t>ข้อสอบจริง</t>
        </is>
      </c>
      <c r="P189" s="100" t="inlineStr">
        <is>
          <t>ปี 2564</t>
        </is>
      </c>
      <c r="Q189" s="100" t="n"/>
    </row>
    <row r="190" ht="409.6" customHeight="1" s="49">
      <c r="A190" s="100" t="n">
        <v>188</v>
      </c>
      <c r="B190" s="88" t="inlineStr">
        <is>
          <t>ยาน้ำบรรเทาอาการกรดไหลย้อนสูตรผสม (Raft-forming Oral Suspension) ประกอบด้วย: Sodium Alginate, Calcium Carbonate และ Sodium Bicarbonate ข้อใดอธิบายกลไกทางเคมีกายภาพในการออกฤทธิ์ป้องกันกรดไหลย้อนของตำรับนี้ได้อย่างถูกต้อง</t>
        </is>
      </c>
      <c r="C190" s="100" t="n"/>
      <c r="D190" s="88" t="inlineStr">
        <is>
          <t>Sodium alginate ดูดซึมเข้าสู่กระแสเลือดอย่างรวดเร็วเพื่อไปยับยั้งการหลั่งกรดที่ H+/K+ ATPase pump</t>
        </is>
      </c>
      <c r="E190" s="88" t="inlineStr">
        <is>
          <t>Calcium carbonate ทำหน้าที่เป็นสารเพิ่มปริมาณ (Diluent) ที่เฉื่อยทางเคมี ไม่ทำปฏิกิริยากับกรด</t>
        </is>
      </c>
      <c r="F190" s="88" t="inlineStr">
        <is>
          <t>เมื่อสัมผัสกรดในกระเพาะอาหาร Alginate จะทำปฏิกิริยากับ Ca2+ เกิดเป็นเจลแพหนืดเหนียว (Viscous Alginate Raft) ขณะที่ Bicarbonate/Carbonate ทำปฏิกิริยากับกรดเกิดก๊าซ CO2 แทรกในเนื้อเจลทำให้แพเจลลอยตัวขึ้นเหนือน้ำย่อย</t>
        </is>
      </c>
      <c r="G190" s="88" t="inlineStr">
        <is>
          <t>Sodium bicarbonate ทำหน้าที่ดูดซึมเข้าสู่ร่างกายเพื่อเปลี่ยนค่า pH ของเลือดให้เป็นด่าง</t>
        </is>
      </c>
      <c r="H190" s="88" t="inlineStr">
        <is>
          <t>Sodium alginate ทำหน้าที่เป็นตัวทำละลายไขมันเพื่อละลายหูรูดหลอดอาหารส่วนล่าง</t>
        </is>
      </c>
      <c r="I190" s="100" t="n">
        <v>3</v>
      </c>
      <c r="J190" s="88" t="inlineStr">
        <is>
          <t>✅ คำตอบที่ถูกต้อง: ข้อ ค. เมื่อสัมผัสกรดในกระเพาะอาหาร Alginate จะทำปฏิกิริยากับ Ca2+ เกิดเป็นเจลแพหนืดเหนียว (Viscous Alginate Raft) ขณะที่ Bicarbonate/Carbonate ทำปฏิกิริยากับกรดเกิดก๊าซ CO2 แทรกในเนื้อเจลทำให้แพเจลลอยตัวขึ้นเหนือน้ำย่อย
💡 Background:
กลไกการออกฤทธิ์ของตำรับ Raft-forming Antireflux Suspension (เช่น Gaviscon):
1. เมื่อรับประทานยาลงสู่กระเพาะอาหาร กรดไฮโดรคลอริก ($HCl$) จะทำปฏิกิริยากับ Sodium Alginate เกิดเป็นกรดแอลจินิก (Alginic acid gel)
2. ไอออนแคลเซียม ($Ca^{2+}$) ที่แตกตัวออกมาจาก Calcium carbonate จะทำหน้าที่เป็น Cross-linking agent เชื่อมประสานสายพอลิเมอร์ของแอลจิเนตเข้าด้วยกัน ทำให้โครงสร้างเจลเหนียวแน่นและแข็งแรงยิ่งขึ้น
3. ในเวลาเดียวกัน Sodium bicarbonate และ Calcium carbonate จะทำปฏิกิริยากับกรดเกิดก๊าซคาร์บอนไดออกไซด์ ($CO_2$) ฟองก๊าซ $CO_2$ จะถูกกักเก็บอยู่ภายในโครงตาข่ายเจล ทำให้ความหนาแน่นรวมลดลง เกิดเป็นแพเจลลอยน้ำ (Floating Alginate Raft) ลอยตัวอยู่เหนืออาหารและกรดในกระเพาะอาหาร ทำหน้าที่เป็นเกราะป้องกันทางกายภาพขัดขวางไม่ให้กรดและน้ำย่อยไหลย้อนขึ้นสู่หลอดอาหาร
🎯 ทำไมข้อนี้ถึงถูก:
ข้อ ค. ถูกต้อง เพราะอธิบายกลไกการเกิด Alginate-Ca2+ gel cross-linking ร่วมกับการกักฟองก๊าซ CO2 เพื่อสร้าง Floating barrier raft ได้อย่างสมบูรณ์ตามหลักเภสัชวิทยาและเภสัชกรรม
🔍 ข้ออื่นผิดเพราะอะไร:
- ข้อ ก. ผิด เพราะ Sodium alginate ไม่ถูกดูดซึมเข้าสู่กระแสเลือดและไม่มีฤทธิ์ยับยั้ง Proton pump
- ข้อ ข. ผิด เพราะ Calcium carbonate มีบทบาทสำคัญในการให้ประจุ Ca2+ เพื่อ cross-link เจล และให้ก๊าซ CO2
- ข้อ ง. ผิด เพราะ Sodium bicarbonate ในตำรับนี้ออกฤทธิ์สะเทินกรดเฉพาะที่ในกระเพาะอาหาร ไม่ได้มุ่งหวังให้ดูดซึมเปลี่ยน pH เลือด
- ข้อ จ. ผิด เพราะ Sodium alginate เป็นพอลิเมอร์ชีวภาพที่ปลอดภัยและไม่ทำลายเนื้อเยื่อหูรูดหลอดอาหาร
📖 Guideline อ้างอิง:
British National Formulary (BNF): Compound Alginate Preparations / Ansel's Pharmaceutical Dosage Forms
📌 จุดจำก่อนสอบ:
Alginate Raft: Alginate + Ca2+ -&gt; เจลเหนียวข้น; Bicarbonate + กรด -&gt; ฟองก๊าซ CO2 ดันแพเจลลอยน้ำขวางกรดไหลย้อน</t>
        </is>
      </c>
      <c r="K190" s="100" t="inlineStr">
        <is>
          <t>British National Formulary (BNF: Compound Alginates) / Ansel's Pharmaceutical Dosage Forms</t>
        </is>
      </c>
      <c r="L190" s="88" t="inlineStr">
        <is>
          <t>Liquid &amp; Semisolid Dosage Forms</t>
        </is>
      </c>
      <c r="M190" s="100" t="inlineStr">
        <is>
          <t>Product</t>
        </is>
      </c>
      <c r="N190" s="88" t="inlineStr">
        <is>
          <t>ข้อสอบจริง Product ปี 2564 ข้อ 84</t>
        </is>
      </c>
      <c r="O190" s="100" t="inlineStr">
        <is>
          <t>ข้อสอบจริง</t>
        </is>
      </c>
      <c r="P190" s="100" t="inlineStr">
        <is>
          <t>ปี 2564</t>
        </is>
      </c>
      <c r="Q190" s="100" t="n"/>
    </row>
    <row r="191" ht="409.6" customHeight="1" s="49">
      <c r="A191" s="100" t="n">
        <v>189</v>
      </c>
      <c r="B191" s="88" t="inlineStr">
        <is>
          <t>จากการทดสอบความคงตัวแบบเร่งด้วยวิธี Freeze-Thaw Cycling Test จำนวน 3 รอบ (3 Cycles) พบว่าตำรับยาครีมชนิด O/W Cream เกิดปัญหาเนื้อครีมเหลวและเริ่มมีการแยกชั้นของน้ำและน้ำมัน เภสัชกรควรปรับปรุงสูตรตำรับอย่างไรเพื่อเพิ่มความคงตัวของอิมัลชัน</t>
        </is>
      </c>
      <c r="C191" s="100" t="n"/>
      <c r="D191" s="88" t="inlineStr">
        <is>
          <t>การเติมสารเพิ่มความหนืดและสารสร้างฟิล์มไฮโดรคอลลอยด์ในวัฏภาคน้ำ เช่น Tragacanth, Xanthan Gum หรือ HPMC</t>
        </is>
      </c>
      <c r="E191" s="88" t="inlineStr">
        <is>
          <t>การนำตำรับไปบดด้วยเครื่องบดลูกกลม (Ball Mill) เป็นเวลานาน</t>
        </is>
      </c>
      <c r="F191" s="88" t="inlineStr">
        <is>
          <t>การเติม Hydroxyethyl Cellulose (HEC) ลงในวัฏภาคน้ำมันของตำรับ W/O</t>
        </is>
      </c>
      <c r="G191" s="88" t="inlineStr">
        <is>
          <t>การเติมเกลือแกง Sodium Chloride เข้มข้นสูงลงในตำรับ</t>
        </is>
      </c>
      <c r="H191" s="88" t="inlineStr">
        <is>
          <t>การเติม Sodium Benzoate ในปริมาณสูงเพื่อเพิ่มความคงตัวทางกายภาพ</t>
        </is>
      </c>
      <c r="I191" s="100" t="n">
        <v>1</v>
      </c>
      <c r="J191" s="88" t="inlineStr">
        <is>
          <t>✅ คำตอบที่ถูกต้อง: ข้อ ก. การเติมสารเพิ่มความหนืดและสารสร้างฟิล์มไฮโดรคอลลอยด์ในวัฏภาคน้ำ เช่น Tragacanth, Xanthan Gum หรือ HPMC
💡 Background:
การทดสอบ Freeze-Thaw Cycle (เช่น สลับเก็บที่ 4 °C และ 40-45 °C รอบละ 48 ชั่วโมง) เป็นการทดสอบความทนทานต่ออุณหภูมิของอิมัลชัน หากครีม O/W เกิดการเหลวตัวหรือแยกชั้น สาเหตุหลักเกิดจากการเคลื่อนที่และชนกันของหยดน้ำมันจนเกิด Coalescence และฟิล์มรอบหยดน้ำมันถูกทำลาย การแก้ไขปัญหาทางเภสัชกรรมคือ การเพิ่มความหนืดของวัฏภาคน้ำภายนอก (Continuous aqueous phase) โดยการเติมสารกลุ่มไฮโดรคอลลอยด์ (Hydrocolloids) เช่น Tragacanth, Xanthan gum, HPMC หรือ Sodium CMC ซึ่งจะช่วยเพิ่มความหนืด ชะลออัตราเร็วในการเคลื่อนที่ของหยดน้ำมันตามสมการ Stokes' Law และเสริมความแข็งแรงของฟิล์มป้องกันการรวมตัวของหยดน้ำมัน
🎯 ทำไมข้อนี้ถึงถูก:
ข้อ ก. ถูกต้อง เพราะการเติม Tragacanth หรือไฮโดรคอลลอยด์ลงในวัฏภาคน้ำของ O/W cream จะเพิ่มความหนืดของ aqueous continuous phase และป้องกันการแยกชั้นได้อย่างมีประสิทธิภาพ
🔍 ข้ออื่นผิดเพราะอะไร:
- ข้อ ข. ผิด เพราะ Ball Mill ใช้สำหรับบดลดขนาดอนุภาคของแข็ง ไม่ได้ใช้สำหรับแก้ปัญหาอิมัลชันแยกชั้น
- ข้อ ค. ผิด เพราะ HEC เป็นพอลิเมอร์ที่ละลายน้ำ ไม่สามารถละลายในวัฏภาคน้ำมันของ W/O cream ได้
- ข้อ ง. ผิด เพราะการเติมเกลืออิเล็กโทรไลต์ (NaCl) เข้มข้นอาจไปทำลายชั้นประจุไฟฟ้าสองชั้น (Electrical double layer) หรือแย่งน้ำ (Salting out) ทำให้ครีมยิ่งแยกชั้นเร็วขึ้น
- ข้อ จ. ผิด เพราะ Sodium Benzoate เป็นสารกันเสีย ไม่มีผลในการเพิ่มความหนืดหรือความคงตัวทางกายภาพของอิมัลชัน
📖 Guideline อ้างอิง:
Martin's Physical Pharmacy and Pharmaceutical Sciences (Chapter: Emulsions - Physical Stability &amp; Rheology)
📌 จุดจำก่อนสอบ:
O/W Cream แยกชั้น / เหลวตัว -&gt; แก้โดยเติม Hydrocolloid / Polymer (Tragacanth, Xanthan, HPMC) ใน Aqueous Phase เพื่อเพิ่มความหนืด</t>
        </is>
      </c>
      <c r="K191" s="100" t="inlineStr">
        <is>
          <t>Martin's Physical Pharmacy and Pharmaceutical Sciences (Emulsion Rheology &amp; Stability) / Ansel's Dosage Forms</t>
        </is>
      </c>
      <c r="L191" s="88" t="inlineStr">
        <is>
          <t>Liquid &amp; Semisolid Dosage Forms</t>
        </is>
      </c>
      <c r="M191" s="100" t="inlineStr">
        <is>
          <t>Product</t>
        </is>
      </c>
      <c r="N191" s="88" t="inlineStr">
        <is>
          <t>ข้อสอบจริง Product ปี 2564 ข้อ 93</t>
        </is>
      </c>
      <c r="O191" s="100" t="inlineStr">
        <is>
          <t>ข้อสอบจริง</t>
        </is>
      </c>
      <c r="P191" s="100" t="inlineStr">
        <is>
          <t>ปี 2564</t>
        </is>
      </c>
      <c r="Q191" s="100" t="n"/>
    </row>
    <row r="192" ht="409.6" customHeight="1" s="49">
      <c r="A192" s="100" t="n">
        <v>190</v>
      </c>
      <c r="B192" s="88" t="inlineStr">
        <is>
          <t>ยาน้ำแขวนตะกอนสูตรหนึ่งมีค่า Sedimentation Volume (F) = 0.50 และมีค่า Degree of Flocculation (β) = 1.0 ซึ่งแสดงว่าผงยาตกตะกอนยุบตัวลงครึ่งหนึ่งของขวดอย่างรวดเร็ว เภสัชกรผู้ตั้งสูตรตำรับควรดำเนินการแก้ไขอย่างไรเพื่อปรับปรุงความคงตัวและชะลอการตกตะกอน</t>
        </is>
      </c>
      <c r="C192" s="100" t="n"/>
      <c r="D192" s="88" t="inlineStr">
        <is>
          <t>เพิ่มความเข้มข้นของ Sodium Carboxymethylcellulose (SCMC) เพื่อเพิ่มความหนืดของ Structured Vehicle</t>
        </is>
      </c>
      <c r="E192" s="88" t="inlineStr">
        <is>
          <t>เพิ่มความเข้มข้นของ Benzyl Alcohol</t>
        </is>
      </c>
      <c r="F192" s="88" t="inlineStr">
        <is>
          <t>เพิ่มปริมาณสารกันหืน Sodium Metabisulfite</t>
        </is>
      </c>
      <c r="G192" s="88" t="inlineStr">
        <is>
          <t>เปลี่ยนสารแต่งรสหวานจาก Syrup เป็น Saccharin Sodium</t>
        </is>
      </c>
      <c r="H192" s="88" t="inlineStr">
        <is>
          <t>เพิ่มปริมาณสารกันเสียกลุ่ม Parabens เป็นสองเท่า</t>
        </is>
      </c>
      <c r="I192" s="100" t="n">
        <v>1</v>
      </c>
      <c r="J192" s="88" t="inlineStr">
        <is>
          <t>✅ คำตอบที่ถูกต้อง: ข้อ ก. เพิ่มความเข้มข้นของ Sodium Carboxymethylcellulose (SCMC) เพื่อเพิ่มความหนืดของ Structured Vehicle
💡 Background:
เมื่อยาน้ำแขวนตะกอนมีค่า Sedimentation Volume (F) ต่ำ (F = 0.50) แสดงว่าอนุภาคผงยาตกตะกอนลงมารวมกันอยู่ที่ครึ่งล่างของขวด เกิดชั้นของเหลวใสขนาดใหญ่ที่ด้านบน ทำให้ดูไม่สวยงามและหากปล่อยไว้นานอาจเสี่ยงต่อการอัดตัวแน่น วิธีการปรับปรุงทางเภสัชกรรมคือ การเพิ่มความหนืดและโครงสร้างร่างแหของตัวกลาง (Structured Vehicle) โดยการเพิ่มความเข้มข้นของสารช่วยแขวนตะกอนประเภทพอลิเมอร์ไฮโดรฟิลิก เช่น Sodium Carboxymethylcellulose (SCMC), Xanthan Gum หรือ Methylcellulose ซึ่งจะช่วยเพิ่มค่าความหนืด ($\eta$) ชะลออัตราเร็วในการตกตะกอน ($v$) ตามกฎของ Stokes และช่วยพยุงให้อนุภาคกระจายตัวสม่ำเสมอทั่วทั้งขวด (ทำให้ค่า F ขยับเข้าใกล้ 1.0)
🎯 ทำไมข้อนี้ถึงถูก:
ข้อ ก. ถูกต้อง เพราะการเพิ่ม SCMC จะเพิ่มความหนืดของตัวกลางและสร้างโครงตาข่ายพยุงอนุภาคผงยา ทำให้อัตราการตกตะกอนลดลงและค่า F เพิ่มขึ้น
🔍 ข้ออื่นผิดเพราะอะไร:
- ข้อ ข. และ ข้อ จ. ผิด เพราะ Benzyl alcohol และ Parabens เป็นสารกันเสีย ไม่มีผลต่อความหนืดและการตกตะกอนของผงยา
- ข้อ ค. ผิด เพราะ Sodium Metabisulfite เป็นสารต้านออกซิเดชัน (Antioxidant)
- ข้อ ง. ผิด เพราะการเปลี่ยน Syrup (ซึ่งมีความหนืดสูง) เป็น Saccharin (สารให้ความหวานความเข้มข้นต่ำ) จะยิ่งทำให้ความหนืดของตำรับลดลงและผงยาตกตะกอนเร็วยิ่งขึ้น
📖 Guideline อ้างอิง:
Martin's Physical Pharmacy and Pharmaceutical Sciences (Chapter: Suspensions - Formulation Approaches)
📌 จุดจำก่อนสอบ:
Suspension ตกตะกอนเร็ว ค่า F ต่ำ -&gt; แก้โดยเพิ่มความเข้มข้นของ Suspending agent (SCMC, Xanthan gum, HPMC)</t>
        </is>
      </c>
      <c r="K192" s="100" t="inlineStr">
        <is>
          <t>Martin's Physical Pharmacy and Pharmaceutical Sciences (Suspension Formulation) / Ansel's Pharmaceutical Dosage Forms</t>
        </is>
      </c>
      <c r="L192" s="88" t="inlineStr">
        <is>
          <t>Liquid &amp; Semisolid Dosage Forms</t>
        </is>
      </c>
      <c r="M192" s="100" t="inlineStr">
        <is>
          <t>Product</t>
        </is>
      </c>
      <c r="N192" s="88" t="inlineStr">
        <is>
          <t>ข้อสอบจริง Product ปี 2564 ข้อ 99</t>
        </is>
      </c>
      <c r="O192" s="100" t="inlineStr">
        <is>
          <t>ข้อสอบจริง</t>
        </is>
      </c>
      <c r="P192" s="100" t="inlineStr">
        <is>
          <t>ปี 2564</t>
        </is>
      </c>
      <c r="Q192" s="100" t="n"/>
    </row>
    <row r="193" ht="409.6" customHeight="1" s="49">
      <c r="A193" s="100" t="n">
        <v>191</v>
      </c>
      <c r="B193" s="88" t="inlineStr">
        <is>
          <t>เภสัชกรได้รับใบสั่งยาให้เตรียมยาน้ำแขวนตะกอน Atenolol Extemporaneous Oral Suspension ความแรง 5.0% w/v ปริมาตร 50 mL โดยเตรียมจากการบดยาเม็ด Atenolol ขนาด 25 mg ต่อเม็ด เภสัชกรจะต้องใช้ยาเม็ด Atenolol 25 mg ทั้งหมดจำนวนกี่เม็ดในการเตรียมตำรับนี้</t>
        </is>
      </c>
      <c r="C193" s="100" t="n"/>
      <c r="D193" s="88" t="inlineStr">
        <is>
          <t>10 เม็ด</t>
        </is>
      </c>
      <c r="E193" s="88" t="inlineStr">
        <is>
          <t>25 เม็ด</t>
        </is>
      </c>
      <c r="F193" s="88" t="inlineStr">
        <is>
          <t>50 เม็ด</t>
        </is>
      </c>
      <c r="G193" s="88" t="inlineStr">
        <is>
          <t>75 เม็ด</t>
        </is>
      </c>
      <c r="H193" s="88" t="inlineStr">
        <is>
          <t>100 เม็ด</t>
        </is>
      </c>
      <c r="I193" s="100" t="n">
        <v>5</v>
      </c>
      <c r="J193" s="88" t="inlineStr">
        <is>
          <t>✅ คำตอบที่ถูกต้อง: ข้อ จ. 100 เม็ด
💡 Background &amp; การคำนวณ:
1. วิเคราะห์ปริมาณตัวยาสำคัญ Atenolol ที่ต้องการในตำรับ:
   - ความแรงของยาน้ำแขวนตะกอน = 5.0% w/v (หมายถึง มีตัวยา 5.0 g ในสารละลาย 100 mL)
   - ปริมาตรตำรับที่ต้องการเตรียม = 50 mL
   - ปริมาณ Atenolol ทั้งหมดที่ต้องใช้ = (5.0 g / 100 mL)  50 mL = 2.5 g
2. แปลงหน่วยกรัมเป็นมิลลิกรัม:
   - 2.5 g = 2.5  1,000 mg = 2,500 mg
3. คำนวณจำนวนยาเม็ด Atenolol 25 mg ที่ต้องนำมาบด:
   - จำนวนเม็ดยา = ปริมาณตัวยาที่ต้องการ / ขนาดยาต่อหนึ่งเม็ด
   - จำนวนเม็ดยา = 2,500 mg / 25 mg ต่อเม็ด = 100 เม็ด
🎯 ทำไมข้อนี้ถึงถูก:
ข้อ จ. ถูกต้อง เพราะจากการคำนวณทางเภสัชกรรม ต้องใช้ยาเม็ด Atenolol 25 mg จำนวน 100 เม็ด เพื่อให้ได้ปริมาณตัวยาสำคัญ 2,500 mg (2.5 g) ในปริมาตร 50 mL ซึ่งตรงกับความเข้มข้น 5.0% w/v
🔍 ข้ออื่นผิดเพราะอะไร:
- ข้อ ก. (10 เม็ด) = 250 mg -&gt; ได้ความเข้มข้นเพียง 0.5% w/v (คำนวณผิดทศนิยม 1 ตำแหน่ง)
- ข้อ ข. (25 เม็ด) = 625 mg -&gt; ได้ความเข้มข้นเพียง 1.25% w/v
- ข้อ ค. (50 เม็ด) = 1,250 mg -&gt; ได้ความเข้มข้นเพียง 2.5% w/v
- ข้อ ง. (75 เม็ด) = 1,875 mg -&gt; ได้ความเข้มข้นเพียง 3.75% w/v
📖 Guideline อ้างอิง:
Pharmaceutical Calculations (Ansel &amp; Stoklosa) / USP-NF &lt;795&gt; Pharmacy Compounding Calculations
📌 จุดจำก่อนสอบ:
5% w/v ใน 50 mL = 2.5 g = 2,500 mg -&gt; ยาเม็ด 25 mg ต้องใช้ 2,500 / 25 = 100 เม็ด</t>
        </is>
      </c>
      <c r="K193" s="100" t="inlineStr">
        <is>
          <t>Pharmaceutical Calculations (Howard C. Ansel) / USP-NF &lt;795&gt; Compounding Calculations</t>
        </is>
      </c>
      <c r="L193" s="88" t="inlineStr">
        <is>
          <t>Liquid &amp; Semisolid Dosage Forms</t>
        </is>
      </c>
      <c r="M193" s="100" t="inlineStr">
        <is>
          <t>Product</t>
        </is>
      </c>
      <c r="N193" s="88" t="inlineStr">
        <is>
          <t>ข้อสอบจริง Product ปี 2564 ข้อ 108</t>
        </is>
      </c>
      <c r="O193" s="100" t="inlineStr">
        <is>
          <t>ข้อสอบจริง</t>
        </is>
      </c>
      <c r="P193" s="100" t="inlineStr">
        <is>
          <t>ปี 2564</t>
        </is>
      </c>
      <c r="Q193" s="100" t="n"/>
    </row>
    <row r="194" ht="409.6" customHeight="1" s="49">
      <c r="A194" s="100" t="n">
        <v>192</v>
      </c>
      <c r="B194" s="88" t="inlineStr">
        <is>
          <t>ฉลากยาน้ำ Naproxen Oral Suspension ระบุความแรงว่า 'แต่ละช้อนชา (5 mL) ประกอบด้วย Naproxen 125 mg' หากเภสัชกรต้องการเตรียมยาน้ำแขวนตะกอนสูตรนี้ปริมาตร 100 mL จะต้องชั่งผงยา Naproxen หนักกี่กรัม (g)</t>
        </is>
      </c>
      <c r="C194" s="100" t="n"/>
      <c r="D194" s="88" t="inlineStr">
        <is>
          <t>1.25 g</t>
        </is>
      </c>
      <c r="E194" s="88" t="inlineStr">
        <is>
          <t>2.50 g</t>
        </is>
      </c>
      <c r="F194" s="88" t="inlineStr">
        <is>
          <t>3.75 g</t>
        </is>
      </c>
      <c r="G194" s="88" t="inlineStr">
        <is>
          <t>5.00 g</t>
        </is>
      </c>
      <c r="H194" s="88" t="inlineStr">
        <is>
          <t>6.25 g</t>
        </is>
      </c>
      <c r="I194" s="100" t="n">
        <v>2</v>
      </c>
      <c r="J194" s="88" t="inlineStr">
        <is>
          <t>✅ คำตอบที่ถูกต้อง: ข้อ ข. 2.50 g
💡 Background &amp; การคำนวณ:
1. เทียบมาตราส่วนปริมาตร:
   - 1 ช้อนชา (Teaspoonful / tsp) = 5 mL
   - ปริมาณยา Naproxen ใน 5 mL = 125 mg
2. คำนวณปริมาณยาในปริมาตร 100 mL:
   - ปริมาณ Naproxen = (125 mg / 5 mL)  100 mL
   - ปริมาณ Naproxen = 25 mg/mL  100 mL = 2,500 mg
3. แปลงหน่วยจากมิลลิกรัม (mg) เป็นกรัม (g):
   - 2,500 mg = 2,500 / 1,000 g = 2.50 g
🎯 ทำไมข้อนี้ถึงถูก:
ข้อ ข. ถูกต้อง เพราะ 100 mL คิดเป็น 20 ช้อนชา (100 / 5 = 20) ดังนั้นต้องใช้ยา Naproxen = 20  125 mg = 2,500 mg ซึ่งเท่ากับ 2.50 g
🔍 ข้ออื่นผิดเพราะอะไร:
- ข้อ ก. (1.25 g) = 1,250 mg (เทียบเท่า 50 mL)
- ข้อ ค. (3.75 g) = 3,750 mg (เทียบเท่า 150 mL)
- ข้อ ง. (5.00 g) = 5,000 mg (เทียบเท่า 200 mL)
- ข้อ จ. (6.25 g) = 6,250 mg (เทียบเท่า 250 mL)
📖 Guideline อ้างอิง:
Pharmaceutical Calculations (Howard C. Ansel) / USP-NF Monographs: Naproxen Oral Suspension
📌 จุดจำก่อนสอบ:
125 mg / 5 mL = 25 mg/mL -&gt; 100 mL ต้องใช้ 2,500 mg = 2.50 g</t>
        </is>
      </c>
      <c r="K194" s="100" t="inlineStr">
        <is>
          <t>Pharmaceutical Calculations (Ansel) / USP-NF Official Monographs: Naproxen Oral Suspension</t>
        </is>
      </c>
      <c r="L194" s="88" t="inlineStr">
        <is>
          <t>Liquid &amp; Semisolid Dosage Forms</t>
        </is>
      </c>
      <c r="M194" s="100" t="inlineStr">
        <is>
          <t>Product</t>
        </is>
      </c>
      <c r="N194" s="88" t="inlineStr">
        <is>
          <t>ข้อสอบจริง Product ปี 2564 ข้อ 109</t>
        </is>
      </c>
      <c r="O194" s="100" t="inlineStr">
        <is>
          <t>ข้อสอบจริง</t>
        </is>
      </c>
      <c r="P194" s="100" t="inlineStr">
        <is>
          <t>ปี 2564</t>
        </is>
      </c>
      <c r="Q194" s="100" t="n"/>
    </row>
    <row r="195" ht="409.6" customHeight="1" s="49">
      <c r="A195" s="100" t="n">
        <v>193</v>
      </c>
      <c r="B195" s="88" t="inlineStr">
        <is>
          <t>ในสูตรตำรับ Calamine Lotion มีส่วนประกอบดังนี้: Calamine (API), Zinc Oxide (API), Hypromellose (HPMC), Xanthan Gum, Polysorbate 80, Methylparaben, Propylparaben และ Purified Water สาร Hypromellose ทำหน้าที่สำคัญอย่างไรในตำรับนี้</t>
        </is>
      </c>
      <c r="C195" s="100" t="n"/>
      <c r="D195" s="88" t="inlineStr">
        <is>
          <t>Emulsifying agent (สารก่ออิมัลชันหลัก)</t>
        </is>
      </c>
      <c r="E195" s="88" t="inlineStr">
        <is>
          <t>Diluent (สารเพิ่มปริมาณ)</t>
        </is>
      </c>
      <c r="F195" s="88" t="inlineStr">
        <is>
          <t>Viscosity-increasing agent / Suspending agent (สารเพิ่มความหนืดและช่วยแขวนตะกอน)</t>
        </is>
      </c>
      <c r="G195" s="88" t="inlineStr">
        <is>
          <t>Humectant (สารกักเก็บความชุ่มชื้น)</t>
        </is>
      </c>
      <c r="H195" s="88" t="inlineStr">
        <is>
          <t>Superdisintegrant (สารช่วยแตกตัวยิ่งยวด)</t>
        </is>
      </c>
      <c r="I195" s="100" t="n">
        <v>3</v>
      </c>
      <c r="J195" s="88" t="inlineStr">
        <is>
          <t>✅ คำตอบที่ถูกต้อง: ข้อ ค. Viscosity-increasing agent / Suspending agent (สารเพิ่มความหนืดและช่วยแขวนตะกอน)
💡 Background:
Calamine Lotion เป็นเภสัชภัณฑ์รูปแบบ ยาน้ำแขวนตะกอนสำหรับใช้ภายนอก (Topical Suspension) ซึ่งมีผงยาที่ไม่ละลายน้ำคือ Calamine (Zinc oxide ร่วมกับ Ferric oxide 0.5%) และ Zinc oxide แขวนลอยอยู่ในน้ำ การเติม Hypromellose (HPMC) ซึ่งเป็นพอลิเมอร์กึ่งสังเคราะห์ที่ชอบน้ำ (Hydrophilic cellulose ether) มีวัตถุประสงค์เพื่อทำหน้าที่เป็น สารเพิ่มความหนืด (Viscosity-increasing agent) และสารช่วยแขวนตะกอน (Suspending agent) สร้างโครงสร้างความหนืดแบบ Pseudoplastic ช่วยพยุงให้อนุภาค Calamine แขวนลอยตัวอยู่ได้นานและไม่ตกตะกอนแยกชั้นอย่างรวดเร็ว
🎯 ทำไมข้อนี้ถึงถูก:
ข้อ ค. ถูกต้อง เพราะ Hypromellose ทำหน้าที่เป็น Suspending agent / Viscosity enhancer ในระบบยาน้ำแขวนตะกอน
🔍 ข้ออื่นผิดเพราะอะไร:
- ข้อ ก. ผิด เพราะสารลดแรงตึงผิวที่ช่วยเปียกและกระจายตัวในสูตรคือ Polysorbate 80
- ข้อ ข. ผิด เพราะ Diluent เป็นคำที่ใช้เรียกสารเพิ่มปริมาณในยาเม็ด/ยาแคปซูล ส่วนในยาน้ำของเหลวตัวกลางเรียกว่า Vehicle (Purified water)
- ข้อ ง. ผิด เพราะ Humectant คือ Glycerin หรือ Propylene glycol
- ข้อ จ. ผิด เพราะ Superdisintegrant ใช้ในยาเม็ด เช่น Croscarmellose sodium
📖 Guideline อ้างอิง:
Handbook of Pharmaceutical Excipients: Hypromellose / USP-NF Monographs: Calamine Topical Suspension
📌 จุดจำก่อนสอบ:
HPMC / Hypromellose ในยาน้ำแขวนตะกอน = Viscosity-increasing agent / Suspending agent (ช่วยพยุงผงยา)</t>
        </is>
      </c>
      <c r="K195" s="100" t="inlineStr">
        <is>
          <t>Handbook of Pharmaceutical Excipients (Hypromellose) / Ansel's Pharmaceutical Dosage Forms (Calamine Lotion)</t>
        </is>
      </c>
      <c r="L195" s="88" t="inlineStr">
        <is>
          <t>Liquid &amp; Semisolid Dosage Forms</t>
        </is>
      </c>
      <c r="M195" s="100" t="inlineStr">
        <is>
          <t>Product</t>
        </is>
      </c>
      <c r="N195" s="88" t="inlineStr">
        <is>
          <t>ข้อสอบจริง Product ปี 2564 ข้อ 111</t>
        </is>
      </c>
      <c r="O195" s="100" t="inlineStr">
        <is>
          <t>ข้อสอบจริง</t>
        </is>
      </c>
      <c r="P195" s="100" t="inlineStr">
        <is>
          <t>ปี 2564</t>
        </is>
      </c>
      <c r="Q195" s="100" t="n"/>
    </row>
    <row r="196" ht="409.6" customHeight="1" s="49">
      <c r="A196" s="100" t="n">
        <v>194</v>
      </c>
      <c r="B196" s="88" t="inlineStr">
        <is>
          <t>สารช่วยในข้อใดต่อไปนี้ 'ไม่นิยม' นำมาใช้ทำหน้าที่เป็น สารเพิ่มความแข็งและปรับเนื้อสัมผัส (Stiffening Agent) ในสูตรตำรับยาครีมและขี้ผึ้งทาภายนอก</t>
        </is>
      </c>
      <c r="C196" s="100" t="n"/>
      <c r="D196" s="88" t="inlineStr">
        <is>
          <t>Beeswax (White wax / Yellow wax)</t>
        </is>
      </c>
      <c r="E196" s="88" t="inlineStr">
        <is>
          <t>Polyethylene glycol 4000 (PEG 4000)</t>
        </is>
      </c>
      <c r="F196" s="88" t="inlineStr">
        <is>
          <t>Paraffin wax (Hard paraffin)</t>
        </is>
      </c>
      <c r="G196" s="88" t="inlineStr">
        <is>
          <t>Cetostearyl alcohol (แอลกอฮอล์ไขมันผสม)</t>
        </is>
      </c>
      <c r="H196" s="88" t="inlineStr">
        <is>
          <t>Isopropyl myristate (IPM)</t>
        </is>
      </c>
      <c r="I196" s="100" t="n">
        <v>5</v>
      </c>
      <c r="J196" s="88" t="inlineStr">
        <is>
          <t>✅ คำตอบที่ถูกต้อง: ข้อ จ. Isopropyl myristate (IPM)
💡 Background:
สารเพิ่มความแข็ง (Stiffening agents) คือ สารที่มีจุดหลอมเหลวสูง (มักเป็นของแข็งหรือกึ่งแข็งที่อุณหภูมิห้อง) ใช้เติมลงในยาครีมหรือขี้ผึ้งเพื่อเพิ่มความหนืด เพิ่มจุดหลอมเหลว และปรับความแข็งคงรูปของตำรับ เช่น Beeswax, Paraffin wax, Cetyl alcohol, Stearyl alcohol, Cetostearyl alcohol, และ PEG 4000/6000 ในขณะที่ Isopropyl myristate (IPM) เป็นของเหลวใสไม่มีสี มีความหนืดต่ำ ทำหน้าที่เป็น สารทำให้ผิวนุ่มนวล (Emollient), ตัวทำละลายไขมัน (Lipophilic solvent) และสารช่วยเพิ่มการดูดซึมผ่านผิวหนัง (Skin penetration enhancer) จึงไม่จัดเป็น Stiffening agent
🎯 ทำไมข้อนี้ถึงถูก:
ข้อ จ. ถูกต้อง (โจทย์ถามข้อใดไม่ใช่) เพราะ Isopropyl myristate เป็น Emollient และ Penetration enhancer ที่เป็นของเหลว ไม่สามารถทำหน้าที่เป็น Stiffening agent ได้
🔍 ข้ออื่นผิดเพราะอะไร:
- ข้อ ก. Beeswax เป็นไขธรรมชาติจุดหลอมเหลว 62-65 °C ใช้เพิ่มความแข็งในขี้ผึ้งและครีม
- ข้อ ข. PEG 4000 เป็นพอลิเมอร์ของแข็ง ใช้เพิ่มความแข็งใน Water-soluble PEG ointment
- ข้อ ค. Paraffin wax เป็นไฮโดรคาร์บอนของแข็งจุดหลอมเหลว 50-57 °C ใช้เพิ่มความแข็งใน Oleaginous ointment
- ข้อ ง. Cetostearyl alcohol เป็นแอลกอฮอล์ไขมันของแข็ง ใช้เพิ่มความหนืดและเป็น Stiffening agent / Co-emulsifier ในครีม
📖 Guideline อ้างอิง:
Handbook of Pharmaceutical Excipients: Isopropyl Myristate &amp; Stiffening Agents / Ansel's Dosage Forms
📌 จุดจำก่อนสอบ:
Stiffening agents (ของแข็งเพิ่มความหนืด): Beeswax, Paraffin wax, Cetyl/Stearyl alcohol, PEG 4000; Isopropyl myristate = Emollient (ของเหลว)</t>
        </is>
      </c>
      <c r="K196" s="100" t="inlineStr">
        <is>
          <t>Handbook of Pharmaceutical Excipients (Isopropyl myristate, Waxes) / Ansel's Pharmaceutical Dosage Forms</t>
        </is>
      </c>
      <c r="L196" s="88" t="inlineStr">
        <is>
          <t>Liquid &amp; Semisolid Dosage Forms</t>
        </is>
      </c>
      <c r="M196" s="100" t="inlineStr">
        <is>
          <t>Product</t>
        </is>
      </c>
      <c r="N196" s="88" t="inlineStr">
        <is>
          <t>ข้อสอบจริง Product ปี 2564 ข้อ 115</t>
        </is>
      </c>
      <c r="O196" s="100" t="inlineStr">
        <is>
          <t>ข้อสอบจริง</t>
        </is>
      </c>
      <c r="P196" s="100" t="inlineStr">
        <is>
          <t>ปี 2564</t>
        </is>
      </c>
      <c r="Q196" s="100" t="n"/>
    </row>
    <row r="197" ht="409.6" customHeight="1" s="49">
      <c r="A197" s="100" t="n">
        <v>195</v>
      </c>
      <c r="B197" s="88" t="inlineStr">
        <is>
          <t>ฐานยาขี้ผึ้ง (Ointment Base) ชนิดใดต่อไปนี้ให้ประสิทธิภาพในการเคลือบปิดผิวหนังเพื่อป้องกันการระเหยของน้ำ (Occlusive effect) สูงที่สุด และช่วยเพิ่มความชุ่มชื้นแก่ชั้น Stratum corneum ได้ดีที่สุด</t>
        </is>
      </c>
      <c r="C197" s="100" t="n"/>
      <c r="D197" s="88" t="inlineStr">
        <is>
          <t>Water-soluble base (เช่น PEG Ointment)</t>
        </is>
      </c>
      <c r="E197" s="88" t="inlineStr">
        <is>
          <t>Water-removable base (เช่น Hydrophilic Ointment / Vanishing cream)</t>
        </is>
      </c>
      <c r="F197" s="88" t="inlineStr">
        <is>
          <t>Water-in-oil absorption base (เช่น Cold cream, Hydrous Lanolin)</t>
        </is>
      </c>
      <c r="G197" s="88" t="inlineStr">
        <is>
          <t>Oleaginous base (เช่น White Petrolatum, Yellow Ointment)</t>
        </is>
      </c>
      <c r="H197" s="88" t="inlineStr">
        <is>
          <t>Absorption base ชนิดแห้ง (เช่น Anhydrous Lanolin)</t>
        </is>
      </c>
      <c r="I197" s="100" t="n">
        <v>4</v>
      </c>
      <c r="J197" s="88" t="inlineStr">
        <is>
          <t>✅ คำตอบที่ถูกต้อง: ข้อ ง. Oleaginous base (เช่น White Petrolatum, Yellow Ointment)
💡 Background:
คุณสมบัติการเคลือบปิดผิวหนัง (Occlusive effect) ของฐานยาขี้ผึ้งขึ้นอยู่กับปริมาณไขมันและไฮโดรคาร์บอนที่ไม่ละลายน้ำ:
1. Oleaginous base (Hydrocarbon base): ประกอบด้วยไฮโดรคาร์บอน 100% ปราศจากน้ำ สร้างชั้นฟิล์มไขมันที่ไม่ยอมให้น้ำซึมผ่านเคลือบบนผิวหนัง ป้องกันการระเหยของน้ำออกจากผิว (Trans-epidermal water loss - TEWL) ได้ดีที่สุด จึงมี Occlusive effect สูงที่สุด
2. Absorption base: มีไขมันสูงและมีน้ำเล็กน้อย ให้ Occlusive effect รองลงมา
3. Water-removable base (O/W): มีน้ำเป็นวัฏภาคภายนอก น้ำระเหยได้ง่าย ให้ Occlusive effect ต่ำ
4. Water-soluble base (PEG): ปราศจากไขมัน ดูดซับน้ำได้ดี ไม่มี Occlusive effect และอาจดึงน้ำออกจากผิว
🎯 ทำไมข้อนี้ถึงถูก:
ข้อ ง. ถูกต้อง เพราะ Oleaginous base (Petrolatum) เป็นฐานไขมันล้วนที่สร้างชั้นฟิล์มปิดกั้นการระเหยของน้ำได้สมบูรณ์ที่สุด จึงให้ Occlusive effect สูงสุด
🔍 ข้ออื่นผิดเพราะอะไร:
- ข้อ ก. ผิด เพราะ Water-soluble base ไม่มีคุณสมบัติ Occlusive เลย และละลายน้ำหลุดง่าย
- ข้อ ข. ผิด เพราะ Water-removable base มีน้ำเป็นองค์ประกอบภายนอกระเหยง่าย ให้ผลเย็นสบายแต่ Occlusive ต่ำ
- ข้อ ค. และ ข้อ จ. ผิด เพราะ Absorption base มี Occlusive effect ดี แต่ยังต่ำกว่า Oleaginous base ล้วน
📖 Guideline อ้างอิง:
USP-NF &lt;1151&gt; Ointments / Ansel's Pharmaceutical Dosage Forms (Classification of Ointment Bases)
📌 จุดจำก่อนสอบ:
Occlusive effect สูงสุด = Oleaginous base (White Petrolatum) -&gt; กักเก็บน้ำในผิวหนังได้ดีที่สุด เหมาะกับรอยโรคผิวแห้งหนาเรื้อรัง</t>
        </is>
      </c>
      <c r="K197" s="100" t="inlineStr">
        <is>
          <t>USP-NF &lt;1151&gt; Pharmaceutical Dosage Forms (Ointments) / Ansel's Pharmaceutical Dosage Forms (Occlusion and Skin Hydration)</t>
        </is>
      </c>
      <c r="L197" s="88" t="inlineStr">
        <is>
          <t>Liquid &amp; Semisolid Dosage Forms</t>
        </is>
      </c>
      <c r="M197" s="100" t="inlineStr">
        <is>
          <t>Product</t>
        </is>
      </c>
      <c r="N197" s="88" t="inlineStr">
        <is>
          <t>ข้อสอบจริง Product ปี 2564 ข้อ 116</t>
        </is>
      </c>
      <c r="O197" s="100" t="inlineStr">
        <is>
          <t>ข้อสอบจริง</t>
        </is>
      </c>
      <c r="P197" s="100" t="inlineStr">
        <is>
          <t>ปี 2564</t>
        </is>
      </c>
      <c r="Q197" s="100" t="n"/>
    </row>
    <row r="198" ht="409.6" customHeight="1" s="49">
      <c r="A198" s="100" t="n">
        <v>196</v>
      </c>
      <c r="B198" s="88" t="inlineStr">
        <is>
          <t>ในการทดสอบความคงตัวของตำรับยาครีมชนิด O/W Cream ด้วยวิธี Freeze-Thaw Cycling Test จำนวน 3 รอบ พบว่าเนื้อครีมเกิดการเปลี่ยนแปลงทางกายภาพโดยมีความหนืดลดลงและเนื้อครีมเหลวตัวลงอย่างเห็นได้ชัด เภสัชกรควรแก้ไขสูตรตำรับอย่างไรเพื่อเพิ่มความคงตัว</t>
        </is>
      </c>
      <c r="C198" s="100" t="n"/>
      <c r="D198" s="88" t="inlineStr">
        <is>
          <t>เติมสารเพิ่มความหนืดประเภทไฮโดรคอลลอยด์ เช่น Tragacanth, Xanthan Gum หรือ HPMC ลงในวัฏภาคน้ำของตำรับ</t>
        </is>
      </c>
      <c r="E198" s="88" t="inlineStr">
        <is>
          <t>นำตำรับไปบดซ้ำด้วยเครื่องบดลูกกลม (Ball Mill) เป็นเวลานาน</t>
        </is>
      </c>
      <c r="F198" s="88" t="inlineStr">
        <is>
          <t>เติม Hydroxyethyl Cellulose (HEC) ลงในวัฏภาคน้ำมัน</t>
        </is>
      </c>
      <c r="G198" s="88" t="inlineStr">
        <is>
          <t>เติมเกลือแกง Sodium Chloride เข้มข้นสูงลงในตำรับ</t>
        </is>
      </c>
      <c r="H198" s="88" t="inlineStr">
        <is>
          <t>เติมสารกันเสีย Sodium Benzoate ในปริมาณสูง</t>
        </is>
      </c>
      <c r="I198" s="100" t="n">
        <v>1</v>
      </c>
      <c r="J198" s="88" t="inlineStr">
        <is>
          <t>✅ คำตอบที่ถูกต้อง: ข้อ ก. เติมสารเพิ่มความหนืดประเภทไฮโดรคอลลอยด์ เช่น Tragacanth, Xanthan Gum หรือ HPMC ลงในวัฏภาคน้ำของตำรับ
💡 Background:
เมื่อครีมชนิด O/W ผ่านการแช่แข็งและละลาย (Freeze-Thaw) ผลึกน้ำแข็งที่เกิดขึ้นอาจทำลายโครงสร้างความหนืดของวัฏภาคน้ำและทำให้ฟิล์มรอบหยดน้ำมันอ่อนแอลง ส่งผลให้ครีมเหลวตัวและเสี่ยงต่อการแยกชั้น การแก้ไขปัญหาทำได้โดยการเติม สารเพิ่มความหนืดและสารสร้างโครงสร้างเจลในวัฏภาคน้ำ (Hydrocolloids / Polymeric thickeners) เช่น Tragacanth, Xanthan gum, Hypromellose (HPMC) หรือ Carbomer ซึ่งจะช่วยฟื้นฟูโครงสร้างความหนืดและพยุงหยดน้ำมันให้อิมัลชันคงตัวได้ดีภายใต้อุณหภูมิที่ผันผวน
🎯 ทำไมข้อนี้ถึงถูก:
ข้อ ก. ถูกต้อง เพราะการเติม Tragacanth หรือกัมไฮโดรคอลลอยด์ลงในวัฏภาคน้ำของ O/W cream เป็นการแก้ปัญหาความหนืดตกต่ำและเสริมความคงตัวของอิมัลชันโดยตรง
🔍 ข้ออื่นผิดเพราะอะไร:
- ข้อ ข. ผิด เพราะ Ball mill ใช้บดของแข็ง ไม่ได้ช่วยเพิ่มความหนืดของครีม
- ข้อ ค. ผิด เพราะ HEC เป็นสารชอบน้ำ ไม่ละลายในวัฏภาคน้ำมัน
- ข้อ ง. ผิด เพราะเกลือ NaCl อาจทำลายชั้นประจุไฟฟ้าของอิมัลชันทำให้ครีมยิ่งแยกชั้น
- ข้อ จ. ผิด เพราะสารกันเสียไม่มีบทบาทในการเพิ่มความหนืดทางกายภาพ
📖 Guideline อ้างอิง:
Martin's Physical Pharmacy and Pharmaceutical Sciences (Rheology &amp; Stability of Emulsions)
📌 จุดจำก่อนสอบ:
ครีม O/W เหลวตัวหลัง Freeze-Thaw -&gt; แก้โดยเติม Tragacanth / Hydrocolloid ใน Aqueous Phase เพื่อเพิ่มความหนืด</t>
        </is>
      </c>
      <c r="K198" s="100" t="inlineStr">
        <is>
          <t>Martin's Physical Pharmacy and Pharmaceutical Sciences (Emulsion Physical Stability) / Ansel's Dosage Forms</t>
        </is>
      </c>
      <c r="L198" s="88" t="inlineStr">
        <is>
          <t>Liquid &amp; Semisolid Dosage Forms</t>
        </is>
      </c>
      <c r="M198" s="100" t="inlineStr">
        <is>
          <t>Product</t>
        </is>
      </c>
      <c r="N198" s="88" t="inlineStr">
        <is>
          <t>ข้อสอบจริง Product ปี 2564 ข้อ 117</t>
        </is>
      </c>
      <c r="O198" s="100" t="inlineStr">
        <is>
          <t>ข้อสอบจริง</t>
        </is>
      </c>
      <c r="P198" s="100" t="inlineStr">
        <is>
          <t>ปี 2564</t>
        </is>
      </c>
      <c r="Q198" s="100" t="n"/>
    </row>
    <row r="199" ht="409.6" customHeight="1" s="49">
      <c r="A199" s="100" t="n">
        <v>197</v>
      </c>
      <c r="B199" s="88" t="inlineStr">
        <is>
          <t>ผู้ป่วยมารับยารักษาสิวสูตรตำรับหนึ่งซึ่งประกอบด้วย: Isotretinoin 20 mg ละลายและกระจายตัวใน Hydrogenated Vegetable Oil 64 mg, White Wax 18 mg, Disodium Edetate 0.6 mg, BHA 0.032 mg, Soybean Oil 180 mg บรรจุอยู่ภายในเปลือกที่ทำจาก Gelatin, Glycerin, Methylparaben, Propylparaben และระบบสี FD&amp;C ยาตำรับนี้จัดเป็นเภสัชภัณฑ์รูปแบบใด</t>
        </is>
      </c>
      <c r="C199" s="100" t="n"/>
      <c r="D199" s="88" t="inlineStr">
        <is>
          <t>Hard Gelatin Capsule (แคปซูลชนิดเปลือกแข็ง)</t>
        </is>
      </c>
      <c r="E199" s="88" t="inlineStr">
        <is>
          <t>Soft Gelatin Capsule (แคปซูลชนิดเปลือกนิ่ม)</t>
        </is>
      </c>
      <c r="F199" s="88" t="inlineStr">
        <is>
          <t>Enteric-coated Hard Capsule</t>
        </is>
      </c>
      <c r="G199" s="88" t="inlineStr">
        <is>
          <t>Topical Cream Base</t>
        </is>
      </c>
      <c r="H199" s="88" t="inlineStr">
        <is>
          <t>Topical Ointment Base</t>
        </is>
      </c>
      <c r="I199" s="100" t="n">
        <v>2</v>
      </c>
      <c r="J199" s="88" t="inlineStr">
        <is>
          <t>✅ คำตอบที่ถูกต้อง: ข้อ ข. Soft Gelatin Capsule (แคปซูลชนิดเปลือกนิ่ม)
💡 Background:
สูตรตำรับนี้เป็นสูตรมาตรฐานของ ยาแคปซูลชนิดเปลือกนิ่ม Isotretinoin (เช่น Roaccutane / Acnotin Soft Gelatin Capsules):
1. ยาภายในแคปซูล (Fill formulation): Isotretinoin ละลายและแขวนลอยในของเหลว/กึ่งแข็งชนิดน้ำมัน (Soybean oil, Hydrogenated vegetable oil, White wax) ร่วมกับสารต้านออกซิเดชัน (BHA, Disodium EDTA)
2. เปลือกแคปซูล (Capsule shell): ประกอบด้วย Gelatin ร่วมกับสารเพิ่มความยืดหยุ่น (Plasticizer คือ Glycerin ในสัดส่วนสูงประมาณ 0.4-0.8 ต่อน้ำหนักเจลาติน) สารกันเสีย (Parabens) สารทึบแสง (Titanium dioxide) และสารแต่งสี FD&amp;C
🎯 ทำไมข้อนี้ถึงถูก:
ข้อ ข. ถูกต้อง เพราะการบรรจุของเหลวน้ำมัน (Liquid/Semisolid oily fill) ภายในเปลือกเจลาตินที่ผสมกลีเซอรีนเป็น Plasticizer คือลักษณะจำเพาะของ Soft Gelatin Capsule
🔍 ข้ออื่นผิดเพราะอะไร:
- ข้อ ก. ผิด เพราะ Hard gelatin capsule ใช้บรรจุผงแห้งหรือแกรนูล และเปลือกมีปริมาณ Plasticizer ต่ำมาก (เปราะแข็ง) ไม่สามารถบรรจุน้ำมันเหลวปริมาณมากโดยไม่ปิดผนึกพิเศษ
- ข้อ ค. ผิด เพราะตำรับนี้ไม่มีพอลิเมอร์เคลือบกันกรด (Enteric polymers)
- ข้อ ง. และ ข้อ จ. ผิด เพราะไม่ใช่ยาทาภายนอก แต่เป็นยารับประทานรูปแบบแคปซูล
📖 Guideline อ้างอิง:
USP-NF Monographs: Isotretinoin Capsules / Ansel's Pharmaceutical Dosage Forms (Soft Gelatin Capsules)
📌 จุดจำก่อนสอบ:
Isotretinoin ใน Soybean oil + เปลือก Gelatin ผสม Glycerin = Soft Gelatin Capsule (แคปซูลนิ่ม)</t>
        </is>
      </c>
      <c r="K199" s="100" t="inlineStr">
        <is>
          <t>USP-NF Official Monographs: Isotretinoin Capsules / Ansel's Pharmaceutical Dosage Forms (Soft Gelatin Capsules)</t>
        </is>
      </c>
      <c r="L199" s="88" t="inlineStr">
        <is>
          <t>Liquid &amp; Semisolid Dosage Forms</t>
        </is>
      </c>
      <c r="M199" s="100" t="inlineStr">
        <is>
          <t>Product</t>
        </is>
      </c>
      <c r="N199" s="88" t="inlineStr">
        <is>
          <t>ข้อสอบจริง Product ปี 2564 ข้อ 123</t>
        </is>
      </c>
      <c r="O199" s="100" t="inlineStr">
        <is>
          <t>ข้อสอบจริง</t>
        </is>
      </c>
      <c r="P199" s="100" t="inlineStr">
        <is>
          <t>ปี 2564</t>
        </is>
      </c>
      <c r="Q199" s="100" t="n"/>
    </row>
    <row r="200" ht="409.6" customHeight="1" s="49">
      <c r="A200" s="100" t="n">
        <v>198</v>
      </c>
      <c r="B200" s="88" t="inlineStr">
        <is>
          <t>ในการเตรียมยาน้ำแขวนตะกอน Hydrochlorothiazide (HCTZ) Oral Suspension ปริมาตร 50 mL เมื่อตั้งทิ้งไว้ 4 สัปดาห์ พบว่ามีค่า Sedimentation Volume (F) = 0.50 และ Degree of Flocculation (β) = 1.0 เภสัชกรควรปรับปรุงสูตรตำรับอย่างไรเพื่อเพิ่มความคงตัวทางกายภาพและชะลอการตกตะกอน</t>
        </is>
      </c>
      <c r="C200" s="100" t="n"/>
      <c r="D200" s="88" t="inlineStr">
        <is>
          <t>เพิ่มปริมาณสารกันเสีย Paraben Concentrate</t>
        </is>
      </c>
      <c r="E200" s="88" t="inlineStr">
        <is>
          <t>เพิ่มความเข้มข้นของสารช่วยแขวนตะกอน Sodium Carboxymethylcellulose (SCMC) เพื่อเพิ่มความหนืดของตัวกลาง</t>
        </is>
      </c>
      <c r="F200" s="88" t="inlineStr">
        <is>
          <t>เปลี่ยนสารแต่งรสหวานจาก Saccharin Sodium เป็น Simple Syrup</t>
        </is>
      </c>
      <c r="G200" s="88" t="inlineStr">
        <is>
          <t>เพิ่มสารต้านออกซิเดชัน Sodium Metabisulfite</t>
        </is>
      </c>
      <c r="H200" s="88" t="inlineStr">
        <is>
          <t>เพิ่มอุณหภูมิในการเก็บรักษาตำรับให้สูงขึ้น</t>
        </is>
      </c>
      <c r="I200" s="100" t="n">
        <v>2</v>
      </c>
      <c r="J200" s="88" t="inlineStr">
        <is>
          <t>✅ คำตอบที่ถูกต้อง: ข้อ ข. เพิ่มความเข้มข้นของสารช่วยแขวนตะกอน Sodium Carboxymethylcellulose (SCMC) เพื่อเพิ่มความหนืดของตัวกลาง
💡 Background:
ค่า Sedimentation Volume (F = 0.50) บ่งชี้ว่าผงยา HCTZ ตกตะกอนลงมารวมกันอยู่ที่ครึ่งขวดอย่างรวดเร็ว เกิดชั้นของเหลวใสขนาดใหญ่ที่ด้านบน เพื่อชะลออัตราเร็วในการตกตะกอนตามสมการ Stokes' Law:
v = [ 2  r^2  (ρs - ρ0)  g ] / ( 9  η )
เภสัชกรต้องเพิ่มความหนืดของตัวกลาง ($\eta$) โดยการเพิ่มปริมาณสารช่วยแขวนตะกอน (Suspending agent) เช่น Sodium Carboxymethylcellulose (SCMC) ซึ่งจะสร้าง Structured vehicle ที่มีพฤติกรรมการไหลแบบ Pseudoplastic ช่วยพยุงอนุภาคผงยาให้ลอยตัวสม่ำเสมอทั่วทั้งขวดและเพิ่มค่า F ให้เข้าใกล้ 1.0
🎯 ทำไมข้อนี้ถึงถูก:
ข้อ ข. ถูกต้อง เพราะการเพิ่ม SCMC ช่วยเพิ่มความหนืด ชะลอการตกตะกอน และปรับปรุงค่า Sedimentation volume ให้สูงขึ้น
🔍 ข้ออื่นผิดเพราะอะไร:
- ข้อ ก. ผิด เพราะพาราเบนเป็นสารกันเสีย ไม่ได้มีผลต่อการตกตะกอนของอนุภาค
- ข้อ ค. ผิด เพราะการเปลี่ยนสารให้ความหวานไม่ใช่แนวทางหลักในการควบคุมการตกตะกอนของระบบ
- ข้อ ง. ผิด เพราะ Sodium metabisulfite เป็นสารกันหืน/ต้านออกซิเดชัน
- ข้อ จ. ผิด เพราะอุณหภูมิที่สูงขึ้นจะลดความหนืดของของเหลวและทำให้อนุภาคตกตะกอนเร็วยิ่งขึ้น
📖 Guideline อ้างอิง:
Martin's Physical Pharmacy and Pharmaceutical Sciences (Suspensions - Physical Stability Assessment)
📌 จุดจำก่อนสอบ:
Suspension ตกตะกอนเร็ว F = 0.5 -&gt; แก้โดยเพิ่มความเข้มข้นของ Suspending agent (SCMC / Xanthan gum) เพื่อเพิ่มความหนืด</t>
        </is>
      </c>
      <c r="K200" s="100" t="inlineStr">
        <is>
          <t>Martin's Physical Pharmacy and Pharmaceutical Sciences (Suspension Stability) / Ansel's Dosage Forms</t>
        </is>
      </c>
      <c r="L200" s="88" t="inlineStr">
        <is>
          <t>Liquid &amp; Semisolid Dosage Forms</t>
        </is>
      </c>
      <c r="M200" s="100" t="inlineStr">
        <is>
          <t>Product</t>
        </is>
      </c>
      <c r="N200" s="88" t="inlineStr">
        <is>
          <t>ข้อสอบจริง Product ปี 2564 ข้อ 143</t>
        </is>
      </c>
      <c r="O200" s="100" t="inlineStr">
        <is>
          <t>ข้อสอบจริง</t>
        </is>
      </c>
      <c r="P200" s="100" t="inlineStr">
        <is>
          <t>ปี 2564</t>
        </is>
      </c>
      <c r="Q200" s="100" t="n"/>
    </row>
    <row r="201" ht="409.6" customHeight="1" s="49">
      <c r="A201" s="100" t="n">
        <v>199</v>
      </c>
      <c r="B201" s="88" t="inlineStr">
        <is>
          <t>สารช่วยในตำรับยาเม็ด Sodium Starch Glycolate (SSG / Primojel / Explotab) จัดเป็นสารช่วยในกลุ่มใดและมีบทบาทสำคัญที่สุดอย่างไรในกระบวนการผลิตยาเม็ด</t>
        </is>
      </c>
      <c r="C201" s="100" t="n"/>
      <c r="D201" s="88" t="inlineStr">
        <is>
          <t>Diluent (สารเพิ่มปริมาณเพื่อปรับน้ำหนักเม็ดยา)</t>
        </is>
      </c>
      <c r="E201" s="88" t="inlineStr">
        <is>
          <t>Glidant (สารช่วยการไหลของผงยาลงสู่ die cavity)</t>
        </is>
      </c>
      <c r="F201" s="88" t="inlineStr">
        <is>
          <t>Superdisintegrant (สารช่วยแตกตัวยิ่งยวดเพื่อเร่งให้เม็ดยาแตกตัวอย่างรวดเร็ว)</t>
        </is>
      </c>
      <c r="G201" s="88" t="inlineStr">
        <is>
          <t>Binder (สารยึดเกาะเพื่อเพิ่มความแข็งแรงของเม็ดยา)</t>
        </is>
      </c>
      <c r="H201" s="88" t="inlineStr">
        <is>
          <t>Lubricant (สารหล่อลื่นป้องกันยาติดผิวหน้า punch)</t>
        </is>
      </c>
      <c r="I201" s="100" t="n">
        <v>3</v>
      </c>
      <c r="J201" s="88" t="inlineStr">
        <is>
          <t>✅ คำตอบที่ถูกต้อง: ข้อ ค. Superdisintegrant (สารช่วยแตกตัวยิ่งยวดเพื่อเร่งให้เม็ดยาแตกตัวอย่างรวดเร็ว)
💡 Background:
Sodium Starch Glycolate (SSG) เป็นเกลือโซเดียมของพอลิเมอร์แป้งที่ผ่านการดัดแปรโมเลกุลด้วยการเชื่อมขวาง (Cross-linked and carboxymethylated starch) จัดเป็น สารช่วยแตกตัวยิ่งยวด (Superdisintegrant) ชั้นนำในอุตสาหกรรมยา มีคุณสมบัติพิเศษในการดูดซับน้ำเข้าสู่โครงสร้างได้อย่างรวดเร็วและพองตัวในแนวกว้างได้ถึง 200-300 เท่าของขนาดเดิมโดยไม่ละลายเป็นเมือกเหนียวขัดขวางการละลาย จึงช่วยดันให้เม็ดยาแตกตัวออกเป็นอนุภาคเล็กๆ ภายในเวลาเพียง 1-3 นาที นิยมใช้ที่ความเข้มข้น 2-8% w/w
🎯 ทำไมข้อนี้ถึงถูก:
ข้อ ค. ถูกต้อง เพราะ Sodium Starch Glycolate คือ Superdisintegrant (สารช่วยแตกตัวยิ่งยวด)
🔍 ข้ออื่นผิดเพราะอะไร:
- ข้อ ก. Diluents ได้แก่ Lactose, Mannitol, Dicalcium phosphate, Microcrystalline cellulose
- ข้อ ข. Glidants ได้แก่ Colloidal silicon dioxide (Aerosil), Talcum
- ข้อ ง. Binders ได้แก่ PVP, Starch paste, HPMC, Gelatin
- ข้อ จ. Lubricants ได้แก่ Magnesium stearate, Stearic acid, Sodium stearyl fumarate
📖 Guideline อ้างอิง:
Handbook of Pharmaceutical Excipients: Sodium Starch Glycolate / Ansel's Dosage Forms (Tablets Excipients)
📌 จุดจำก่อนสอบ:
Sodium Starch Glycolate (SSG) = Superdisintegrant (พองตัว 200-300 เท่า เร่งยาเม็ดแตกตัว)</t>
        </is>
      </c>
      <c r="K201" s="100" t="inlineStr">
        <is>
          <t>Handbook of Pharmaceutical Excipients (Sodium Starch Glycolate) / Ansel's Pharmaceutical Dosage Forms</t>
        </is>
      </c>
      <c r="L201" s="88" t="inlineStr">
        <is>
          <t>Liquid &amp; Semisolid Dosage Forms</t>
        </is>
      </c>
      <c r="M201" s="100" t="inlineStr">
        <is>
          <t>Product</t>
        </is>
      </c>
      <c r="N201" s="88" t="inlineStr">
        <is>
          <t>ข้อสอบจริง Product ปี 2564 ข้อ 144</t>
        </is>
      </c>
      <c r="O201" s="100" t="inlineStr">
        <is>
          <t>ข้อสอบจริง</t>
        </is>
      </c>
      <c r="P201" s="100" t="inlineStr">
        <is>
          <t>ปี 2564</t>
        </is>
      </c>
      <c r="Q201" s="100" t="n"/>
    </row>
    <row r="202" ht="409.6" customHeight="1" s="49">
      <c r="A202" s="100" t="n">
        <v>200</v>
      </c>
      <c r="B202" s="88" t="inlineStr">
        <is>
          <t>จากสูตรตำรับยาครีมทาผิวหนังประกอบด้วย: Stearic acid, Cetostearyl alcohol, White wax, Lanolin, Isopropyl myristate, Triethanolamine, Glycerin และ Purified water ข้อความใดต่อไปนี้ระบุหน้าที่ของสารช่วยได้อย่างถูกต้องตามหลักวิชาการ</t>
        </is>
      </c>
      <c r="C202" s="100" t="n"/>
      <c r="D202" s="88" t="inlineStr">
        <is>
          <t>Glycerin ทำหน้าที่เป็น Humectant (สารกักเก็บความชุ่มชื้น)</t>
        </is>
      </c>
      <c r="E202" s="88" t="inlineStr">
        <is>
          <t>Lanolin ทำหน้าที่เป็น Stiffening agent เดี่ยวๆ สำหรับเพิ่มความแข็ง</t>
        </is>
      </c>
      <c r="F202" s="88" t="inlineStr">
        <is>
          <t>Isopropyl myristate ทำหน้าที่เป็น Humectant</t>
        </is>
      </c>
      <c r="G202" s="88" t="inlineStr">
        <is>
          <t>Triethanolamine ทำหน้าที่เป็น Disintegrating agent</t>
        </is>
      </c>
      <c r="H202" s="88" t="inlineStr">
        <is>
          <t>Cetostearyl alcohol ทำหน้าที่เป็น Suspending agent</t>
        </is>
      </c>
      <c r="I202" s="100" t="n">
        <v>1</v>
      </c>
      <c r="J202" s="88" t="inlineStr">
        <is>
          <t>✅ คำตอบที่ถูกต้อง: ข้อ ก. Glycerin ทำหน้าที่เป็น Humectant (สารกักเก็บความชุ่มชื้น)
💡 Background:
การวิเคราะห์บทบาทหน้าที่ของสารในตำรับครีมนี้:
1. Glycerin: สารชอบน้ำที่มีหมู่ไฮดรอกซิลหลายหมู่ ทำหน้าที่เป็น Humectant ช่วยกักเก็บความชุ่มชื้นให้กับผิวหนังและป้องกันไม่ให้เนื้อครีมแห้งตัวจากการระเหยของน้ำ
2. Stearic acid + Triethanolamine (TEA): ทำปฏิกิริยา In situ neutralization เกิดเป็น Triethanolamine stearate soap ซึ่งเป็น Emulsifying agent ชนิดประจุลบ (Anionic O/W emulsifier)
3. Cetostearyl alcohol &amp; White wax: ทำหน้าที่เป็น Stiffening agent / Co-emulsifier เพิ่มความข้นหนืดและโครงสร้างครีม
4. Lanolin &amp; Isopropyl myristate (IPM): ทำหน้าที่เป็น Emollients เพิ่มความนุ่มนวลแก่ผิวหนัง
5. Purified water: วัฏภาคน้ำ (Aqueous phase)
🎯 ทำไมข้อนี้ถึงถูก:
ข้อ ก. ถูกต้อง เพราะ Glycerin ทำหน้าที่เป็น Humectant (สารกักเก็บความชุ่มชื้น) ในตำรับครีมและเจล
🔍 ข้ออื่นผิดเพราะอะไร:
- ข้อ ข. ผิด เพราะ Lanolin ทำหน้าที่เป็น Absorption base / Emollient ไม่ใช่ Stiffening agent หลัก
- ข้อ ค. ผิด เพราะ Isopropyl myristate (IPM) ทำหน้าที่เป็น Emollient และ Penetration enhancer ไม่ใช่ Humectant (IPM เป็นน้ำมันที่ไม่ดูดซับน้ำ)
- ข้อ ง. ผิด เพราะ Triethanolamine เป็นด่างที่ทำปฏิกิริยากับ Stearic acid เกิดเป็น Emulsifier ไม่ใช่ Disintegrant
- ข้อ จ. ผิด เพราะ Cetostearyl alcohol เป็น Stiffening agent / Co-emulsifier ในครีม ไม่ใช่ Suspending agent
📖 Guideline อ้างอิง:
Handbook of Pharmaceutical Excipients: Glycerin &amp; Fatty Emollients / Ansel's Pharmaceutical Dosage Forms
📌 จุดจำก่อนสอบ:
Glycerin / Propylene glycol / Sorbitol = Humectants (สารดูดความชื้น); IPM = Emollient; TEA + Stearic acid = In situ Emulsifier</t>
        </is>
      </c>
      <c r="K202" s="100" t="inlineStr">
        <is>
          <t>Handbook of Pharmaceutical Excipients (Glycerin, Lanolin, IPM) / Ansel's Pharmaceutical Dosage Forms</t>
        </is>
      </c>
      <c r="L202" s="88" t="inlineStr">
        <is>
          <t>Liquid &amp; Semisolid Dosage Forms</t>
        </is>
      </c>
      <c r="M202" s="100" t="inlineStr">
        <is>
          <t>Product</t>
        </is>
      </c>
      <c r="N202" s="88" t="inlineStr">
        <is>
          <t>ข้อสอบจริง Product ปี 2564 ข้อ 145</t>
        </is>
      </c>
      <c r="O202" s="100" t="inlineStr">
        <is>
          <t>ข้อสอบจริง</t>
        </is>
      </c>
      <c r="P202" s="100" t="inlineStr">
        <is>
          <t>ปี 2564</t>
        </is>
      </c>
      <c r="Q202" s="100" t="n"/>
    </row>
    <row r="203" ht="409.6" customHeight="1" s="49">
      <c r="A203" s="100" t="n">
        <v>201</v>
      </c>
      <c r="B203" s="88" t="inlineStr">
        <is>
          <t>ในสูตรน้ำยาเคลือบฟิล์มยาเม็ด (Film Coating Formulation) ประกอบด้วย: Macrogols (High molecular weight), Macrogols (Medium molecular weight), Titanium Dioxide และ Polyethylene Glycol 4000 (PEG 4000) สาร PEG 4000 ทำหน้าที่สำคัญอย่างไรในระบบฟิล์มเคลือบ</t>
        </is>
      </c>
      <c r="C203" s="100" t="n"/>
      <c r="D203" s="88" t="inlineStr">
        <is>
          <t>Co-solvent สำหรับเร่งการระเหยของตัวทำละลาย</t>
        </is>
      </c>
      <c r="E203" s="88" t="inlineStr">
        <is>
          <t>Opacifier สารทึบแสงเพื่อป้องกันแสงสว่าง</t>
        </is>
      </c>
      <c r="F203" s="88" t="inlineStr">
        <is>
          <t>Plasticizer สารเพิ่มความยืดหยุ่นเพื่อลดความเปราะของแผ่นฟิล์ม</t>
        </is>
      </c>
      <c r="G203" s="88" t="inlineStr">
        <is>
          <t>Primary Emulsifier สารประสานอิมัลชัน</t>
        </is>
      </c>
      <c r="H203" s="88" t="inlineStr">
        <is>
          <t>Superdisintegrant สารเร่งการแตกตัว</t>
        </is>
      </c>
      <c r="I203" s="100" t="n">
        <v>3</v>
      </c>
      <c r="J203" s="88" t="inlineStr">
        <is>
          <t>✅ คำตอบที่ถูกต้อง: ข้อ ค. Plasticizer สารเพิ่มความยืดหยุ่นเพื่อลดความเปราะของแผ่นฟิล์ม
💡 Background:
ในการเคลือบฟิล์มยาเม็ด แผ่นฟิล์มพอลิเมอร์มักมีความแข็งเปราะ (Brittleness) และมีแรงเค้นภายในสูง ซึ่งอาจทำให้ฟิล์มเกิดการแตกร้าว (Cracking) หรือกะเทาะหลุดร่อน (Peeling) ระหว่างการผลิตหรือเก็บรักษา การเติม สารเพิ่มความยืดหยุ่น (Plasticizer) เช่น Polyethylene Glycol เกรดของเหลวหรือของแข็งน้ำหนักโมเลกุลต่ำถึงปานกลาง (PEG 400, PEG 1000, PEG 4000, PEG 6000), Triethyl citrate, หรือ Propylene glycol จะช่วยแทรกตัวระหว่างสายโซ่พอลิเมอร์ ลดอุณหภูมิการเปลี่ยนสถานะคล้ายแก้ว (Glass transition temperature - Tg) ทำให้ฟิล์มมีความอ่อนนุ่ม ยืดหยุ่น และเกาะติดผิวเม็ดยาได้เหนียวแน่น
🎯 ทำไมข้อนี้ถึงถูก:
ข้อ ค. ถูกต้อง เพราะ PEG 4000 ทำหน้าที่เป็น Plasticizer (สารเพิ่มความยืดหยุ่น) ในสูตรน้ำยาเคลือบฟิล์ม
🔍 ข้ออื่นผิดเพราะอะไร:
- ข้อ ก. ผิด เพราะ Co-solvent ในน้ำยาเคลือบมักเป็น Ethanol หรือ Isopropanol
- ข้อ ข. ผิด เพราะ Opacifier (สารทึบแสง) ในสูตรนี้คือ Titanium dioxide ($TiO_2$)
- ข้อ ง. ผิด เพราะ PEG 4000 ไม่ได้ทำหน้าที่เป็น Emulsifier ในน้ำยาเคลือบฟิล์มใส
- ข้อ จ. ผิด เพราะ Superdisintegrant ใส่ในแกนยาเม็ด ไม่ได้ใส่ในน้ำยาเคลือบฟิล์ม
📖 Guideline อ้างอิง:
Handbook of Pharmaceutical Excipients: Polyethylene Glycol / Ansel's Dosage Forms (Tablet Coating Plasticizers)
📌 จุดจำก่อนสอบ:
PEG (400-6000) / Triethyl citrate / Glycerin ในสูตรฟิล์มเคลือบ = Plasticizer (เพิ่มความยืดหยุ่น ลดการแตกร้าวของฟิล์ม)</t>
        </is>
      </c>
      <c r="K203" s="100" t="inlineStr">
        <is>
          <t>Handbook of Pharmaceutical Excipients (Polyethylene Glycol) / Ansel's Pharmaceutical Dosage Forms (Film Coating Plasticizers)</t>
        </is>
      </c>
      <c r="L203" s="88" t="inlineStr">
        <is>
          <t>Liquid &amp; Semisolid Dosage Forms</t>
        </is>
      </c>
      <c r="M203" s="100" t="inlineStr">
        <is>
          <t>Product</t>
        </is>
      </c>
      <c r="N203" s="88" t="inlineStr">
        <is>
          <t>ข้อสอบจริง Product ปี 2564 ข้อ 146</t>
        </is>
      </c>
      <c r="O203" s="100" t="inlineStr">
        <is>
          <t>ข้อสอบจริง</t>
        </is>
      </c>
      <c r="P203" s="100" t="inlineStr">
        <is>
          <t>ปี 2564</t>
        </is>
      </c>
      <c r="Q203" s="100" t="n"/>
    </row>
    <row r="204" ht="409.6" customHeight="1" s="49">
      <c r="A204" s="100" t="n">
        <v>202</v>
      </c>
      <c r="B204" s="88" t="inlineStr">
        <is>
          <t>ในระหว่างการทดลองตั้งสูตรตำรับยาครีมชนิด O/W Cream พบว่าเนื้อครีมที่ได้มีความเหลวเกินไป ไม่คงรูป และไม่สามารถเกาะติดผิวหนังได้ดี เภสัชกรฝ่ายพัฒนาสูตรตำรับควรเพิ่มสารช่วยในข้อใดเพื่อเพิ่มความข้นหนืดและความแข็งแรงของเนื้อครีม (Stiffening Agent)</t>
        </is>
      </c>
      <c r="C204" s="100" t="n"/>
      <c r="D204" s="88" t="inlineStr">
        <is>
          <t>Mineral Oil (น้ำมันพาราฟินเหลว)</t>
        </is>
      </c>
      <c r="E204" s="88" t="inlineStr">
        <is>
          <t>Propylene Glycol (โพรพิลีนไกลคอล)</t>
        </is>
      </c>
      <c r="F204" s="88" t="inlineStr">
        <is>
          <t>Cetyl Alcohol หรือ Stearyl Alcohol</t>
        </is>
      </c>
      <c r="G204" s="88" t="inlineStr">
        <is>
          <t>Sodium Lauryl Sulfate (SLS)</t>
        </is>
      </c>
      <c r="H204" s="88" t="inlineStr">
        <is>
          <t>Triethanolamine (TEA)</t>
        </is>
      </c>
      <c r="I204" s="100" t="n">
        <v>3</v>
      </c>
      <c r="J204" s="88" t="inlineStr">
        <is>
          <t>✅ คำตอบที่ถูกต้อง: ข้อ ค. Cetyl Alcohol หรือ Stearyl Alcohol
💡 Background:
เมื่อเนื้อครีมมีลักษณะเหลวเกินไป (Low viscosity / runny cream) แสดงว่าโครงสร้างร่างแหของวัฏภาคน้ำมันและแอลกอฮอล์ไขมันไม่เพียงพอที่จะสร้างเครือข่ายร่างแหคริสตัลเหลว (Liquid crystalline network) การแก้ไขปัญหาทางเภสัชกรรมคือ การเพิ่มสารเพิ่มความแข็งและปรับเนื้อสัมผัส (Stiffening agents / Viscosity builders) ที่เป็นแอลกอฮอล์ไขมันสายยาวของแข็ง เช่น Cetyl alcohol, Stearyl alcohol, Cetostearyl alcohol, หรือ White wax ซึ่งจะช่วยสร้างโครงข่ายกักเก็บน้ำและน้ำมัน ทำให้เนื้อครีมมีความข้นเนียน คงรูป และติดผิวได้ดีขึ้น
🎯 ทำไมข้อนี้ถึงถูก:
ข้อ ค. ถูกต้อง เพราะ Cetyl alcohol และ Stearyl alcohol เป็น Stiffening agent มาตรฐานที่ใช้เพิ่มความข้นหนืดและความแข็งของเนื้อครีม
🔍 ข้ออื่นผิดเพราะอะไร:
- ข้อ ก. ผิด เพราะ Mineral oil เป็นของเหลว การเพิ่มน้ำมันเหลวจะยิ่งทำให้เนื้อครีมเหลวตัวลง
- ข้อ ข. ผิด เพราะ Propylene glycol เป็นของเหลวชอบน้ำ ไม่ช่วยเพิ่มความแข็ง
- ข้อ ง. ผิด เพราะ SLS เป็นสารลดแรงตึงผิว หากใส่มากเกินไปอาจทำให้โครงสร้างอิมัลชันเสียสมดุล
- ข้อ จ. ผิด เพราะ Triethanolamine เป็นด่างปรับ pH ไม่ได้ทำหน้าที่เพิ่มความแข็งโดยตรง
📖 Guideline อ้างอิง:
Handbook of Pharmaceutical Excipients: Cetyl Alcohol &amp; Stearyl Alcohol / Ansel's Pharmaceutical Dosage Forms
📌 จุดจำก่อนสอบ:
ครีมเหลวเกินไป -&gt; แก้โดยเติม Cetyl alcohol / Stearyl alcohol / Cetostearyl alcohol (Stiffening agent) เพื่อเพิ่มความหนืดคงรูป</t>
        </is>
      </c>
      <c r="K204" s="100" t="inlineStr">
        <is>
          <t>Handbook of Pharmaceutical Excipients (Cetyl Alcohol, Stearyl Alcohol) / Ansel's Dosage Forms</t>
        </is>
      </c>
      <c r="L204" s="88" t="inlineStr">
        <is>
          <t>Liquid &amp; Semisolid Dosage Forms</t>
        </is>
      </c>
      <c r="M204" s="100" t="inlineStr">
        <is>
          <t>Product</t>
        </is>
      </c>
      <c r="N204" s="88" t="inlineStr">
        <is>
          <t>ข้อสอบจริง Product ปี 2564 ข้อ 161</t>
        </is>
      </c>
      <c r="O204" s="100" t="inlineStr">
        <is>
          <t>ข้อสอบจริง</t>
        </is>
      </c>
      <c r="P204" s="100" t="inlineStr">
        <is>
          <t>ปี 2564</t>
        </is>
      </c>
      <c r="Q204" s="100" t="n"/>
    </row>
    <row r="205" ht="409.6" customHeight="1" s="49">
      <c r="A205" s="100" t="n">
        <v>203</v>
      </c>
      <c r="B205" s="88" t="inlineStr">
        <is>
          <t>สูตรตำรับ Hydrocortisone Cream 1.0% w/w ประกอบด้วย: Hydrocortisone, Cetyl Alcohol, Stearyl Alcohol, Propylene Glycol, Sodium Lauryl Sulfate (SLS), Butylated Hydroxytoluene (BHT) และ Purified Water สารคู่ใดในตำรับทำหน้าที่เป็น สารเพิ่มความแข็งและปรับความข้นหนืด (Stiffening Agents)</t>
        </is>
      </c>
      <c r="C205" s="100" t="n"/>
      <c r="D205" s="88" t="inlineStr">
        <is>
          <t>BHT และ Propylene glycol</t>
        </is>
      </c>
      <c r="E205" s="88" t="inlineStr">
        <is>
          <t>Sodium lauryl sulfate และ Purified water</t>
        </is>
      </c>
      <c r="F205" s="88" t="inlineStr">
        <is>
          <t>Cetyl alcohol และ Stearyl alcohol</t>
        </is>
      </c>
      <c r="G205" s="88" t="inlineStr">
        <is>
          <t>Hydrocortisone และ BHT</t>
        </is>
      </c>
      <c r="H205" s="88" t="inlineStr">
        <is>
          <t>Propylene glycol และ Sodium lauryl sulfate</t>
        </is>
      </c>
      <c r="I205" s="100" t="n">
        <v>3</v>
      </c>
      <c r="J205" s="88" t="inlineStr">
        <is>
          <t>✅ คำตอบที่ถูกต้อง: ข้อ ค. Cetyl alcohol และ Stearyl alcohol
💡 Background:
การจำแนกบทบาทหน้าที่ของสารในสูตร Hydrocortisone Cream:
1. Hydrocortisone: ตัวยาสำคัญ (Active Pharmaceutical Ingredient - Corticosteroid)
2. Cetyl alcohol และ Stearyl alcohol: แอลกอฮอล์ไขมันสายยาวที่มีจุดหลอมเหลวสูง ทำหน้าที่เป็น Stiffening agents และ Co-emulsifiers ช่วยสร้างความข้นหนืดและโครงสร้างของเนื้อครีม
3. Sodium Lauryl Sulfate (SLS): สารลดแรงตึงผิวประจุลบ ทำหน้าที่เป็น Primary Emulsifier (Anionic O/W emulsifier)
4. Propylene glycol: ทำหน้าที่เป็น Co-solvent และ Humectant
5. BHT (Butylated Hydroxytoluene): ทำหน้าที่เป็น Antioxidant ป้องกันการสลายตัวของไขมันและตัวยา
6. Purified water: วัฏภาคน้ำ (Aqueous vehicle)
🎯 ทำไมข้อนี้ถึงถูก:
ข้อ ค. ถูกต้อง เพราะ Cetyl alcohol และ Stearyl alcohol คือ Stiffening agents ในตำรับครีมนี้
🔍 ข้ออื่นผิดเพราะอะไร:
- ข้อ ก. BHT เป็น Antioxidant; Propylene glycol เป็น Humectant
- ข้อ ข. SLS เป็น Emulsifier; Purified water เป็น Vehicle
- ข้อ ง. Hydrocortisone เป็น API; BHT เป็น Antioxidant
- ข้อ จ. Propylene glycol เป็น Humectant; SLS เป็น Emulsifier
📖 Guideline อ้างอิง:
USP-NF Monographs: Hydrocortisone Cream / Handbook of Pharmaceutical Excipients: Cetyl and Stearyl Alcohols
📌 จุดจำก่อนสอบ:
Cetyl alcohol / Stearyl alcohol = Stiffening agents / Co-emulsifiers ในตำรับครีม</t>
        </is>
      </c>
      <c r="K205" s="100" t="inlineStr">
        <is>
          <t>USP-NF Official Monographs: Hydrocortisone Cream / Handbook of Pharmaceutical Excipients</t>
        </is>
      </c>
      <c r="L205" s="88" t="inlineStr">
        <is>
          <t>Liquid &amp; Semisolid Dosage Forms</t>
        </is>
      </c>
      <c r="M205" s="100" t="inlineStr">
        <is>
          <t>Product</t>
        </is>
      </c>
      <c r="N205" s="88" t="inlineStr">
        <is>
          <t>ข้อสอบจริง Product ปี 2564 ข้อ 166</t>
        </is>
      </c>
      <c r="O205" s="100" t="inlineStr">
        <is>
          <t>ข้อสอบจริง</t>
        </is>
      </c>
      <c r="P205" s="100" t="inlineStr">
        <is>
          <t>ปี 2564</t>
        </is>
      </c>
      <c r="Q205" s="100" t="n"/>
    </row>
    <row r="206" ht="409.6" customHeight="1" s="49">
      <c r="A206" s="100" t="n">
        <v>204</v>
      </c>
      <c r="B206" s="88" t="inlineStr">
        <is>
          <t>เภสัชกรสังเกตพบว่าตำรับ Calamine Lotion ที่ตั้งทิ้งไว้ในคลังยามีการตกตะกอนของผงยา Calamine และ Zinc oxide เมื่อนำมาเขย่าขวดอย่างแรงพบว่าตะกอนเกาะติดแน่นที่ก้นขวดและไม่สามารถกระจายตัวกลับคืนมาเป็นเนื้อเดียวกันได้อีก ลักษณะความไม่คงตัวทางกายภาพนี้เรียกว่าอะไร</t>
        </is>
      </c>
      <c r="C206" s="100" t="n"/>
      <c r="D206" s="88" t="inlineStr">
        <is>
          <t>Caking (หรือ Claying)</t>
        </is>
      </c>
      <c r="E206" s="88" t="inlineStr">
        <is>
          <t>Cracking</t>
        </is>
      </c>
      <c r="F206" s="88" t="inlineStr">
        <is>
          <t>Breaking</t>
        </is>
      </c>
      <c r="G206" s="88" t="inlineStr">
        <is>
          <t>Creaming</t>
        </is>
      </c>
      <c r="H206" s="88" t="inlineStr">
        <is>
          <t>Coalescence</t>
        </is>
      </c>
      <c r="I206" s="100" t="n">
        <v>1</v>
      </c>
      <c r="J206" s="88" t="inlineStr">
        <is>
          <t>✅ คำตอบที่ถูกต้อง: ข้อ ก. Caking (หรือ Claying)
💡 Background:
Caking คือปรากฏการณ์ความไม่คงตัวทางกายภาพที่ร้ายแรงที่สุดของระบบยาน้ำแขวนตะกอน (Suspensions) โดยเฉพาะในระบบ Deflocculated suspension ซึ่งอนุภาคผงยาจะค่อยๆ ตกตะกอนอย่างอิสระและเรียงตัวชิดกันอย่างแน่นหนาที่ก้นภาชนะ เกิดพันธะแรงดึงดูด Van der Waals เชื่อมประสานกันกลายเป็นก้อนแข็งอัดแน่น (Hard compact cake) ซึ่งไม่สามารถกระจายตัวกลับคืนมาเป็นยาน้ำแขวนตะกอนที่สม่ำเสมอได้อีกแม้จะออกแรงเขย่าอย่างหนัก ส่งผลให้ผู้ป่วยได้รับขนาดยาที่ไม่ถูกต้องและเป็นอันตราย
🎯 ทำไมข้อนี้ถึงถูก:
ข้อ ก. ถูกต้อง เพราะการตกตะกอนแข็งแน่นก้นขวดและเขย่าไม่หลุดคือคำนิยามของ Caking
🔍 ข้ออื่นผิดเพราะอะไร:
- ข้อ ข. และ ข้อ ค. Cracking / Breaking คือการแยกชั้นอย่างถาวรของระบบ อิมัลชัน (Emulsions)
- ข้อ ง. Creaming คือการลอยตัวของหยดน้ำมันขึ้นสู่ด้านบนของอิมัลชัน ซึ่งยังเขย่ากระจายตัวกลับได้
- ข้อ จ. Coalescence คือการรวมตัวของหยดอิมัลชันขนาดเล็กกลายเป็นหยดใหญ่
📖 Guideline อ้างอิง:
Martin's Physical Pharmacy and Pharmaceutical Sciences (Chapter: Coarse Dispersions - Suspensions)
📌 จุดจำก่อนสอบ:
Suspension ตะกอนแข็งก้นขวด เขย่าไม่กระจายตัว = Caking</t>
        </is>
      </c>
      <c r="K206" s="100" t="inlineStr">
        <is>
          <t>Martin's Physical Pharmacy and Pharmaceutical Sciences (Suspensions - Caking Phenomenon) / Ansel's Dosage Forms</t>
        </is>
      </c>
      <c r="L206" s="88" t="inlineStr">
        <is>
          <t>Liquid &amp; Semisolid Dosage Forms</t>
        </is>
      </c>
      <c r="M206" s="100" t="inlineStr">
        <is>
          <t>Product</t>
        </is>
      </c>
      <c r="N206" s="88" t="inlineStr">
        <is>
          <t>ข้อสอบจริง Product ปี 2564 ข้อ 167</t>
        </is>
      </c>
      <c r="O206" s="100" t="inlineStr">
        <is>
          <t>ข้อสอบจริง</t>
        </is>
      </c>
      <c r="P206" s="100" t="inlineStr">
        <is>
          <t>ปี 2564</t>
        </is>
      </c>
      <c r="Q206" s="100" t="n"/>
    </row>
    <row r="207" ht="409.6" customHeight="1" s="49">
      <c r="A207" s="100" t="n">
        <v>205</v>
      </c>
      <c r="B207" s="88"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207" s="100" t="n"/>
      <c r="D207" s="88" t="inlineStr">
        <is>
          <t>Topical Solution</t>
        </is>
      </c>
      <c r="E207" s="88" t="inlineStr">
        <is>
          <t>Topical Hydrogel</t>
        </is>
      </c>
      <c r="F207" s="88" t="inlineStr">
        <is>
          <t>Topical Suspension</t>
        </is>
      </c>
      <c r="G207" s="88" t="inlineStr">
        <is>
          <t>Topical Ointment (ยาขี้ผึ้งฐานไฮโดรคาร์บอน)</t>
        </is>
      </c>
      <c r="H207" s="88" t="inlineStr">
        <is>
          <t>Topical O/W Cream</t>
        </is>
      </c>
      <c r="I207" s="100" t="n">
        <v>4</v>
      </c>
      <c r="J207" s="88"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207" s="100" t="inlineStr">
        <is>
          <t>Ansel's Pharmaceutical Dosage Forms (Topical &amp; Transdermal Drug Delivery) / British Association of Dermatologists</t>
        </is>
      </c>
      <c r="L207" s="88" t="inlineStr">
        <is>
          <t>Liquid &amp; Semisolid Dosage Forms</t>
        </is>
      </c>
      <c r="M207" s="100" t="inlineStr">
        <is>
          <t>Product</t>
        </is>
      </c>
      <c r="N207" s="88" t="inlineStr">
        <is>
          <t>ข้อสอบจริง Product ปี 2563 ข้อ 15</t>
        </is>
      </c>
      <c r="O207" s="100" t="inlineStr">
        <is>
          <t>ข้อสอบจริง</t>
        </is>
      </c>
      <c r="P207" s="100" t="inlineStr">
        <is>
          <t>ปี 2563</t>
        </is>
      </c>
      <c r="Q207" s="100" t="n"/>
    </row>
    <row r="208" ht="409.6" customHeight="1" s="49">
      <c r="A208" s="100" t="n">
        <v>206</v>
      </c>
      <c r="B208" s="88"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208" s="100" t="n"/>
      <c r="D208" s="88" t="inlineStr">
        <is>
          <t>Weight Variation / Uniformity of Dosage Units (ความสม่ำเสมอของน้ำหนักบรรจุ)</t>
        </is>
      </c>
      <c r="E208" s="88" t="inlineStr">
        <is>
          <t>Dissolution Test (การละลายของตัวยาสำคัญ)</t>
        </is>
      </c>
      <c r="F208" s="88" t="inlineStr">
        <is>
          <t>Disintegration Test (การแตกตัวของเปลือกแคปซูล)</t>
        </is>
      </c>
      <c r="G208" s="88" t="inlineStr">
        <is>
          <t>Friability Test (การทดสอบความกร่อนด้วยเครื่องหมุน Friabilator)</t>
        </is>
      </c>
      <c r="H208" s="88" t="inlineStr">
        <is>
          <t>Microbial Enumeration Test (การทดสอบปริมาณเชื้อจุลชีพ)</t>
        </is>
      </c>
      <c r="I208" s="100" t="n">
        <v>4</v>
      </c>
      <c r="J208" s="88"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208" s="100" t="inlineStr">
        <is>
          <t>USP-NF &lt;1151&gt; Pharmaceutical Dosage Forms (Capsules) / USP-NF &lt;1216&gt; Tablet Friability</t>
        </is>
      </c>
      <c r="L208" s="88" t="inlineStr">
        <is>
          <t>Liquid &amp; Semisolid Dosage Forms</t>
        </is>
      </c>
      <c r="M208" s="100" t="inlineStr">
        <is>
          <t>Product</t>
        </is>
      </c>
      <c r="N208" s="88" t="inlineStr">
        <is>
          <t>ข้อสอบจริง Product ปี 2563 ข้อ 25</t>
        </is>
      </c>
      <c r="O208" s="100" t="inlineStr">
        <is>
          <t>ข้อสอบจริง</t>
        </is>
      </c>
      <c r="P208" s="100" t="inlineStr">
        <is>
          <t>ปี 2563</t>
        </is>
      </c>
      <c r="Q208" s="100" t="n"/>
    </row>
    <row r="209" ht="409.6" customHeight="1" s="49">
      <c r="A209" s="100" t="n">
        <v>207</v>
      </c>
      <c r="B209" s="88"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209" s="100" t="n"/>
      <c r="D209" s="88" t="inlineStr">
        <is>
          <t>Glycerin (สารเพิ่มความยืดหยุ่น - Plasticizer)</t>
        </is>
      </c>
      <c r="E209" s="88" t="inlineStr">
        <is>
          <t>Sorbitol Solution (สารเพิ่มความยืดหยุ่น - Plasticizer)</t>
        </is>
      </c>
      <c r="F209" s="88" t="inlineStr">
        <is>
          <t>Titanium Dioxide และ Lake Pigments (สารทึบแสงและสารแต่งสี)</t>
        </is>
      </c>
      <c r="G209" s="88" t="inlineStr">
        <is>
          <t>Polyethylene Glycol 400 (PEG 400 - กระสายยาของเหลวบรรจุภายใน)</t>
        </is>
      </c>
      <c r="H209" s="88" t="inlineStr">
        <is>
          <t>Methylparaben และ Propylparaben (สารกันเสีย)</t>
        </is>
      </c>
      <c r="I209" s="100" t="n">
        <v>4</v>
      </c>
      <c r="J209" s="88"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209" s="100" t="inlineStr">
        <is>
          <t>Ansel's Pharmaceutical Dosage Forms and Drug Delivery Systems (Soft Gelatin Capsule Shell vs Fill Composition)</t>
        </is>
      </c>
      <c r="L209" s="88" t="inlineStr">
        <is>
          <t>Liquid &amp; Semisolid Dosage Forms</t>
        </is>
      </c>
      <c r="M209" s="100" t="inlineStr">
        <is>
          <t>Product</t>
        </is>
      </c>
      <c r="N209" s="88" t="inlineStr">
        <is>
          <t>ข้อสอบจริง Product ปี 2563 ข้อ 32</t>
        </is>
      </c>
      <c r="O209" s="100" t="inlineStr">
        <is>
          <t>ข้อสอบจริง</t>
        </is>
      </c>
      <c r="P209" s="100" t="inlineStr">
        <is>
          <t>ปี 2563</t>
        </is>
      </c>
      <c r="Q209" s="100" t="n"/>
    </row>
    <row r="210" ht="409.6" customHeight="1" s="49">
      <c r="A210" s="100" t="n">
        <v>208</v>
      </c>
      <c r="B210" s="88"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210" s="100" t="n"/>
      <c r="D210" s="88" t="inlineStr">
        <is>
          <t>Uniformity of Dosage Units (ความสม่ำเสมอของหน่วยยา)</t>
        </is>
      </c>
      <c r="E210" s="88" t="inlineStr">
        <is>
          <t>Dissolution Test (การทดสอบการละลายของตัวยา)</t>
        </is>
      </c>
      <c r="F210" s="88" t="inlineStr">
        <is>
          <t>Disintegration Test (การทดสอบการแตกตัวของเปลือกแคปซูล)</t>
        </is>
      </c>
      <c r="G210" s="88" t="inlineStr">
        <is>
          <t>Extended Drug Release Duration Test (การทดสอบการปลดปล่อยยาแบบออกฤทธิ์เนิ่น)</t>
        </is>
      </c>
      <c r="H210" s="88" t="inlineStr">
        <is>
          <t>Microbial Enumeration Test (การทดสอบการปนเปื้อนของเชื้อจุลชีพ)</t>
        </is>
      </c>
      <c r="I210" s="100" t="n">
        <v>4</v>
      </c>
      <c r="J210" s="88"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210" s="100" t="inlineStr">
        <is>
          <t>USP-NF Official Monographs: Ibuprofen Capsules / USP-NF &lt;1151&gt; Pharmaceutical Dosage Forms</t>
        </is>
      </c>
      <c r="L210" s="88" t="inlineStr">
        <is>
          <t>Liquid &amp; Semisolid Dosage Forms</t>
        </is>
      </c>
      <c r="M210" s="100" t="inlineStr">
        <is>
          <t>Product</t>
        </is>
      </c>
      <c r="N210" s="88" t="inlineStr">
        <is>
          <t>ข้อสอบจริง Product ปี 2563 ข้อ 33</t>
        </is>
      </c>
      <c r="O210" s="100" t="inlineStr">
        <is>
          <t>ข้อสอบจริง</t>
        </is>
      </c>
      <c r="P210" s="100" t="inlineStr">
        <is>
          <t>ปี 2563</t>
        </is>
      </c>
      <c r="Q210" s="100" t="n"/>
    </row>
    <row r="211" ht="409.6" customHeight="1" s="49">
      <c r="A211" s="100" t="n">
        <v>209</v>
      </c>
      <c r="B211" s="88"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211" s="100" t="n"/>
      <c r="D211" s="88" t="inlineStr">
        <is>
          <t>Lactose Monohydrate (สารเพิ่มปริมาณชนิดละลายน้ำ)</t>
        </is>
      </c>
      <c r="E211" s="88" t="inlineStr">
        <is>
          <t>Microcrystalline Cellulose (สารช่วยยึดเกาะแบบแห้ง)</t>
        </is>
      </c>
      <c r="F211" s="88" t="inlineStr">
        <is>
          <t>Pregelatinized Starch Paste หรือ Povidone Solution (PVP K30)</t>
        </is>
      </c>
      <c r="G211" s="88" t="inlineStr">
        <is>
          <t>Magnesium Stearate (สารหล่อลื่นชนิดไม่ชอบน้ำ)</t>
        </is>
      </c>
      <c r="H211" s="88" t="inlineStr">
        <is>
          <t>Colloidal Silicon Dioxide (สารช่วยการไหล)</t>
        </is>
      </c>
      <c r="I211" s="100" t="n">
        <v>3</v>
      </c>
      <c r="J211" s="88"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211" s="100" t="inlineStr">
        <is>
          <t>Handbook of Pharmaceutical Excipients (Povidone, Starch) / Ansel's Pharmaceutical Dosage Forms</t>
        </is>
      </c>
      <c r="L211" s="88" t="inlineStr">
        <is>
          <t>Liquid &amp; Semisolid Dosage Forms</t>
        </is>
      </c>
      <c r="M211" s="100" t="inlineStr">
        <is>
          <t>Product</t>
        </is>
      </c>
      <c r="N211" s="88" t="inlineStr">
        <is>
          <t>ข้อสอบจริง Product ปี 2563 ข้อ 34</t>
        </is>
      </c>
      <c r="O211" s="100" t="inlineStr">
        <is>
          <t>ข้อสอบจริง</t>
        </is>
      </c>
      <c r="P211" s="100" t="inlineStr">
        <is>
          <t>ปี 2563</t>
        </is>
      </c>
      <c r="Q211" s="100" t="n"/>
    </row>
    <row r="212" ht="409.6" customHeight="1" s="49">
      <c r="A212" s="100" t="n">
        <v>210</v>
      </c>
      <c r="B212" s="88"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212" s="100" t="n"/>
      <c r="D212" s="88" t="inlineStr">
        <is>
          <t>Shellac (สารเคลือบธรรมชาติ)</t>
        </is>
      </c>
      <c r="E212" s="88" t="inlineStr">
        <is>
          <t>Polyvinylpyrrolidone (PVP / Povidone)</t>
        </is>
      </c>
      <c r="F212" s="88" t="inlineStr">
        <is>
          <t>Diethyl Phthalate (สารเพิ่มความยืดหยุ่น - Plasticizer)</t>
        </is>
      </c>
      <c r="G212" s="88" t="inlineStr">
        <is>
          <t>Hydroxypropyl Methylcellulose Acetate Succinate (HPMCAS)</t>
        </is>
      </c>
      <c r="H212" s="88" t="inlineStr">
        <is>
          <t>Methacrylic Acid - Ethyl Acrylate Copolymer (Eudragit L 100-55)</t>
        </is>
      </c>
      <c r="I212" s="100" t="n">
        <v>2</v>
      </c>
      <c r="J212" s="88"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212" s="100" t="inlineStr">
        <is>
          <t>USP-NF &lt;1151&gt; Pharmaceutical Dosage Forms: Coating Polymers / Handbook of Pharmaceutical Excipients</t>
        </is>
      </c>
      <c r="L212" s="88" t="inlineStr">
        <is>
          <t>Liquid &amp; Semisolid Dosage Forms</t>
        </is>
      </c>
      <c r="M212" s="100" t="inlineStr">
        <is>
          <t>Product</t>
        </is>
      </c>
      <c r="N212" s="88" t="inlineStr">
        <is>
          <t>ข้อสอบจริง Product ปี 2563 ข้อ 36</t>
        </is>
      </c>
      <c r="O212" s="100" t="inlineStr">
        <is>
          <t>ข้อสอบจริง</t>
        </is>
      </c>
      <c r="P212" s="100" t="inlineStr">
        <is>
          <t>ปี 2563</t>
        </is>
      </c>
      <c r="Q212" s="100" t="n"/>
    </row>
    <row r="213" ht="409.6" customHeight="1" s="49">
      <c r="A213" s="100" t="n">
        <v>211</v>
      </c>
      <c r="B213" s="88"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213" s="100" t="n"/>
      <c r="D213" s="88" t="inlineStr">
        <is>
          <t>เติมสารเพิ่มความหนืดและสร้างโครงสร้างไฮโดรคอลลอยด์ เช่น Tragacanth, Xanthan Gum หรือ HPMC ลงในวัฏภาคน้ำของตำรับ O/W</t>
        </is>
      </c>
      <c r="E213" s="88" t="inlineStr">
        <is>
          <t>นำตำรับไปบดซ้ำด้วยเครื่องบดลูกกลม (Ball Mill)</t>
        </is>
      </c>
      <c r="F213" s="88" t="inlineStr">
        <is>
          <t>เติม Hydroxyethyl Cellulose (HEC) ลงในวัฏภาคน้ำมันของตำรับ W/O</t>
        </is>
      </c>
      <c r="G213" s="88" t="inlineStr">
        <is>
          <t>เติมเกลือแกง Sodium Chloride ลงในตำรับ W/O</t>
        </is>
      </c>
      <c r="H213" s="88" t="inlineStr">
        <is>
          <t>เติม Sodium Benzoate ลงในตำรับ W/O</t>
        </is>
      </c>
      <c r="I213" s="100" t="n">
        <v>1</v>
      </c>
      <c r="J213" s="88"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213" s="100" t="inlineStr">
        <is>
          <t>Martin's Physical Pharmacy and Pharmaceutical Sciences (Emulsion Stability) / Ansel's Dosage Forms</t>
        </is>
      </c>
      <c r="L213" s="88" t="inlineStr">
        <is>
          <t>Liquid &amp; Semisolid Dosage Forms</t>
        </is>
      </c>
      <c r="M213" s="100" t="inlineStr">
        <is>
          <t>Product</t>
        </is>
      </c>
      <c r="N213" s="88" t="inlineStr">
        <is>
          <t>ข้อสอบจริง Product ปี 2563 ข้อ 42</t>
        </is>
      </c>
      <c r="O213" s="100" t="inlineStr">
        <is>
          <t>ข้อสอบจริง</t>
        </is>
      </c>
      <c r="P213" s="100" t="inlineStr">
        <is>
          <t>ปี 2563</t>
        </is>
      </c>
      <c r="Q213" s="100" t="n"/>
    </row>
    <row r="214" ht="409.6" customHeight="1" s="49">
      <c r="A214" s="100" t="n">
        <v>212</v>
      </c>
      <c r="B214" s="88"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214" s="100" t="n"/>
      <c r="D214" s="88" t="inlineStr">
        <is>
          <t>Primary Emulsifier (สารก่ออิมัลชันหลัก)</t>
        </is>
      </c>
      <c r="E214" s="88" t="inlineStr">
        <is>
          <t>Chemical Preservative (สารกันเสีย)</t>
        </is>
      </c>
      <c r="F214" s="88" t="inlineStr">
        <is>
          <t>Suspending agent / Viscosity-increasing agent (สารช่วยแขวนตะกอนและเพิ่มความหนืดชนิดแร่อนินทรีย์)</t>
        </is>
      </c>
      <c r="G214" s="88" t="inlineStr">
        <is>
          <t>Wetting agent (สารช่วยเปียก)</t>
        </is>
      </c>
      <c r="H214" s="88" t="inlineStr">
        <is>
          <t>Chelating agent (สารดักจับโลหะ)</t>
        </is>
      </c>
      <c r="I214" s="100" t="n">
        <v>3</v>
      </c>
      <c r="J214" s="88"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214" s="100" t="inlineStr">
        <is>
          <t>Handbook of Pharmaceutical Excipients (Magnesium Aluminum Silicate) / Martin's Physical Pharmacy</t>
        </is>
      </c>
      <c r="L214" s="88" t="inlineStr">
        <is>
          <t>Liquid &amp; Semisolid Dosage Forms</t>
        </is>
      </c>
      <c r="M214" s="100" t="inlineStr">
        <is>
          <t>Product</t>
        </is>
      </c>
      <c r="N214" s="88" t="inlineStr">
        <is>
          <t>ข้อสอบจริง Product ปี 2563 ข้อ 44</t>
        </is>
      </c>
      <c r="O214" s="100" t="inlineStr">
        <is>
          <t>ข้อสอบจริง</t>
        </is>
      </c>
      <c r="P214" s="100" t="inlineStr">
        <is>
          <t>ปี 2563</t>
        </is>
      </c>
      <c r="Q214" s="100" t="n"/>
    </row>
    <row r="215" ht="409.6" customHeight="1" s="49">
      <c r="A215" s="100" t="n">
        <v>213</v>
      </c>
      <c r="B215" s="88"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215" s="100" t="n"/>
      <c r="D215" s="88" t="inlineStr">
        <is>
          <t>2 เม็ด</t>
        </is>
      </c>
      <c r="E215" s="88" t="inlineStr">
        <is>
          <t>3 เม็ด</t>
        </is>
      </c>
      <c r="F215" s="88" t="inlineStr">
        <is>
          <t>4 เม็ด</t>
        </is>
      </c>
      <c r="G215" s="88" t="inlineStr">
        <is>
          <t>5 เม็ด</t>
        </is>
      </c>
      <c r="H215" s="88" t="inlineStr">
        <is>
          <t>6 เม็ด</t>
        </is>
      </c>
      <c r="I215" s="100" t="n">
        <v>3</v>
      </c>
      <c r="J215" s="88"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215" s="100" t="inlineStr">
        <is>
          <t>Pharmaceutical Calculations (Howard C. Ansel) / USP-NF &lt;795&gt; Pharmacy Compounding</t>
        </is>
      </c>
      <c r="L215" s="88" t="inlineStr">
        <is>
          <t>Liquid &amp; Semisolid Dosage Forms</t>
        </is>
      </c>
      <c r="M215" s="100" t="inlineStr">
        <is>
          <t>Product</t>
        </is>
      </c>
      <c r="N215" s="88" t="inlineStr">
        <is>
          <t>ข้อสอบจริง Product ปี 2563 ข้อ 45</t>
        </is>
      </c>
      <c r="O215" s="100" t="inlineStr">
        <is>
          <t>ข้อสอบจริง</t>
        </is>
      </c>
      <c r="P215" s="100" t="inlineStr">
        <is>
          <t>ปี 2563</t>
        </is>
      </c>
      <c r="Q215" s="100" t="n"/>
    </row>
    <row r="216" ht="409.6" customHeight="1" s="49">
      <c r="A216" s="100" t="n">
        <v>214</v>
      </c>
      <c r="B216" s="88"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216" s="100" t="n"/>
      <c r="D216" s="88" t="inlineStr">
        <is>
          <t>เพิ่มความเข้มข้นของ Sodium Carboxymethylcellulose (SCMC) เพื่อเพิ่มความหนืดของ Structured vehicle</t>
        </is>
      </c>
      <c r="E216" s="88" t="inlineStr">
        <is>
          <t>เพิ่มความเข้มข้นของ Benzyl alcohol</t>
        </is>
      </c>
      <c r="F216" s="88" t="inlineStr">
        <is>
          <t>เพิ่มความเข้มข้นของ Sodium metabisulfite</t>
        </is>
      </c>
      <c r="G216" s="88" t="inlineStr">
        <is>
          <t>เปลี่ยนสารแต่งรสหวานจาก Syrup เป็น Saccharin</t>
        </is>
      </c>
      <c r="H216" s="88" t="inlineStr">
        <is>
          <t>เพิ่มปริมาณสารกันเสียกลุ่ม Parabens</t>
        </is>
      </c>
      <c r="I216" s="100" t="n">
        <v>1</v>
      </c>
      <c r="J216" s="88"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216" s="100" t="inlineStr">
        <is>
          <t>Martin's Physical Pharmacy and Pharmaceutical Sciences (Suspension Stability) / Ansel's Dosage Forms</t>
        </is>
      </c>
      <c r="L216" s="88" t="inlineStr">
        <is>
          <t>Liquid &amp; Semisolid Dosage Forms</t>
        </is>
      </c>
      <c r="M216" s="100" t="inlineStr">
        <is>
          <t>Product</t>
        </is>
      </c>
      <c r="N216" s="88" t="inlineStr">
        <is>
          <t>ข้อสอบจริง Product ปี 2563 ข้อ 46</t>
        </is>
      </c>
      <c r="O216" s="100" t="inlineStr">
        <is>
          <t>ข้อสอบจริง</t>
        </is>
      </c>
      <c r="P216" s="100" t="inlineStr">
        <is>
          <t>ปี 2563</t>
        </is>
      </c>
      <c r="Q216" s="100" t="n"/>
    </row>
    <row r="217" ht="409.6" customHeight="1" s="49">
      <c r="A217" s="100" t="n">
        <v>215</v>
      </c>
      <c r="B217" s="88" t="inlineStr">
        <is>
          <t>ในสูตรตำรับ Calamine Lotion มีส่วนประกอบดังนี้: Calamine, Zinc Oxide, Hypromellose (HPMC), Xanthan Gum, Polysorbate 80, Methylparaben และ Water สาร Hypromellose ทำหน้าที่สำคัญอย่างไร</t>
        </is>
      </c>
      <c r="C217" s="100" t="n"/>
      <c r="D217" s="88" t="inlineStr">
        <is>
          <t>Primary Emulsifier</t>
        </is>
      </c>
      <c r="E217" s="88" t="inlineStr">
        <is>
          <t>Diluent</t>
        </is>
      </c>
      <c r="F217" s="88" t="inlineStr">
        <is>
          <t>Viscosity-increasing agent / Suspending agent</t>
        </is>
      </c>
      <c r="G217" s="88" t="inlineStr">
        <is>
          <t>Humectant</t>
        </is>
      </c>
      <c r="H217" s="88" t="inlineStr">
        <is>
          <t>Superdisintegrant</t>
        </is>
      </c>
      <c r="I217" s="100" t="n">
        <v>3</v>
      </c>
      <c r="J217" s="88"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217" s="100" t="inlineStr">
        <is>
          <t>Handbook of Pharmaceutical Excipients (Hypromellose) / Ansel's Pharmaceutical Dosage Forms</t>
        </is>
      </c>
      <c r="L217" s="88" t="inlineStr">
        <is>
          <t>Liquid &amp; Semisolid Dosage Forms</t>
        </is>
      </c>
      <c r="M217" s="100" t="inlineStr">
        <is>
          <t>Product</t>
        </is>
      </c>
      <c r="N217" s="88" t="inlineStr">
        <is>
          <t>ข้อสอบจริง Product ปี 2563 ข้อ 47</t>
        </is>
      </c>
      <c r="O217" s="100" t="inlineStr">
        <is>
          <t>ข้อสอบจริง</t>
        </is>
      </c>
      <c r="P217" s="100" t="inlineStr">
        <is>
          <t>ปี 2563</t>
        </is>
      </c>
      <c r="Q217" s="100" t="n"/>
    </row>
    <row r="218" ht="409.6" customHeight="1" s="49">
      <c r="A218" s="100" t="n">
        <v>216</v>
      </c>
      <c r="B218" s="88"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218" s="100" t="n"/>
      <c r="D218" s="88" t="inlineStr">
        <is>
          <t>Plastic flow ร่วมกับ Dilatant flow</t>
        </is>
      </c>
      <c r="E218" s="88" t="inlineStr">
        <is>
          <t>Newtonian flow ร่วมกับ Thixotropy</t>
        </is>
      </c>
      <c r="F218" s="88" t="inlineStr">
        <is>
          <t>Pseudoplastic flow (Shear-thinning) ร่วมกับ Thixotropy</t>
        </is>
      </c>
      <c r="G218" s="88" t="inlineStr">
        <is>
          <t>Dilatant flow (Shear-thickening) ร่วมกับ Thixotropy</t>
        </is>
      </c>
      <c r="H218" s="88" t="inlineStr">
        <is>
          <t>Plug flow แบบสมบูรณ์</t>
        </is>
      </c>
      <c r="I218" s="100" t="n">
        <v>3</v>
      </c>
      <c r="J218" s="88"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218" s="100" t="inlineStr">
        <is>
          <t>Martin's Physical Pharmacy and Pharmaceutical Sciences (Rheology of Dispersions) / Ansel's Dosage Forms</t>
        </is>
      </c>
      <c r="L218" s="88" t="inlineStr">
        <is>
          <t>Liquid &amp; Semisolid Dosage Forms</t>
        </is>
      </c>
      <c r="M218" s="100" t="inlineStr">
        <is>
          <t>Product</t>
        </is>
      </c>
      <c r="N218" s="88" t="inlineStr">
        <is>
          <t>ข้อสอบจริง Product ปี 2563 ข้อ 48</t>
        </is>
      </c>
      <c r="O218" s="100" t="inlineStr">
        <is>
          <t>ข้อสอบจริง</t>
        </is>
      </c>
      <c r="P218" s="100" t="inlineStr">
        <is>
          <t>ปี 2563</t>
        </is>
      </c>
      <c r="Q218" s="100" t="n"/>
    </row>
    <row r="219" ht="409.6" customHeight="1" s="49">
      <c r="A219" s="100" t="n">
        <v>217</v>
      </c>
      <c r="B219" s="88"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219" s="100" t="n"/>
      <c r="D219" s="88" t="inlineStr">
        <is>
          <t>Oleaginous base (เช่น White Petrolatum)</t>
        </is>
      </c>
      <c r="E219" s="88" t="inlineStr">
        <is>
          <t>W/O Absorption base (เช่น Cold cream, Lanolin)</t>
        </is>
      </c>
      <c r="F219" s="88" t="inlineStr">
        <is>
          <t>Water-removable base (O/W cream base) หรือ Water-soluble base (PEG ointment)</t>
        </is>
      </c>
      <c r="G219" s="88" t="inlineStr">
        <is>
          <t>Hydrocarbon base ที่เติม Mineral oil ในปริมาณสูง</t>
        </is>
      </c>
      <c r="H219" s="88" t="inlineStr">
        <is>
          <t>Pure fatty base ชนิดกันน้ำ 100%</t>
        </is>
      </c>
      <c r="I219" s="100" t="n">
        <v>3</v>
      </c>
      <c r="J219" s="88"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219" s="100" t="inlineStr">
        <is>
          <t>Ansel's Pharmaceutical Dosage Forms and Drug Delivery Systems (Selection of Appropriate Ointment Bases) / British National Formulary</t>
        </is>
      </c>
      <c r="L219" s="88" t="inlineStr">
        <is>
          <t>Liquid &amp; Semisolid Dosage Forms</t>
        </is>
      </c>
      <c r="M219" s="100" t="inlineStr">
        <is>
          <t>Product</t>
        </is>
      </c>
      <c r="N219" s="88" t="inlineStr">
        <is>
          <t>ข้อสอบจริง Product ปี 2563 ข้อ 49</t>
        </is>
      </c>
      <c r="O219" s="100" t="inlineStr">
        <is>
          <t>ข้อสอบจริง</t>
        </is>
      </c>
      <c r="P219" s="100" t="inlineStr">
        <is>
          <t>ปี 2563</t>
        </is>
      </c>
      <c r="Q219" s="100" t="n"/>
    </row>
    <row r="220" ht="409.6" customHeight="1" s="49">
      <c r="A220" s="100" t="n">
        <v>218</v>
      </c>
      <c r="B220" s="88"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220" s="100" t="n"/>
      <c r="D220" s="88" t="inlineStr">
        <is>
          <t>Fusion Method (การหลอมเทโดยอาศัยความร้อน)</t>
        </is>
      </c>
      <c r="E220" s="88" t="inlineStr">
        <is>
          <t>Levigation Method (การบดผสมผงยากับของเหลวช่วยบดที่อุณหภูมิห้อง)</t>
        </is>
      </c>
      <c r="F220" s="88" t="inlineStr">
        <is>
          <t>Continental Method (Dry gum 4:2:1)</t>
        </is>
      </c>
      <c r="G220" s="88" t="inlineStr">
        <is>
          <t>English Method (Wet gum)</t>
        </is>
      </c>
      <c r="H220" s="88" t="inlineStr">
        <is>
          <t>Forbes Bottle Method</t>
        </is>
      </c>
      <c r="I220" s="100" t="n">
        <v>1</v>
      </c>
      <c r="J220" s="88"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220" s="100" t="inlineStr">
        <is>
          <t>USP-NF &lt;795&gt; Pharmaceutical Compounding – Nonsterile Preparations / Ansel's Dosage Forms</t>
        </is>
      </c>
      <c r="L220" s="88" t="inlineStr">
        <is>
          <t>Liquid &amp; Semisolid Dosage Forms</t>
        </is>
      </c>
      <c r="M220" s="100" t="inlineStr">
        <is>
          <t>Product</t>
        </is>
      </c>
      <c r="N220" s="88" t="inlineStr">
        <is>
          <t>ข้อสอบจริง Product ปี 2563 ข้อ 51</t>
        </is>
      </c>
      <c r="O220" s="100" t="inlineStr">
        <is>
          <t>ข้อสอบจริง</t>
        </is>
      </c>
      <c r="P220" s="100" t="inlineStr">
        <is>
          <t>ปี 2563</t>
        </is>
      </c>
      <c r="Q220" s="100" t="n"/>
    </row>
    <row r="221" ht="409.6" customHeight="1" s="49">
      <c r="A221" s="100" t="n">
        <v>219</v>
      </c>
      <c r="B221" s="88"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221" s="100" t="n"/>
      <c r="D221" s="88" t="inlineStr">
        <is>
          <t>Topical Oleaginous Ointment (ยาขี้ผึ้งวาสลิน)</t>
        </is>
      </c>
      <c r="E221" s="88" t="inlineStr">
        <is>
          <t>Topical Hydrogel หรือ Oil-free O/W Lotion (เจลสูตรน้ำหรือโลชั่นปราศจากน้ำมัน)</t>
        </is>
      </c>
      <c r="F221" s="88" t="inlineStr">
        <is>
          <t>W/O Absorption Cream (โคลด์ครีม)</t>
        </is>
      </c>
      <c r="G221" s="88" t="inlineStr">
        <is>
          <t>Fatty Paste ที่มีน้ำมันแร่เป็นกระสายยาหลัก</t>
        </is>
      </c>
      <c r="H221" s="88" t="inlineStr">
        <is>
          <t>Anhydrous Fatty Ointment</t>
        </is>
      </c>
      <c r="I221" s="100" t="n">
        <v>2</v>
      </c>
      <c r="J221" s="88"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221" s="100" t="inlineStr">
        <is>
          <t>Ansel's Pharmaceutical Dosage Forms (Topical Formulations for Acne) / American Academy of Dermatology Guidelines</t>
        </is>
      </c>
      <c r="L221" s="88" t="inlineStr">
        <is>
          <t>Liquid &amp; Semisolid Dosage Forms</t>
        </is>
      </c>
      <c r="M221" s="100" t="inlineStr">
        <is>
          <t>Product</t>
        </is>
      </c>
      <c r="N221" s="88" t="inlineStr">
        <is>
          <t>ข้อสอบจริง Product ปี 2563 ข้อ 52</t>
        </is>
      </c>
      <c r="O221" s="100" t="inlineStr">
        <is>
          <t>ข้อสอบจริง</t>
        </is>
      </c>
      <c r="P221" s="100" t="inlineStr">
        <is>
          <t>ปี 2563</t>
        </is>
      </c>
      <c r="Q221" s="100" t="n"/>
    </row>
    <row r="222" ht="409.6" customHeight="1" s="49">
      <c r="A222" s="100" t="n">
        <v>220</v>
      </c>
      <c r="B222" s="88"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222" s="100" t="n"/>
      <c r="D222" s="88" t="inlineStr">
        <is>
          <t>Potable Water (น้ำประปาดื่มได้ตามเกณฑ์มาตรฐานสุขอนามัย)</t>
        </is>
      </c>
      <c r="E222" s="88" t="inlineStr">
        <is>
          <t>Purified Water (น้ำบริสุทธิ์ตามเภสัชตำรับ USP/BP)</t>
        </is>
      </c>
      <c r="F222" s="88" t="inlineStr">
        <is>
          <t>Sterile Purified Water ในบรรจุภัณฑ์ปิดสนิท</t>
        </is>
      </c>
      <c r="G222" s="88" t="inlineStr">
        <is>
          <t>Sterile Water for Injection (น้ำกลั่นปราศจากเชื้อสำหรับยาฉีด)</t>
        </is>
      </c>
      <c r="H222" s="88" t="inlineStr">
        <is>
          <t>Bacteriostatic Water for Injection</t>
        </is>
      </c>
      <c r="I222" s="100" t="n">
        <v>2</v>
      </c>
      <c r="J222" s="88"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222" s="100" t="inlineStr">
        <is>
          <t>USP-NF &lt;1231&gt; Water for Pharmaceutical Purposes / PIC/S GMP Guide (Water Systems)</t>
        </is>
      </c>
      <c r="L222" s="88" t="inlineStr">
        <is>
          <t>Liquid &amp; Semisolid Dosage Forms</t>
        </is>
      </c>
      <c r="M222" s="100" t="inlineStr">
        <is>
          <t>Product</t>
        </is>
      </c>
      <c r="N222" s="88" t="inlineStr">
        <is>
          <t>ข้อสอบจริง Product ปี 2563 ข้อ 54</t>
        </is>
      </c>
      <c r="O222" s="100" t="inlineStr">
        <is>
          <t>ข้อสอบจริง</t>
        </is>
      </c>
      <c r="P222" s="100" t="inlineStr">
        <is>
          <t>ปี 2563</t>
        </is>
      </c>
      <c r="Q222" s="100" t="n"/>
    </row>
    <row r="223" ht="409.6" customHeight="1" s="49">
      <c r="A223" s="100" t="n">
        <v>221</v>
      </c>
      <c r="B223" s="88"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223" s="100" t="n"/>
      <c r="D223" s="88" t="inlineStr">
        <is>
          <t>ตำรับ A มีความคงตัวดีกว่าตำรับ B</t>
        </is>
      </c>
      <c r="E223" s="88" t="inlineStr">
        <is>
          <t>ตำรับ B มีแนวโน้มความคงตัวดีกว่าตำรับ C และเป็นตำรับที่ดีที่สุด</t>
        </is>
      </c>
      <c r="F223" s="88" t="inlineStr">
        <is>
          <t>เพิ่มความคงตัวของตำรับ C ได้โดยการเพิ่ม Wetting agent</t>
        </is>
      </c>
      <c r="G223" s="88" t="inlineStr">
        <is>
          <t>เพิ่ม Flocculating agent ให้ตำรับ B เพื่อเพิ่มความคงตัว</t>
        </is>
      </c>
      <c r="H223" s="88" t="inlineStr">
        <is>
          <t>เมื่อเขย่า ตำรับ A จะกระจายตัวได้ดีที่สุด</t>
        </is>
      </c>
      <c r="I223" s="100" t="n">
        <v>2</v>
      </c>
      <c r="J223" s="88"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223" s="100" t="inlineStr">
        <is>
          <t>Martin's Physical Pharmacy and Pharmaceutical Sciences (Physical Stability of Suspensions)</t>
        </is>
      </c>
      <c r="L223" s="88" t="inlineStr">
        <is>
          <t>Liquid &amp; Semisolid Dosage Forms</t>
        </is>
      </c>
      <c r="M223" s="100" t="inlineStr">
        <is>
          <t>Product</t>
        </is>
      </c>
      <c r="N223" s="88" t="inlineStr">
        <is>
          <t>ข้อสอบจริง Product ปี 2563 ข้อ 55</t>
        </is>
      </c>
      <c r="O223" s="100" t="inlineStr">
        <is>
          <t>ข้อสอบจริง</t>
        </is>
      </c>
      <c r="P223" s="100" t="inlineStr">
        <is>
          <t>ปี 2563</t>
        </is>
      </c>
      <c r="Q223" s="100" t="n"/>
    </row>
    <row r="224" ht="409.6" customHeight="1" s="49">
      <c r="A224" s="100" t="n">
        <v>222</v>
      </c>
      <c r="B224" s="88"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224" s="100" t="n"/>
      <c r="D224" s="88" t="inlineStr">
        <is>
          <t>ทำให้ตำรับออกฤทธิ์เร็วโดยการดูดซึมเข้าสู่กระแสเลือดเพื่อลดการหลั่งกรด</t>
        </is>
      </c>
      <c r="E224" s="88"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224" s="88" t="inlineStr">
        <is>
          <t>Sodium alginate ทำหน้าที่เพิ่มค่า pH ในตำรับให้เป็นด่างจัด</t>
        </is>
      </c>
      <c r="G224" s="88" t="inlineStr">
        <is>
          <t>Sodium bicarbonate ดูดซึมเข้าสู่กระแสเลือดเพื่อปรับสมดุลกรดด่างในร่างกาย</t>
        </is>
      </c>
      <c r="H224" s="88" t="inlineStr">
        <is>
          <t>Calcium carbonate ทำหน้าที่เป็นเพียงสารเพิ่มปริมาณ (Diluent) ที่ไม่มีฤทธิ์ทางชีวภาพ</t>
        </is>
      </c>
      <c r="I224" s="100" t="n">
        <v>2</v>
      </c>
      <c r="J224" s="88"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224" s="100" t="inlineStr">
        <is>
          <t>British National Formulary (BNF: Compound Alginates) / Ansel's Dosage Forms</t>
        </is>
      </c>
      <c r="L224" s="88" t="inlineStr">
        <is>
          <t>Liquid &amp; Semisolid Dosage Forms</t>
        </is>
      </c>
      <c r="M224" s="100" t="inlineStr">
        <is>
          <t>Product</t>
        </is>
      </c>
      <c r="N224" s="88" t="inlineStr">
        <is>
          <t>ข้อสอบจริง Product ปี 2563 ข้อ 57</t>
        </is>
      </c>
      <c r="O224" s="100" t="inlineStr">
        <is>
          <t>ข้อสอบจริง</t>
        </is>
      </c>
      <c r="P224" s="100" t="inlineStr">
        <is>
          <t>ปี 2563</t>
        </is>
      </c>
      <c r="Q224" s="100" t="n"/>
    </row>
    <row r="225" ht="409.6" customHeight="1" s="49">
      <c r="A225" s="100" t="n">
        <v>223</v>
      </c>
      <c r="B225" s="88"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225" s="100" t="n"/>
      <c r="D225" s="88"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225" s="88" t="inlineStr">
        <is>
          <t>ทำหน้าที่เป็นสารแต่งกลิ่นรสเพื่อลดความขมของตัวยา</t>
        </is>
      </c>
      <c r="F225" s="88" t="inlineStr">
        <is>
          <t>ทำหน้าที่เป็นสารยึดเกาะ (Binder) ช่วยให้ละอองยาเกาะติดผนังหลอดลมอย่างถาวร</t>
        </is>
      </c>
      <c r="G225" s="88" t="inlineStr">
        <is>
          <t>ทำหน้าที่เป็นด่างปรับ pH เพื่อทำลายเมือกในทางเดินหายใจ</t>
        </is>
      </c>
      <c r="H225" s="88" t="inlineStr">
        <is>
          <t>ทำหน้าที่เป็นสารกันเสียเพื่อฆ่าเชื้อแบคทีเรียในปอด</t>
        </is>
      </c>
      <c r="I225" s="100" t="n">
        <v>1</v>
      </c>
      <c r="J225" s="88"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225" s="100" t="inlineStr">
        <is>
          <t>USP-NF &lt;601&gt; Aerosols, Nasal Sprays, Metered-Dose Inhalers / Ansel's Pharmaceutical Dosage Forms</t>
        </is>
      </c>
      <c r="L225" s="88" t="inlineStr">
        <is>
          <t>Liquid &amp; Semisolid Dosage Forms</t>
        </is>
      </c>
      <c r="M225" s="100" t="inlineStr">
        <is>
          <t>Product</t>
        </is>
      </c>
      <c r="N225" s="88" t="inlineStr">
        <is>
          <t>ข้อสอบจริง Product ปี 2562 ข้อ 3</t>
        </is>
      </c>
      <c r="O225" s="100" t="inlineStr">
        <is>
          <t>ข้อสอบจริง</t>
        </is>
      </c>
      <c r="P225" s="100" t="inlineStr">
        <is>
          <t>ปี 2562</t>
        </is>
      </c>
      <c r="Q225" s="100" t="n"/>
    </row>
    <row r="226" ht="409.6" customHeight="1" s="49">
      <c r="A226" s="100" t="n">
        <v>224</v>
      </c>
      <c r="B226" s="88"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226" s="100" t="n"/>
      <c r="D226" s="88" t="inlineStr">
        <is>
          <t>Lactose Monohydrate</t>
        </is>
      </c>
      <c r="E226" s="88" t="inlineStr">
        <is>
          <t>Polyethylene Glycol 8000 (PEG 8000)</t>
        </is>
      </c>
      <c r="F226" s="88" t="inlineStr">
        <is>
          <t>Polyvinylpyrrolidone (PVP K30)</t>
        </is>
      </c>
      <c r="G226" s="88" t="inlineStr">
        <is>
          <t>Colloidal Silicon Dioxide (Aerosil)</t>
        </is>
      </c>
      <c r="H226" s="88" t="inlineStr">
        <is>
          <t>Croscarmellose Sodium (Ac-Di-Sol)</t>
        </is>
      </c>
      <c r="I226" s="100" t="n">
        <v>5</v>
      </c>
      <c r="J226" s="88"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226" s="100" t="inlineStr">
        <is>
          <t>Handbook of Pharmaceutical Excipients (Croscarmellose Sodium) / Ansel's Dosage Forms</t>
        </is>
      </c>
      <c r="L226" s="88" t="inlineStr">
        <is>
          <t>Liquid &amp; Semisolid Dosage Forms</t>
        </is>
      </c>
      <c r="M226" s="100" t="inlineStr">
        <is>
          <t>Product</t>
        </is>
      </c>
      <c r="N226" s="88" t="inlineStr">
        <is>
          <t>ข้อสอบจริง Product ปี 2562 ข้อ 4</t>
        </is>
      </c>
      <c r="O226" s="100" t="inlineStr">
        <is>
          <t>ข้อสอบจริง</t>
        </is>
      </c>
      <c r="P226" s="100" t="inlineStr">
        <is>
          <t>ปี 2562</t>
        </is>
      </c>
      <c r="Q226" s="100" t="n"/>
    </row>
    <row r="227" ht="409.6" customHeight="1" s="49">
      <c r="A227" s="100" t="n">
        <v>225</v>
      </c>
      <c r="B227" s="88" t="inlineStr">
        <is>
          <t>สารช่วยในข้อใดต่อไปนี้ 'ไม่จัดเป็น' สารเพิ่มความแข็งและปรับเนื้อสัมผัส (Stiffening agent) ในสูตรตำรับยาครีมและขี้ผึ้ง</t>
        </is>
      </c>
      <c r="C227" s="100" t="n"/>
      <c r="D227" s="88" t="inlineStr">
        <is>
          <t>Beeswax</t>
        </is>
      </c>
      <c r="E227" s="88" t="inlineStr">
        <is>
          <t>PEG 4000</t>
        </is>
      </c>
      <c r="F227" s="88" t="inlineStr">
        <is>
          <t>Paraffin wax</t>
        </is>
      </c>
      <c r="G227" s="88" t="inlineStr">
        <is>
          <t>Isopropyl myristate</t>
        </is>
      </c>
      <c r="H227" s="88" t="inlineStr">
        <is>
          <t>Cetostearyl alcohol</t>
        </is>
      </c>
      <c r="I227" s="100" t="n">
        <v>4</v>
      </c>
      <c r="J227" s="88"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227" s="100" t="inlineStr">
        <is>
          <t>Handbook of Pharmaceutical Excipients / Ansel's Pharmaceutical Dosage Forms</t>
        </is>
      </c>
      <c r="L227" s="88" t="inlineStr">
        <is>
          <t>Liquid &amp; Semisolid Dosage Forms</t>
        </is>
      </c>
      <c r="M227" s="100" t="inlineStr">
        <is>
          <t>Product</t>
        </is>
      </c>
      <c r="N227" s="88" t="inlineStr">
        <is>
          <t>ข้อสอบจริง Product ปี 2561 ข้อ 8</t>
        </is>
      </c>
      <c r="O227" s="100" t="inlineStr">
        <is>
          <t>ข้อสอบจริง</t>
        </is>
      </c>
      <c r="P227" s="100" t="inlineStr">
        <is>
          <t>ปี 2561</t>
        </is>
      </c>
      <c r="Q227" s="100" t="n"/>
    </row>
    <row r="228" ht="409.6" customHeight="1" s="49">
      <c r="A228" s="100" t="n">
        <v>226</v>
      </c>
      <c r="B228" s="88"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228" s="100" t="inlineStr">
        <is>
          <t>[แนบรูป: ข้อสอบ Product ปี 2561 รหัสรูปภาพ image103]</t>
        </is>
      </c>
      <c r="D228" s="88" t="inlineStr">
        <is>
          <t>เติม Tragacanth หรือสารไฮโดรคอลลอยด์ลงในวัฏภาคน้ำของตำรับ O/W เพื่อเพิ่มความหนืด</t>
        </is>
      </c>
      <c r="E228" s="88" t="inlineStr">
        <is>
          <t>เติมเกลือ Sodium chloride ลงในตำรับ O/W</t>
        </is>
      </c>
      <c r="F228" s="88" t="inlineStr">
        <is>
          <t>เติมสารกันเสีย Sodium benzoate ลงในตำรับ O/W</t>
        </is>
      </c>
      <c r="G228" s="88" t="inlineStr">
        <is>
          <t>นำตำรับไปบดด้วยเครื่อง Ball mill</t>
        </is>
      </c>
      <c r="H228" s="88" t="inlineStr">
        <is>
          <t>เติม Hydroxyethyl cellulose ลงในวัฏภาคน้ำมัน</t>
        </is>
      </c>
      <c r="I228" s="100" t="n">
        <v>1</v>
      </c>
      <c r="J228" s="88"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228" s="100" t="inlineStr">
        <is>
          <t>Martin's Physical Pharmacy and Pharmaceutical Sciences (Emulsion Stability)</t>
        </is>
      </c>
      <c r="L228" s="88" t="inlineStr">
        <is>
          <t>Liquid &amp; Semisolid Dosage Forms</t>
        </is>
      </c>
      <c r="M228" s="100" t="inlineStr">
        <is>
          <t>Product</t>
        </is>
      </c>
      <c r="N228" s="88" t="inlineStr">
        <is>
          <t>ข้อสอบจริง Product ปี 2561 ข้อ 10</t>
        </is>
      </c>
      <c r="O228" s="100" t="inlineStr">
        <is>
          <t>ข้อสอบจริง</t>
        </is>
      </c>
      <c r="P228" s="100" t="inlineStr">
        <is>
          <t>ปี 2561</t>
        </is>
      </c>
      <c r="Q228" s="100" t="n"/>
    </row>
    <row r="229" ht="409.6" customHeight="1" s="49">
      <c r="A229" s="100" t="n">
        <v>227</v>
      </c>
      <c r="B229" s="88"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229" s="100" t="inlineStr">
        <is>
          <t>[แนบรูป: ข้อสอบ Product ปี 2561 รหัสรูปภาพ image105]</t>
        </is>
      </c>
      <c r="D229" s="88" t="inlineStr">
        <is>
          <t>Cream</t>
        </is>
      </c>
      <c r="E229" s="88" t="inlineStr">
        <is>
          <t>Ointment</t>
        </is>
      </c>
      <c r="F229" s="88" t="inlineStr">
        <is>
          <t>Enteric capsule</t>
        </is>
      </c>
      <c r="G229" s="88" t="inlineStr">
        <is>
          <t>Hard gelatin capsule</t>
        </is>
      </c>
      <c r="H229" s="88" t="inlineStr">
        <is>
          <t>Soft gelatin capsule</t>
        </is>
      </c>
      <c r="I229" s="100" t="n">
        <v>5</v>
      </c>
      <c r="J229" s="88"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229" s="100" t="inlineStr">
        <is>
          <t>USP-NF Monographs: Isotretinoin Capsules / Ansel's Pharmaceutical Dosage Forms</t>
        </is>
      </c>
      <c r="L229" s="88" t="inlineStr">
        <is>
          <t>Liquid &amp; Semisolid Dosage Forms</t>
        </is>
      </c>
      <c r="M229" s="100" t="inlineStr">
        <is>
          <t>Product</t>
        </is>
      </c>
      <c r="N229" s="88" t="inlineStr">
        <is>
          <t>ข้อสอบจริง Product ปี 2561 ข้อ 16</t>
        </is>
      </c>
      <c r="O229" s="100" t="inlineStr">
        <is>
          <t>ข้อสอบจริง</t>
        </is>
      </c>
      <c r="P229" s="100" t="inlineStr">
        <is>
          <t>ปี 2561</t>
        </is>
      </c>
      <c r="Q229" s="100" t="n"/>
    </row>
    <row r="230" ht="409.6" customHeight="1" s="49">
      <c r="A230" s="100" t="n">
        <v>228</v>
      </c>
      <c r="B230" s="88" t="inlineStr">
        <is>
          <t>ยาน้ำแขวนตะกอน Hydrochlorothiazide (HCTZ) 50 mL ตั้งทิ้งไว้ 4 สัปดาห์ พบว่าได้ค่า F = 0.50 และ β = 1.0 ต้องแก้ไขสูตรตำรับอย่างไร</t>
        </is>
      </c>
      <c r="C230" s="100" t="n"/>
      <c r="D230" s="88" t="inlineStr">
        <is>
          <t>เพิ่ม Sodium metabisulfite</t>
        </is>
      </c>
      <c r="E230" s="88" t="inlineStr">
        <is>
          <t>เพิ่ม Paraben concentration</t>
        </is>
      </c>
      <c r="F230" s="88" t="inlineStr">
        <is>
          <t>เปลี่ยน Saccharin sodium เป็น Syrup</t>
        </is>
      </c>
      <c r="G230" s="88" t="inlineStr">
        <is>
          <t>เพิ่มความเข้มข้นของ Sodium Carboxymethylcellulose (SCMC)</t>
        </is>
      </c>
      <c r="H230" s="88" t="inlineStr">
        <is>
          <t>เป็นตำรับที่มีความคงตัวอยู่แล้ว ไม่ต้องแก้ไขสูตรตำรับ</t>
        </is>
      </c>
      <c r="I230" s="100" t="n">
        <v>4</v>
      </c>
      <c r="J230" s="88" t="inlineStr">
        <is>
          <t>✅ คำตอบที่ถูกต้อง: ข้อ ง. เพิ่มความเข้มข้นของ Sodium Carboxymethylcellulose (SCMC)
💡 Background:
ค่า F = 0.50 แสดงว่าตะกอนยุบตัวลงครึ่งหนึ่งอย่างรวดเร็ว ต้องเพิ่มความหนืดของ Structured vehicle ด้วยการเพิ่มสารช่วยแขวนตะกอน Sodium Carboxymethylcellulose (SCMC) เพื่อชะลอการตกตะกอนตาม Stokes' Law
🎯 ทำไมข้อนี้ถึงถูก:
ข้อ ง. ถูกต้อง เพราะการเพิ่ม SCMC ช่วยเพิ่มความหนืดและเพิ่มค่า F ให้สูงขึ้น
🔍 ข้ออื่นผิดเพราะอะไร:
📖 Guideline อ้างอิง:
Martin's Physical Pharmacy and Pharmaceutical Sciences (Suspensions)
📌 จุดจำก่อนสอบ:
Suspension F = 0.5 -&gt; เพิ่ม SCMC เพื่อชะลอการตกตะกอน</t>
        </is>
      </c>
      <c r="K230" s="100" t="inlineStr">
        <is>
          <t>Martin's Physical Pharmacy and Pharmaceutical Sciences (Suspension Stability)</t>
        </is>
      </c>
      <c r="L230" s="88" t="inlineStr">
        <is>
          <t>Liquid &amp; Semisolid Dosage Forms</t>
        </is>
      </c>
      <c r="M230" s="100" t="inlineStr">
        <is>
          <t>Product</t>
        </is>
      </c>
      <c r="N230" s="88" t="inlineStr">
        <is>
          <t>ข้อสอบจริง Product ปี 2561 ข้อ 45</t>
        </is>
      </c>
      <c r="O230" s="100" t="inlineStr">
        <is>
          <t>ข้อสอบจริง</t>
        </is>
      </c>
      <c r="P230" s="100" t="inlineStr">
        <is>
          <t>ปี 2561</t>
        </is>
      </c>
      <c r="Q230" s="100" t="n"/>
    </row>
    <row r="231" ht="409.6" customHeight="1" s="49">
      <c r="A231" s="100" t="n">
        <v>229</v>
      </c>
      <c r="B231" s="88"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231" s="100" t="n"/>
      <c r="D231" s="88" t="inlineStr">
        <is>
          <t>Glycerin ทำหน้าที่เป็น Humectant</t>
        </is>
      </c>
      <c r="E231" s="88" t="inlineStr">
        <is>
          <t>Lanolin ทำหน้าที่เป็น Stiffening agent เดี่ยวๆ</t>
        </is>
      </c>
      <c r="F231" s="88" t="inlineStr">
        <is>
          <t>Isopropyl myristate ทำหน้าที่เป็น Humectant</t>
        </is>
      </c>
      <c r="G231" s="88" t="inlineStr">
        <is>
          <t>Triethanolamine ทำหน้าที่เป็น Emulsifying agent เดี่ยวๆ โดยไม่ทำปฏิกิริยากับกรด</t>
        </is>
      </c>
      <c r="H231" s="88" t="inlineStr">
        <is>
          <t>Cetostearyl alcohol ทำหน้าที่เป็น Suspending agent</t>
        </is>
      </c>
      <c r="I231" s="100" t="n">
        <v>1</v>
      </c>
      <c r="J231" s="88"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231" s="100" t="inlineStr">
        <is>
          <t>Handbook of Pharmaceutical Excipients / Ansel's Dosage Forms</t>
        </is>
      </c>
      <c r="L231" s="88" t="inlineStr">
        <is>
          <t>Liquid &amp; Semisolid Dosage Forms</t>
        </is>
      </c>
      <c r="M231" s="100" t="inlineStr">
        <is>
          <t>Product</t>
        </is>
      </c>
      <c r="N231" s="88" t="inlineStr">
        <is>
          <t>ข้อสอบจริง Product ปี 2561 ข้อ 48</t>
        </is>
      </c>
      <c r="O231" s="100" t="inlineStr">
        <is>
          <t>ข้อสอบจริง</t>
        </is>
      </c>
      <c r="P231" s="100" t="inlineStr">
        <is>
          <t>ปี 2561</t>
        </is>
      </c>
      <c r="Q231" s="100" t="n"/>
    </row>
    <row r="232" ht="409.6" customHeight="1" s="49">
      <c r="A232" s="100" t="n">
        <v>230</v>
      </c>
      <c r="B232" s="88"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232" s="100" t="n"/>
      <c r="D232" s="88" t="inlineStr">
        <is>
          <t>Flocculating agent ประจุบวก (+), Suspending agent ประจุบวก (+)</t>
        </is>
      </c>
      <c r="E232" s="88" t="inlineStr">
        <is>
          <t>Flocculating agent ประจุลบ (-) เพื่อลด Zeta potential ของผงยา, Suspending agent ชนิดไม่มีประจุ (Non-ionic) หรือประจุลบที่ควบคุมความเข้ากันได้</t>
        </is>
      </c>
      <c r="F232" s="88" t="inlineStr">
        <is>
          <t>Flocculating agent ประจุบวก (+), Suspending agent ประจุลบ (-)</t>
        </is>
      </c>
      <c r="G232" s="88" t="inlineStr">
        <is>
          <t>Flocculating agent ประจุบวกแก่จัด (+), Suspending agent ชนิดแอมโฟเทอริก</t>
        </is>
      </c>
      <c r="H232" s="88" t="inlineStr">
        <is>
          <t>สารทั้งสองต้องเป็นประจุบวกเข้มข้นสูงเพื่อเพิ่มแรงผลักทางไฟฟ้า</t>
        </is>
      </c>
      <c r="I232" s="100" t="n">
        <v>2</v>
      </c>
      <c r="J232" s="88"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232" s="100" t="inlineStr">
        <is>
          <t>Martin's Physical Pharmacy and Pharmaceutical Sciences (Controlled Flocculation and Surface Charge)</t>
        </is>
      </c>
      <c r="L232" s="88" t="inlineStr">
        <is>
          <t>Liquid &amp; Semisolid Dosage Forms</t>
        </is>
      </c>
      <c r="M232" s="100" t="inlineStr">
        <is>
          <t>Product</t>
        </is>
      </c>
      <c r="N232" s="88" t="inlineStr">
        <is>
          <t>ข้อสอบจริง Product ปี 2561 ข้อ 56</t>
        </is>
      </c>
      <c r="O232" s="100" t="inlineStr">
        <is>
          <t>ข้อสอบจริง</t>
        </is>
      </c>
      <c r="P232" s="100" t="inlineStr">
        <is>
          <t>ปี 2561</t>
        </is>
      </c>
      <c r="Q232" s="100" t="n"/>
    </row>
    <row r="233" ht="409.6" customHeight="1" s="49">
      <c r="A233" s="100" t="n">
        <v>231</v>
      </c>
      <c r="B233" s="88"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233" s="100" t="n"/>
      <c r="D233" s="88" t="inlineStr">
        <is>
          <t>In situ soap method (เกิดปฏิกิริยาสะปอนนิฟิเคชันระหว่าง Stearic acid ในวัฏภาคน้ำมันกับ NaOH ในวัฏภาคน้ำ เกิดเป็น Sodium stearate soap)</t>
        </is>
      </c>
      <c r="E233" s="88" t="inlineStr">
        <is>
          <t>Bottle method (การเขย่าในขวดปิดสนิท)</t>
        </is>
      </c>
      <c r="F233" s="88" t="inlineStr">
        <is>
          <t>Continental dry gum method (4:2:1)</t>
        </is>
      </c>
      <c r="G233" s="88" t="inlineStr">
        <is>
          <t>English wet gum method</t>
        </is>
      </c>
      <c r="H233" s="88" t="inlineStr">
        <is>
          <t>Direct compression method</t>
        </is>
      </c>
      <c r="I233" s="100" t="n">
        <v>1</v>
      </c>
      <c r="J233" s="88"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233" s="100" t="inlineStr">
        <is>
          <t>Ansel's Pharmaceutical Dosage Forms and Drug Delivery Systems (In Situ Soap Emulsions)</t>
        </is>
      </c>
      <c r="L233" s="88" t="inlineStr">
        <is>
          <t>Liquid &amp; Semisolid Dosage Forms</t>
        </is>
      </c>
      <c r="M233" s="100" t="inlineStr">
        <is>
          <t>Product</t>
        </is>
      </c>
      <c r="N233" s="88" t="inlineStr">
        <is>
          <t>ข้อสอบจริง Product ปี 2561 ข้อ 59</t>
        </is>
      </c>
      <c r="O233" s="100" t="inlineStr">
        <is>
          <t>ข้อสอบจริง</t>
        </is>
      </c>
      <c r="P233" s="100" t="inlineStr">
        <is>
          <t>ปี 2561</t>
        </is>
      </c>
      <c r="Q233" s="100" t="n"/>
    </row>
    <row r="234" ht="409.6" customHeight="1" s="49">
      <c r="A234" s="100" t="n">
        <v>232</v>
      </c>
      <c r="B234" s="88"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234" s="100" t="n"/>
      <c r="D234" s="88" t="inlineStr">
        <is>
          <t>อนุภาคสารละลายแท้ (True solution / Molecular dispersion ขนาด &lt; 1 nm)</t>
        </is>
      </c>
      <c r="E234" s="88" t="inlineStr">
        <is>
          <t>อนุภาคคอลลอยด์ขนาดเล็กมาก (Colloidal dispersion ขนาด &lt; 100 nm)</t>
        </is>
      </c>
      <c r="F234" s="88"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234" s="88" t="inlineStr">
        <is>
          <t>อนุภาคระดับอะตอมและโมเลกุลเดี่ยว</t>
        </is>
      </c>
      <c r="H234" s="88" t="inlineStr">
        <is>
          <t>อนุภาคที่ไม่สามารถมองเห็นได้ด้วยกล้องทุกชนิด</t>
        </is>
      </c>
      <c r="I234" s="100" t="n">
        <v>3</v>
      </c>
      <c r="J234" s="88"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234" s="100" t="inlineStr">
        <is>
          <t>Martin's Physical Pharmacy and Pharmaceutical Sciences (Micromeritics - Optical Microscopy Limits)</t>
        </is>
      </c>
      <c r="L234" s="88" t="inlineStr">
        <is>
          <t>Liquid &amp; Semisolid Dosage Forms</t>
        </is>
      </c>
      <c r="M234" s="100" t="inlineStr">
        <is>
          <t>Product</t>
        </is>
      </c>
      <c r="N234" s="88" t="inlineStr">
        <is>
          <t>ข้อสอบจริง Product ปี 2561 ข้อ 60</t>
        </is>
      </c>
      <c r="O234" s="100" t="inlineStr">
        <is>
          <t>ข้อสอบจริง</t>
        </is>
      </c>
      <c r="P234" s="100" t="inlineStr">
        <is>
          <t>ปี 2561</t>
        </is>
      </c>
      <c r="Q234" s="100" t="n"/>
    </row>
    <row r="235" ht="409.6" customHeight="1" s="49">
      <c r="A235" s="100" t="n">
        <v>233</v>
      </c>
      <c r="B235" s="88" t="inlineStr">
        <is>
          <t>เกี่ยวกับเภสัชภัณฑ์รูปแบบละอองลอย (Pharmaceutical Aerosols) ข้อความใดต่อไปนี้กล่าว 'ไม่ถูกต้อง'</t>
        </is>
      </c>
      <c r="C235" s="100" t="n"/>
      <c r="D235" s="88" t="inlineStr">
        <is>
          <t>ชนิดและสัดส่วนของสารขับดัน (Propellant) มีผลโดยตรงต่อแรงดันไอและขนาดของละอองอนุภาคที่พ่นออกมา</t>
        </is>
      </c>
      <c r="E235" s="88" t="inlineStr">
        <is>
          <t>เนื่องจากผลิตภัณฑ์บรรจุในภาชนะอัดความดันปิดสนิท จึงสามารถเก็บรักษาไว้ที่ใดก็ได้โดยไม่ต้องควบคุมอุณหภูมิ</t>
        </is>
      </c>
      <c r="F235" s="88" t="inlineStr">
        <is>
          <t>การเลือกขนาดและชนิดของหัวฉีด (Actuator &amp; Metering valve) มีผลต่อลักษณะและปริมาณการกระจายของละอองยา</t>
        </is>
      </c>
      <c r="G235" s="88" t="inlineStr">
        <is>
          <t>ขนาดของละอองอนุภาค (Aerodynamic particle size) มีผลอย่างยิ่งต่อตำแหน่งเป้าหมายในการสะสมตัวของยาในทางเดินหายใจ</t>
        </is>
      </c>
      <c r="H235" s="88" t="inlineStr">
        <is>
          <t>ระบบละอองลอยสามารถตั้งสูตรตำรับให้อยู่ในรูป Solution, Suspension หรือ Emulsion ได้</t>
        </is>
      </c>
      <c r="I235" s="100" t="n">
        <v>2</v>
      </c>
      <c r="J235" s="88"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235" s="100" t="inlineStr">
        <is>
          <t>USP-NF &lt;601&gt; Aerosols, Nasal Sprays, Metered-Dose Inhalers / Ansel's Dosage Forms</t>
        </is>
      </c>
      <c r="L235" s="88" t="inlineStr">
        <is>
          <t>Liquid &amp; Semisolid Dosage Forms</t>
        </is>
      </c>
      <c r="M235" s="100" t="inlineStr">
        <is>
          <t>Product</t>
        </is>
      </c>
      <c r="N235" s="88" t="inlineStr">
        <is>
          <t>ข้อสอบจริง Product ปี 2561 ข้อ 75</t>
        </is>
      </c>
      <c r="O235" s="100" t="inlineStr">
        <is>
          <t>ข้อสอบจริง</t>
        </is>
      </c>
      <c r="P235" s="100" t="inlineStr">
        <is>
          <t>ปี 2561</t>
        </is>
      </c>
      <c r="Q235" s="100" t="n"/>
    </row>
    <row r="236" ht="409.6" customHeight="1" s="49">
      <c r="A236" s="100" t="n">
        <v>234</v>
      </c>
      <c r="B236" s="88"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236" s="100" t="n"/>
      <c r="D236" s="88" t="inlineStr">
        <is>
          <t>การเก็บรักษาตำรับไว้ในสภาวะที่มีอุณหภูมิสูง ซึ่งส่งผลให้ความหนืดของวัฏภาคภายนอกลดลงอย่างมาก</t>
        </is>
      </c>
      <c r="E236" s="88" t="inlineStr">
        <is>
          <t>การเพิ่มความหนืดของตัวกลางของเหลวภายนอก</t>
        </is>
      </c>
      <c r="F236" s="88" t="inlineStr">
        <is>
          <t>การลดขนาดของหยดอิมัลชันให้มีขนาดเล็กลงด้วยเครื่อง High-Pressure Homogenizer</t>
        </is>
      </c>
      <c r="G236" s="88" t="inlineStr">
        <is>
          <t>การปรับความหนาแน่นของวัฏภาคน้ำมันและน้ำให้มีค่าใกล้เคียงกันมากที่สุด</t>
        </is>
      </c>
      <c r="H236" s="88" t="inlineStr">
        <is>
          <t>การใช้สารก่ออิมัลชันคู่ผสมที่ทำให้หยดน้ำมันมีขนาดสม่ำเสมอ</t>
        </is>
      </c>
      <c r="I236" s="100" t="n">
        <v>1</v>
      </c>
      <c r="J236" s="88"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236" s="100" t="inlineStr">
        <is>
          <t>Martin's Physical Pharmacy and Pharmaceutical Sciences (Stokes' Law &amp; Creaming)</t>
        </is>
      </c>
      <c r="L236" s="88" t="inlineStr">
        <is>
          <t>Liquid &amp; Semisolid Dosage Forms</t>
        </is>
      </c>
      <c r="M236" s="100" t="inlineStr">
        <is>
          <t>Product</t>
        </is>
      </c>
      <c r="N236" s="88" t="inlineStr">
        <is>
          <t>ข้อสอบจริง Product ปี 2561 ข้อ 89</t>
        </is>
      </c>
      <c r="O236" s="100" t="inlineStr">
        <is>
          <t>ข้อสอบจริง</t>
        </is>
      </c>
      <c r="P236" s="100" t="inlineStr">
        <is>
          <t>ปี 2561</t>
        </is>
      </c>
      <c r="Q236" s="100" t="n"/>
    </row>
    <row r="237" ht="409.6" customHeight="1" s="49">
      <c r="A237" s="100" t="n">
        <v>235</v>
      </c>
      <c r="B237" s="88"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237" s="100" t="n"/>
      <c r="D237" s="88" t="inlineStr">
        <is>
          <t>Carbomer (Carbopol 934 / 940)</t>
        </is>
      </c>
      <c r="E237" s="88" t="inlineStr">
        <is>
          <t>Sodium Alginate</t>
        </is>
      </c>
      <c r="F237" s="88" t="inlineStr">
        <is>
          <t>Methylcellulose</t>
        </is>
      </c>
      <c r="G237" s="88" t="inlineStr">
        <is>
          <t>Hydroxypropyl Methylcellulose (HPMC)</t>
        </is>
      </c>
      <c r="H237" s="88" t="inlineStr">
        <is>
          <t>Sodium Carboxymethylcellulose (NaCMC)</t>
        </is>
      </c>
      <c r="I237" s="100" t="n">
        <v>1</v>
      </c>
      <c r="J237" s="88"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237" s="100" t="inlineStr">
        <is>
          <t>Handbook of Pharmaceutical Excipients (Carbomer) / Ansel's Pharmaceutical Dosage Forms</t>
        </is>
      </c>
      <c r="L237" s="88" t="inlineStr">
        <is>
          <t>Liquid &amp; Semisolid Dosage Forms</t>
        </is>
      </c>
      <c r="M237" s="100" t="inlineStr">
        <is>
          <t>Product</t>
        </is>
      </c>
      <c r="N237" s="88" t="inlineStr">
        <is>
          <t>ข้อสอบจริง Product ปี 2561 ข้อ 95</t>
        </is>
      </c>
      <c r="O237" s="100" t="inlineStr">
        <is>
          <t>ข้อสอบจริง</t>
        </is>
      </c>
      <c r="P237" s="100" t="inlineStr">
        <is>
          <t>ปี 2561</t>
        </is>
      </c>
      <c r="Q237" s="100" t="n"/>
    </row>
    <row r="238" ht="409.6" customHeight="1" s="49">
      <c r="A238" s="100" t="n">
        <v>236</v>
      </c>
      <c r="B238" s="88"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238" s="100" t="n"/>
      <c r="D238" s="88" t="inlineStr">
        <is>
          <t>Polysorbate 80 (Tween 80)</t>
        </is>
      </c>
      <c r="E238" s="88" t="inlineStr">
        <is>
          <t>Disodium Edetate (Disodium EDTA)</t>
        </is>
      </c>
      <c r="F238" s="88" t="inlineStr">
        <is>
          <t>Dextrose Anhydrous</t>
        </is>
      </c>
      <c r="G238" s="88" t="inlineStr">
        <is>
          <t>Microcrystalline Cellulose</t>
        </is>
      </c>
      <c r="H238" s="88" t="inlineStr">
        <is>
          <t>Hydrochloric Acid</t>
        </is>
      </c>
      <c r="I238" s="100" t="n">
        <v>1</v>
      </c>
      <c r="J238" s="88" t="inlineStr">
        <is>
          <t>✅ คำตอบที่ถูกต้อง: ข้อ ก. Polysorbate 80 (Tween 80)
💡 Background:
Budesonide เป็นตัวยาคอร์ติโคสเตียรอยด์ที่ไม่ละลายน้ำและมีผิวอนุภาคไม่ชอบน้ำ (Hydrophobic surface) ทำให้ผงยาเปียกน้ำยากและมีแนวโน้มจับฟองอากาศลอยตัว Polysorbate 80 (Tween 80) ซึ่งเป็นสารลดแรงตึงผิวชนิดไม่มีประจุ (Non-ionic surfactant) ทำหน้าที่เป็น สารช่วยเปียก (Wetting agent) ช่วยลดแรงตึงผิวระหว่างผงยากับน้ำ ไล่อากาศออกจากผิวอนุภาค ทำให้ผงยาเปียกน้ำและกระจายตัวเป็นยาน้ำแขวนตะกอนได้อย่างสม่ำเสมอ
🎯 ทำไมข้อนี้ถึงถูก:
ข้อ ก. ถูกต้อง เพราะ Polysorbate 80 ทำหน้าที่เป็น Wetting agent / Surfactant
🔍 ข้ออื่นผิดเพราะอะไร:
- ข้อ ข. Disodium Edetate เป็น Chelating agent
- ข้อ ค. Dextrose Anhydrous เป็น Tonicity agent (ปรับความตึงตัว)
- ข้อ ง. Microcrystalline Cellulose (Avicel RC-591) เป็น Suspending agent
- ข้อ จ. Hydrochloric Acid เป็น pH adjuster
📖 Guideline อ้างอิง:
USP-NF Monographs: Budesonide Nasal Spray / Handbook of Pharmaceutical Excipients: Polysorbate 80
📌 จุดจำก่อนสอบ:
Polysorbate 80 ในยาน้ำแขวนตะกอนพ่นจมูก = Wetting agent (สารช่วยเปียก)</t>
        </is>
      </c>
      <c r="K238" s="100" t="inlineStr">
        <is>
          <t>USP-NF Official Monographs: Budesonide Nasal Spray / Handbook of Pharmaceutical Excipients</t>
        </is>
      </c>
      <c r="L238" s="88" t="inlineStr">
        <is>
          <t>Liquid &amp; Semisolid Dosage Forms</t>
        </is>
      </c>
      <c r="M238" s="100" t="inlineStr">
        <is>
          <t>Product</t>
        </is>
      </c>
      <c r="N238" s="88" t="inlineStr">
        <is>
          <t>ข้อสอบจริง Product ปี 2561 ข้อ 112</t>
        </is>
      </c>
      <c r="O238" s="100" t="inlineStr">
        <is>
          <t>ข้อสอบจริง</t>
        </is>
      </c>
      <c r="P238" s="100" t="inlineStr">
        <is>
          <t>ปี 2561</t>
        </is>
      </c>
      <c r="Q238" s="100" t="n"/>
    </row>
    <row r="239" ht="409.6" customHeight="1" s="49">
      <c r="A239" s="100" t="n">
        <v>237</v>
      </c>
      <c r="B239" s="88"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239" s="100" t="n"/>
      <c r="D239" s="88" t="inlineStr">
        <is>
          <t>Colloidal Silicon Dioxide (Aerosil 200 / Glidant)</t>
        </is>
      </c>
      <c r="E239" s="88" t="inlineStr">
        <is>
          <t>Microcrystalline Cellulose (Diluent / Dry binder)</t>
        </is>
      </c>
      <c r="F239" s="88" t="inlineStr">
        <is>
          <t>Corn Starch (Disintegrant)</t>
        </is>
      </c>
      <c r="G239" s="88" t="inlineStr">
        <is>
          <t>Gelatin Solution (Binder)</t>
        </is>
      </c>
      <c r="H239" s="88" t="inlineStr">
        <is>
          <t>Polyvinylpyrrolidone (PVP)</t>
        </is>
      </c>
      <c r="I239" s="100" t="n">
        <v>1</v>
      </c>
      <c r="J239" s="88"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239" s="100" t="inlineStr">
        <is>
          <t>Handbook of Pharmaceutical Excipients (Colloidal Silicon Dioxide) / Ansel's Dosage Forms</t>
        </is>
      </c>
      <c r="L239" s="88" t="inlineStr">
        <is>
          <t>Liquid &amp; Semisolid Dosage Forms</t>
        </is>
      </c>
      <c r="M239" s="100" t="inlineStr">
        <is>
          <t>Product</t>
        </is>
      </c>
      <c r="N239" s="88" t="inlineStr">
        <is>
          <t>ข้อสอบจริง Product ปี 2559 ข้อ 7</t>
        </is>
      </c>
      <c r="O239" s="100" t="inlineStr">
        <is>
          <t>ข้อสอบจริง</t>
        </is>
      </c>
      <c r="P239" s="100" t="inlineStr">
        <is>
          <t>ปี 2559</t>
        </is>
      </c>
      <c r="Q239" s="100" t="n"/>
    </row>
    <row r="240" ht="409.6" customHeight="1" s="49">
      <c r="A240" s="100" t="n">
        <v>238</v>
      </c>
      <c r="B240" s="88" t="inlineStr">
        <is>
          <t>สารช่วยในข้อใดต่อไปนี้ทำหน้าที่เป็น สารเพิ่มความยืดหยุ่น (Plasticizer) ในการผลิตเปลือกยาแคปซูลชนิดนิ่ม (Soft Gelatin Capsules)</t>
        </is>
      </c>
      <c r="C240" s="100" t="n"/>
      <c r="D240" s="88" t="inlineStr">
        <is>
          <t>Hydroxypropyl Methylcellulose (HPMC)</t>
        </is>
      </c>
      <c r="E240" s="88" t="inlineStr">
        <is>
          <t>Shellac</t>
        </is>
      </c>
      <c r="F240" s="88" t="inlineStr">
        <is>
          <t>Methacrylic Acid Copolymer (Eudragit L)</t>
        </is>
      </c>
      <c r="G240" s="88" t="inlineStr">
        <is>
          <t>Cellulose Acetate Phthalate (CAP)</t>
        </is>
      </c>
      <c r="H240" s="88" t="inlineStr">
        <is>
          <t>Glycerin, Sorbitol หรือ Polyethylene Glycol (PEG)</t>
        </is>
      </c>
      <c r="I240" s="100" t="n">
        <v>5</v>
      </c>
      <c r="J240" s="88"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240" s="100" t="inlineStr">
        <is>
          <t>Handbook of Pharmaceutical Excipients (Glycerin, Sorbitol) / Ansel's Pharmaceutical Dosage Forms</t>
        </is>
      </c>
      <c r="L240" s="88" t="inlineStr">
        <is>
          <t>Liquid &amp; Semisolid Dosage Forms</t>
        </is>
      </c>
      <c r="M240" s="100" t="inlineStr">
        <is>
          <t>Product</t>
        </is>
      </c>
      <c r="N240" s="88" t="inlineStr">
        <is>
          <t>ข้อสอบจริง Product ปี 2559 ข้อ 5</t>
        </is>
      </c>
      <c r="O240" s="100" t="inlineStr">
        <is>
          <t>ข้อสอบจริง</t>
        </is>
      </c>
      <c r="P240" s="100" t="inlineStr">
        <is>
          <t>ปี 2559</t>
        </is>
      </c>
      <c r="Q240" s="100" t="n"/>
    </row>
    <row r="241" ht="409.6" customHeight="1" s="49">
      <c r="A241" s="100" t="n">
        <v>239</v>
      </c>
      <c r="B241" s="88" t="inlineStr">
        <is>
          <t>ตัวยาสำคัญ A มีความคงตัวทางเคมีได้ดีในสภาวะกรด (Acid-stable) หากต้องการพัฒนาเป็นยาเม็ดเคลือบฟิล์มทั่วไปเพื่อความสวยงาม กลบรสขม และป้องกันความชื้น โดยต้องการให้ยาแตกตัวและละลายทันทีในกระเพาะอาหาร ควรเลือกใช้พอลิเมอร์เคลือบฟิล์มชนิดใด [📷 มีรูปภาพประกอบ: image140.png]</t>
        </is>
      </c>
      <c r="C241" s="100" t="n"/>
      <c r="D241" s="88" t="inlineStr">
        <is>
          <t>Methacrylic Acid Copolymer (Eudragit L 100)</t>
        </is>
      </c>
      <c r="E241" s="88" t="inlineStr">
        <is>
          <t>Shellac</t>
        </is>
      </c>
      <c r="F241" s="88" t="inlineStr">
        <is>
          <t>Hydroxypropyl Methylcellulose (HPMC / Hypromellose)</t>
        </is>
      </c>
      <c r="G241" s="88" t="inlineStr">
        <is>
          <t>Hydroxypropyl Methylcellulose Phthalate (HPMCP)</t>
        </is>
      </c>
      <c r="H241" s="88" t="inlineStr">
        <is>
          <t>Ethylcellulose (EC)</t>
        </is>
      </c>
      <c r="I241" s="100" t="n">
        <v>3</v>
      </c>
      <c r="J241" s="88" t="inlineStr">
        <is>
          <t>✅ คำตอบที่ถูกต้อง: ข้อ ค. Hydroxypropyl Methylcellulose (HPMC / Hypromellose)
💡 Background:
พอลิเมอร์สำหรับเคลือบฟิล์มยาเม็ดแบ่งเป็น:
1. Non-enteric Film Former (เคลือบฟิล์มทั่วไป ละลายน้ำได้ในทุก pH รวมทั้งในกรดกระเพาะอาหาร): เช่น Hydroxypropyl Methylcellulose (HPMC / Hypromellose), Hydroxypropyl Cellulose (HPC), Methylcellulose (MC), Polyvinyl Alcohol (PVA) เหมาะสำหรับยาที่คงตัวในกรดเพื่อความสวยงาม ป้องกันความชื้น และกลบรส
2. Enteric Film Former (เคลือบลำไส้ ไม่ละลายในกรด): เช่น Eudragit L, Shellac, HPMCP, CAP
3. Sustained-release Film Former (ไม่ละลายน้ำ): เช่น Ethylcellulose (EC)
🎯 ทำไมข้อนี้ถึงถูก:
ข้อ ค. ถูกต้อง เพราะ HPMC เป็นพอลิเมอร์เคลือบฟิล์มทั่วไปที่ละลายน้ำได้เร็วในกระเพาะอาหาร เหมาะสำหรับยาที่ทนกรด
🔍 ข้ออื่นผิดเพราะอะไร:
📖 Guideline อ้างอิง:
USP-NF &lt;1151&gt; Film Coating / Handbook of Pharmaceutical Excipients: Hypromellose
📌 จุดจำก่อนสอบ:
เคลือบฟิล์มทั่วไป ละลายเร็วในกระเพาะ = HPMC (Hypromellose), PVA</t>
        </is>
      </c>
      <c r="K241" s="100" t="inlineStr">
        <is>
          <t>USP-NF &lt;1151&gt; Pharmaceutical Dosage Forms: Film Coating / Handbook of Pharmaceutical Excipients (Hypromellose)</t>
        </is>
      </c>
      <c r="L241" s="88" t="inlineStr">
        <is>
          <t>Liquid &amp; Semisolid Dosage Forms</t>
        </is>
      </c>
      <c r="M241" s="100" t="inlineStr">
        <is>
          <t>Product</t>
        </is>
      </c>
      <c r="N241" s="88" t="inlineStr">
        <is>
          <t>ข้อสอบจริง Product ปี 2558 ข้อ 17</t>
        </is>
      </c>
      <c r="O241" s="100" t="inlineStr">
        <is>
          <t>ข้อสอบจริง</t>
        </is>
      </c>
      <c r="P241" s="100" t="inlineStr">
        <is>
          <t>ปี 2558</t>
        </is>
      </c>
      <c r="Q241" s="100" t="n"/>
    </row>
    <row r="242" ht="409.6" customHeight="1" s="49">
      <c r="A242" s="100" t="n">
        <v>240</v>
      </c>
      <c r="B242" s="88" t="inlineStr">
        <is>
          <t>หากผู้ป่วยมีประวัติการแพ้โปรตีนหรือแพ้ผลิตภัณฑ์ที่ได้มาจากสัตว์ทุกชนิด (Severe Animal Protein Allergy) สารช่วยในตำรับ (Excipient) ข้อใดต่อไปนี้ที่เภสัชกรต้องหลีกเลี่ยงและห้ามนำมาใช้ในสูตรตำรับโดยเด็ดขาด</t>
        </is>
      </c>
      <c r="C242" s="100" t="n"/>
      <c r="D242" s="88" t="inlineStr">
        <is>
          <t>Acacia (กัมธรรมชาติจากพืชตระกูลถั่ว)</t>
        </is>
      </c>
      <c r="E242" s="88" t="inlineStr">
        <is>
          <t>Sodium Alginate (พอลิเมอร์จากสาหร่ายสีน้ำตาล)</t>
        </is>
      </c>
      <c r="F242" s="88" t="inlineStr">
        <is>
          <t>Gelatin (โปรตีนที่สกัดจากกระดูกและหนังสัตว์ เช่น โคและสุกร)</t>
        </is>
      </c>
      <c r="G242" s="88" t="inlineStr">
        <is>
          <t>Xanthan Gum (พอลิแซ็กคาไรด์จากการหมักของแบคทีเรีย Xanthomonas)</t>
        </is>
      </c>
      <c r="H242" s="88" t="inlineStr">
        <is>
          <t>Pectin (พอลิแซ็กคาไรด์จากเปลือกผลไม้รสเปรี้ยว)</t>
        </is>
      </c>
      <c r="I242" s="100" t="n">
        <v>3</v>
      </c>
      <c r="J242" s="88" t="inlineStr">
        <is>
          <t>✅ คำตอบที่ถูกต้อง: ข้อ ค. Gelatin (โปรตีนที่สกัดจากกระดูกและหนังสัตว์ เช่น โคและสุกร)
💡 Background:
ที่มาของสารช่วยทางเภสัชกรรม:
- Gelatin: เป็นสารโปรตีนไฮโดรคอลลอยด์ที่ได้จากการย่อยสลายคอลลาเจนบางส่วน (Partial hydrolysis of collagen) ที่สกัดจากผิวหนัง กระดูก และเนื้อเยื่อเกี่ยวพันของสัตว์ (วัวและหมู) จึงเป็นสารจากสัตว์ 100% ซึ่งมีสารก่อภูมิแพ้โปรตีนสัตว์ และมีข้อจำกัดทางศาสนา (ฮาลาล/โคเชอร์) และมังสวิรัติ
- Acacia, Alginate, Pectin: เป็นคาร์โบไฮเดรตจากพืชและสาหร่าย
- Xanthan Gum: เป็นพอลิแซ็กคาไรด์จากการหมักของจุลินทรีย์
🎯 ทำไมข้อนี้ถึงถูก:
ข้อ ค. ถูกต้อง เพราะ Gelatin ผลิตจากโปรตีนของสัตว์ จึงต้องห้ามใช้ในผู้ที่แพ้โปรตีนจากสัตว์
🔍 ข้ออื่นผิดเพราะอะไร:
📖 Guideline อ้างอิง:
Handbook of Pharmaceutical Excipients: Gelatin / USP-NF Official Monographs: Gelatin
📌 จุดจำก่อนสอบ:
Gelatin = โปรตีนจากสัตว์ (วัว/หมู); ผู้แพ้โปรตีนสัตว์ / มังสวิรัติ ต้องหลีกเลี่ยง (ใช้ HPMC capsule แทน)</t>
        </is>
      </c>
      <c r="K242" s="100" t="inlineStr">
        <is>
          <t>Handbook of Pharmaceutical Excipients (Gelatin) / USP-NF Official Monographs: Gelatin</t>
        </is>
      </c>
      <c r="L242" s="88" t="inlineStr">
        <is>
          <t>Liquid &amp; Semisolid Dosage Forms</t>
        </is>
      </c>
      <c r="M242" s="100" t="inlineStr">
        <is>
          <t>Product</t>
        </is>
      </c>
      <c r="N242" s="88" t="inlineStr">
        <is>
          <t>ข้อสอบจริง Product ปี 2558 ข้อ 24</t>
        </is>
      </c>
      <c r="O242" s="100" t="inlineStr">
        <is>
          <t>ข้อสอบจริง</t>
        </is>
      </c>
      <c r="P242" s="100" t="inlineStr">
        <is>
          <t>ปี 2558</t>
        </is>
      </c>
      <c r="Q242" s="100" t="n"/>
    </row>
    <row r="243" ht="409.6" customHeight="1" s="49">
      <c r="A243" s="100" t="n">
        <v>241</v>
      </c>
      <c r="B243" s="88" t="inlineStr">
        <is>
          <t>หากต้องการเตรียมระบบนำส่งยาที่มีประจุบวก (Cationic Hydrophilic Colloid Delivery System) พอลิเมอร์ธรรมชาติชนิดใดต่อไปนี้มีคุณสมบัติโดดเด่นเป็นประจุบวก (Cationic Polymer) ตามธรรมชาติและเหมาะสมที่สุดในการนำมาใช้งาน</t>
        </is>
      </c>
      <c r="C243" s="100" t="n"/>
      <c r="D243" s="88" t="inlineStr">
        <is>
          <t>Carrageenan (พอลิแซ็กคาไรด์ประจุลบจากสาหร่าย)</t>
        </is>
      </c>
      <c r="E243" s="88" t="inlineStr">
        <is>
          <t>Chitosan (ไคโตซาน พอลิแซ็กคาไรด์ประจุบวกจากเปลือกสัตว์น้ำ)</t>
        </is>
      </c>
      <c r="F243" s="88" t="inlineStr">
        <is>
          <t>Tragacanth (กัมธรรมชาติประจุลบ)</t>
        </is>
      </c>
      <c r="G243" s="88" t="inlineStr">
        <is>
          <t>Sodium Alginate (พอลิแซ็กคาไรด์ประจุลบ)</t>
        </is>
      </c>
      <c r="H243" s="88" t="inlineStr">
        <is>
          <t>Veegum (แร่ดินเหนียวซิลิเกตประจุลบ)</t>
        </is>
      </c>
      <c r="I243" s="100" t="n">
        <v>2</v>
      </c>
      <c r="J243" s="88" t="inlineStr">
        <is>
          <t>✅ คำตอบที่ถูกต้อง: ข้อ ข. Chitosan (ไคโตซาน พอลิแซ็กคาไรด์ประจุบวกจากเปลือกสัตว์น้ำ)
💡 Background:
Chitosan เป็นพอลิแซ็กคาไรด์เชิงเส้นที่ได้จากกระบวนการ Deacetylation ของ Chitin (จากเปลือกกุ้ง ปู) โครงสร้างโมเลกุลมีหมู่เอมีนอิสระ ($-NH_2$) จำนวนมาก เมื่ออยู่ในสารละลายที่มีสภาพเป็นกรดอ่อน หมู่เอมีนจะรับโปรตอนกลายเป็นประจุบวก ($-NH_3^+$) ทำให้ Chitosan เป็น พอลิเมอร์ธรรมชาติประจุบวก (Cationic natural polymer) ชนิดเดียวที่มีความสำคัญสูงทางเภสัชกรรม นิยมใช้ในการยึดติดเยื่อบุ (Mucoadhesion) และการนำส่งยา/ยีน
🎯 ทำไมข้อนี้ถึงถูก:
ข้อ ข. ถูกต้อง เพราะ Chitosan เป็นพอลิเมอร์ธรรมชาติชนิดประจุบวก (Cationic polymer)
🔍 ข้ออื่นผิดเพราะอะไร:
📖 Guideline อ้างอิง:
Handbook of Pharmaceutical Excipients: Chitosan / Martin's Physical Pharmacy
📌 จุดจำก่อนสอบ:
Chitosan = พอลิเมอร์ธรรมชาติประจุบวก (Cationic polymer, มีหมู่ -NH3+) ยึดเกาะเยื่อบุได้ดี (Mucoadhesive)</t>
        </is>
      </c>
      <c r="K243" s="100" t="inlineStr">
        <is>
          <t>Handbook of Pharmaceutical Excipients (Chitosan) / Martin's Physical Pharmacy</t>
        </is>
      </c>
      <c r="L243" s="88" t="inlineStr">
        <is>
          <t>Liquid &amp; Semisolid Dosage Forms</t>
        </is>
      </c>
      <c r="M243" s="100" t="inlineStr">
        <is>
          <t>Product</t>
        </is>
      </c>
      <c r="N243" s="88" t="inlineStr">
        <is>
          <t>ข้อสอบจริง Product ปี 2558 ข้อ 25</t>
        </is>
      </c>
      <c r="O243" s="100" t="inlineStr">
        <is>
          <t>ข้อสอบจริง</t>
        </is>
      </c>
      <c r="P243" s="100" t="inlineStr">
        <is>
          <t>ปี 2558</t>
        </is>
      </c>
      <c r="Q243" s="100" t="n"/>
    </row>
    <row r="244" ht="409.6" customHeight="1" s="49">
      <c r="A244" s="100" t="n">
        <v>242</v>
      </c>
      <c r="B244" s="88" t="inlineStr">
        <is>
          <t>ในการเตรียมยาเหน็บช่องคลอดจำนวน 1 แท่ง:
Rx. Fluconazole 0.1 g, PEG base qs
กำหนดให้:
- Displacement value (DV) ของ Fluconazole = 1.0 (เทียบกับ Cocoa butter)
- น้ำหนักยาเหน็บเปล่าที่เตรียมด้วย PEG base (Blank weight) = 2.50 g
- ความหนาแน่นของ PEG base = 1.2 เท่าของน้ำมันโกโก้ (Theobroma oil)
จะต้องชั่งใช้ยาพื้น PEG base ปริมาณกี่กรัมในการเตรียมยาตำรับนี้ [📷 มีรูปภาพประกอบ: image149.png, image150.png, image151.png]</t>
        </is>
      </c>
      <c r="C244" s="100" t="n"/>
      <c r="D244" s="88" t="inlineStr">
        <is>
          <t>2.00 g</t>
        </is>
      </c>
      <c r="E244" s="88" t="inlineStr">
        <is>
          <t>2.38 g</t>
        </is>
      </c>
      <c r="F244" s="88" t="inlineStr">
        <is>
          <t>2.40 g</t>
        </is>
      </c>
      <c r="G244" s="88" t="inlineStr">
        <is>
          <t>2.42 g</t>
        </is>
      </c>
      <c r="H244" s="88" t="inlineStr">
        <is>
          <t>2.50 g</t>
        </is>
      </c>
      <c r="I244" s="100" t="n">
        <v>2</v>
      </c>
      <c r="J244" s="88" t="inlineStr">
        <is>
          <t>✅ คำตอบที่ถูกต้อง: ข้อ ข. 2.38 g
💡 Background &amp; การคำนวณ:
1. การคำนวณการแทนที่ปริมาตร (Displacement Value - DV):
   - DV = ปริมาณตัวยา (g) ที่แทนที่ Cocoa butter ได้ 1 g
   - กำหนดให้ Fluconazole มี DV = 1.0
   - ดังนั้น ตัวยา Fluconazole 0.1 g จะแทนที่ Cocoa butter = 0.1 g / 1.0 = 0.10 g
2. แปลงปริมาณการแทนที่จาก Cocoa butter เป็น PEG base โดยใช้สัดส่วนความหนาแน่น:
   - เนื่องจากความหนาแน่นของ PEG base = 1.2 เท่าของ Cocoa butter
   - น้ำหนักของ PEG base ที่ถูกแทนที่ = 0.10 g  1.2 = 0.12 g
3. คำนวณน้ำหนัก PEG base สุทธิที่ต้องชั่งใช้:
   - น้ำหนัก PEG base = น้ำหนัก Blank suppository ของ PEG base - น้ำหนัก PEG base ที่ถูกแทนที่
   - น้ำหนัก PEG base = 2.50 g - 0.12 g = 2.38 g
🎯 ทำไมข้อนี้ถึงถูก:
ข้อ ข. ถูกต้อง เพราะจากการคำนวณทางเภสัชกรรม ยา Fluconazole 0.1 g แทนที่ PEG base ไป 0.12 g ดังนั้นต้องชั่ง PEG base สุทธิ = 2.50 - 0.12 = 2.38 g
🔍 ข้ออื่นผิดเพราะอะไร:
📖 Guideline อ้างอิง:
Pharmaceutical Calculations (Howard C. Ansel) / Ansel's Dosage Forms (Suppository Compounding)
📌 จุดจำก่อนสอบ:
PEG ถูกแทนที่ = (ขนาดยา / DV)  ปัจจัยความหนาแน่น = (0.1 / 1.0)  1.2 = 0.12 g -&gt; PEG ที่ต้องชั่ง = 2.50 - 0.12 = 2.38 g</t>
        </is>
      </c>
      <c r="K244" s="100" t="inlineStr">
        <is>
          <t>Pharmaceutical Calculations (Howard C. Ansel: Suppository Calculations with Displacement Value and Base Density Factor)</t>
        </is>
      </c>
      <c r="L244" s="88" t="inlineStr">
        <is>
          <t>Liquid &amp; Semisolid Dosage Forms</t>
        </is>
      </c>
      <c r="M244" s="100" t="inlineStr">
        <is>
          <t>Product</t>
        </is>
      </c>
      <c r="N244" s="88" t="inlineStr">
        <is>
          <t>ข้อสอบจริง Product ปี 2558 ข้อ 26</t>
        </is>
      </c>
      <c r="O244" s="100" t="inlineStr">
        <is>
          <t>ข้อสอบจริง</t>
        </is>
      </c>
      <c r="P244" s="100" t="inlineStr">
        <is>
          <t>ปี 2558</t>
        </is>
      </c>
      <c r="Q244" s="100" t="n"/>
    </row>
    <row r="245" ht="409.6" customHeight="1" s="49">
      <c r="A245" s="100" t="n">
        <v>243</v>
      </c>
      <c r="B245" s="88" t="inlineStr">
        <is>
          <t>จากสูตรตำรับยาพ่นสูดละอองลอย (Aerosol) ต่อไปนี้:
Rx. Isoproterenol sulfate 0.1 g, Oleyl alcohol 1.0 g, Ascorbic acid 0.1 g, Myristyl alcohol 1.0 g, Ethanol &amp; Propellant qs ad 30 g
หากตัวยาสำคัญและสารช่วยทั้งหมดสามารถละลายเป็นเนื้อเดียวกันได้อย่างสมบูรณ์ใน Ethanol (Co-solvent) ร่วมกับสารขับดัน ตำรับนี้จัดเป็นรูปแบบผลิตภัณฑ์ละอองลอย (Aerosol Dosage Form) ชนิดใด</t>
        </is>
      </c>
      <c r="C245" s="100" t="n"/>
      <c r="D245" s="88" t="inlineStr">
        <is>
          <t>Aerosol Suspension (ละอองลอยชนิดแขวนตะกอน)</t>
        </is>
      </c>
      <c r="E245" s="88" t="inlineStr">
        <is>
          <t>Aerosol Emulsion / Foam (ละอองลอยชนิดโฟมอิมัลชัน)</t>
        </is>
      </c>
      <c r="F245" s="88" t="inlineStr">
        <is>
          <t>Aerosol Solution (ละอองลอยชนิดสารละลายแท้สองสถานะ / Two-phase system)</t>
        </is>
      </c>
      <c r="G245" s="88" t="inlineStr">
        <is>
          <t>Dry Powder Inhaler (ละอองลอยชนิดผงแห้ง)</t>
        </is>
      </c>
      <c r="H245" s="88" t="inlineStr">
        <is>
          <t>Liposomal Aerosol</t>
        </is>
      </c>
      <c r="I245" s="100" t="n">
        <v>3</v>
      </c>
      <c r="J245" s="88" t="inlineStr">
        <is>
          <t>✅ คำตอบที่ถูกต้อง: ข้อ ค. Aerosol Solution (ละอองลอยชนิดสารละลายแท้สองสถานะ / Two-phase system)
💡 Background:
การจำแนกระบบละอองลอยทางเภสัชกรรม (Aerosol Systems):
1. Solution Aerosol (ระบบ 2 สถานะ: Vapor phase + Liquid phase): ตัวยาสำคัญละลายเป็นเนื้อเดียวกับสารขับดันและ Co-solvent (Ethanol) เป็นของเหลวใส เมื่อกดพ่นจะได้ละอองฝอยที่มีความสม่ำเสมอสูงมาก
2. Suspension Aerosol (ระบบ 3 สถานะ: Vapor + Liquid propellant + Insoluble solid particles): ตัวยาไม่ละลายแต่แขวนลอยอยู่ในสารขับดัน
3. Emulsion / Foam Aerosol: มีทั้งวัฏภาคน้ำและน้ำมัน
🎯 ทำไมข้อนี้ถึงถูก:
ข้อ ค. ถูกต้อง เพราะโจทย์ระบุว่าตัวยาละลายได้อย่างสมบูรณ์ในแอลกอฮอล์และสารขับดัน จึงเป็น Aerosol Solution
🔍 ข้ออื่นผิดเพราะอะไร:
📖 Guideline อ้างอิง:
USP-NF &lt;601&gt; Aerosols / Ansel's Pharmaceutical Dosage Forms (Pharmaceutical Aerosols)
📌 จุดจำก่อนสอบ:
ตัวยาละลายหมดใน Propellant + Co-solvent (Ethanol) = Aerosol Solution (Two-phase system)</t>
        </is>
      </c>
      <c r="K245" s="100" t="inlineStr">
        <is>
          <t>USP-NF &lt;601&gt; Aerosols / Ansel's Pharmaceutical Dosage Forms (Aerosol Systems: Solution vs Suspension)</t>
        </is>
      </c>
      <c r="L245" s="88" t="inlineStr">
        <is>
          <t>Liquid &amp; Semisolid Dosage Forms</t>
        </is>
      </c>
      <c r="M245" s="100" t="inlineStr">
        <is>
          <t>Product</t>
        </is>
      </c>
      <c r="N245" s="88" t="inlineStr">
        <is>
          <t>ข้อสอบจริง Product ปี 2558 ข้อ 38</t>
        </is>
      </c>
      <c r="O245" s="100" t="inlineStr">
        <is>
          <t>ข้อสอบจริง</t>
        </is>
      </c>
      <c r="P245" s="100" t="inlineStr">
        <is>
          <t>ปี 2558</t>
        </is>
      </c>
      <c r="Q245" s="100" t="n"/>
    </row>
    <row r="246" ht="13.2" customHeight="1" s="49">
      <c r="A246" s="100" t="n">
        <v>244</v>
      </c>
      <c r="B246" s="88" t="inlineStr">
        <is>
          <t>Brown mixture 60 ml ขายได้ในร้านขายยาหรือไม่</t>
        </is>
      </c>
      <c r="C246" s="100" t="n"/>
      <c r="D246" s="88" t="inlineStr">
        <is>
          <t>ขายไม่ได้เนื่องจากเป็นวัตถุออกฤทธิ์ต่อจิตและประสาท</t>
        </is>
      </c>
      <c r="E246" s="88" t="inlineStr">
        <is>
          <t>ขายได้แต่ต้องมีใบสั่งแพทย์์เท่านั้น</t>
        </is>
      </c>
      <c r="F246" s="88" t="inlineStr">
        <is>
          <t>ขายได้โดยเภสัชกรเท่านั้น</t>
        </is>
      </c>
      <c r="G246" s="88" t="inlineStr">
        <is>
          <t>[NEED_REVIEW]</t>
        </is>
      </c>
      <c r="H246" s="88" t="inlineStr">
        <is>
          <t>ขายได้โดยเป็นยาที่ไม่ใช่ยาอันตรายและยาบรรจุเสร็จ</t>
        </is>
      </c>
      <c r="I246" s="100" t="inlineStr">
        <is>
          <t>4</t>
        </is>
      </c>
      <c r="J246" s="88"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246" s="100" t="n"/>
      <c r="L246" s="88" t="inlineStr">
        <is>
          <t>Hypertension</t>
        </is>
      </c>
      <c r="M246" s="100" t="inlineStr">
        <is>
          <t>Clinic</t>
        </is>
      </c>
      <c r="N246" s="88" t="inlineStr">
        <is>
          <t>ข้อ 7 (PLE_CC1_2554 SET2.md)</t>
        </is>
      </c>
      <c r="O246" s="100" t="n"/>
      <c r="P246" s="100" t="n"/>
      <c r="Q246" s="100" t="n"/>
    </row>
    <row r="247" ht="13.2" customHeight="1" s="49">
      <c r="A247" s="100" t="n">
        <v>245</v>
      </c>
      <c r="B247" s="88" t="inlineStr">
        <is>
          <t>เภสัชภัณฑ์รูปแบบกึ่งแข็ง (Semisolid dosage form)</t>
        </is>
      </c>
      <c r="C247" s="100" t="n"/>
      <c r="D247" s="88" t="inlineStr">
        <is>
          <t>ลักษณะความไม่คงสภาพที่พบส่วนใหญ่ของยาขี้ผึ้ง ยกเว้นข้อใด</t>
        </is>
      </c>
      <c r="E247" s="88" t="inlineStr">
        <is>
          <t>น้ำหนักลดลง</t>
        </is>
      </c>
      <c r="F247" s="88" t="inlineStr">
        <is>
          <t>มีการเปลี่ยนแปลงของสีและกลิ่น</t>
        </is>
      </c>
      <c r="G247" s="88" t="inlineStr">
        <is>
          <t>ความข้นหนืดเปลี่ยนไป</t>
        </is>
      </c>
      <c r="H247" s="88" t="inlineStr">
        <is>
          <t>มีน้ำมันออกมาจากยาขี้ผึ้ง</t>
        </is>
      </c>
      <c r="I247" s="100" t="inlineStr">
        <is>
          <t>1</t>
        </is>
      </c>
      <c r="J247" s="88"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247" s="100" t="n"/>
      <c r="L247" s="88" t="inlineStr">
        <is>
          <t>Hypertension</t>
        </is>
      </c>
      <c r="M247" s="100" t="inlineStr">
        <is>
          <t>Clinic</t>
        </is>
      </c>
      <c r="N247" s="88" t="inlineStr">
        <is>
          <t>ข้อ 15 (PLE_CC1_Practice_Exam.md)</t>
        </is>
      </c>
      <c r="O247" s="100" t="n"/>
      <c r="P247" s="100" t="n"/>
      <c r="Q247" s="100" t="n"/>
    </row>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Q8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2</t>
        </is>
      </c>
      <c r="B3" s="88" t="inlineStr">
        <is>
          <t>ให้ข้อมูลการทำdissolution test มีacid stage กับbuffer stage ถามเกี่ยวกับยาที่ใช้การทดสอบแบบนี้ ตัวเลือก</t>
        </is>
      </c>
      <c r="C3" s="100" t="n"/>
      <c r="D3" s="88" t="inlineStr">
        <is>
          <t>Biopharmaceutics &amp; Dissolution</t>
        </is>
      </c>
      <c r="E3" s="88" t="inlineStr">
        <is>
          <t>In Vitro Dissolution Apparatus 1 (Basket, 100 rpm)</t>
        </is>
      </c>
      <c r="F3" s="88" t="inlineStr">
        <is>
          <t>In Vitro Dissolution Apparatus 2 (Paddle, 50 rpm)</t>
        </is>
      </c>
      <c r="G3" s="88" t="inlineStr">
        <is>
          <t>Higuchi Matrix Release Kinetic model</t>
        </is>
      </c>
      <c r="H3" s="88" t="inlineStr">
        <is>
          <t>First-Order Drug Release Kinetics</t>
        </is>
      </c>
      <c r="I3" s="119" t="inlineStr">
        <is>
          <t>1</t>
        </is>
      </c>
      <c r="J3" s="88"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00" t="n"/>
      <c r="L3" s="88" t="inlineStr">
        <is>
          <t>Dissolution testing</t>
        </is>
      </c>
      <c r="M3" s="100" t="inlineStr">
        <is>
          <t>Biopharmaceutics &amp; Dissolution</t>
        </is>
      </c>
      <c r="N3" s="88" t="inlineStr">
        <is>
          <t>PLE-CC1 ปี 2566 Day 1 ข้อ 25</t>
        </is>
      </c>
      <c r="O3" s="100" t="inlineStr">
        <is>
          <t>ข้อสอบจริง</t>
        </is>
      </c>
      <c r="P3" s="100" t="inlineStr">
        <is>
          <t>ปี 2566</t>
        </is>
      </c>
      <c r="Q3" s="100" t="n"/>
    </row>
    <row r="4" ht="13.2" customHeight="1" s="49">
      <c r="A4" s="119" t="inlineStr">
        <is>
          <t>3</t>
        </is>
      </c>
      <c r="B4" s="88"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4" s="100" t="n"/>
      <c r="D4" s="88" t="inlineStr">
        <is>
          <t>Biopharmaceutics &amp; Dissolution</t>
        </is>
      </c>
      <c r="E4" s="88" t="inlineStr">
        <is>
          <t>NaHCO3</t>
        </is>
      </c>
      <c r="F4" s="88" t="inlineStr">
        <is>
          <t>HCl</t>
        </is>
      </c>
      <c r="G4" s="88" t="inlineStr">
        <is>
          <t>NaCl</t>
        </is>
      </c>
      <c r="H4" s="88" t="inlineStr">
        <is>
          <t>สารชื่อยาวหน่อย bu สักอย่าง มั้ง</t>
        </is>
      </c>
      <c r="I4" s="119" t="inlineStr">
        <is>
          <t>1</t>
        </is>
      </c>
      <c r="J4" s="88"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electron ทำให้หมู่ carboxyl มีความเป็นกรดมากขึ้น ดังนั้นจึงเติม NaHCO3 ที่มีความเป็นเบส ทำให้เกิด salt form https://gpatindia.com/furosemide-synthesis-sar-mcqstructurechemical-properties-and-therapeutic-uses/ ..............................................................................................................................................................................................................
🔍 ข้ออื่นผิดเพราะอะไร:
• ข้อ ข. (NaHCO3): NaHCO3 ไม่ตรงกับข้อบ่งใช้หรือกลไกการออกฤทธิ์ที่ถูกต้องตาม USP &lt;711&gt; / Biopharmaceutics Classification System (BCS)
• ข้อ ค. (HCl): HCl ไม่ตรงกับข้อบ่งใช้หรือกลไกการออกฤทธิ์ที่ถูกต้องตาม USP &lt;711&gt; / Biopharmaceutics Classification System (BCS)
• ข้อ ง. (NaCl): NaCl ไม่ตรงกับข้อบ่งใช้หรือกลไกการออกฤทธิ์ที่ถูกต้องตาม USP &lt;711&gt; / Biopharmaceutics Classification System (BCS)
• ข้อ จ. (สารชื่อยาวหน่อย bu สักอย่าง มั้ง): สารชื่อยาวหน่อย bu สักอย่าง มั้ง ไม่ตรงกับข้อบ่งใช้หรือกลไกการออกฤทธิ์ที่ถูกต้องตาม USP &lt;711&gt; / Biopharmaceutics Classification System (BCS)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4" s="100" t="n"/>
      <c r="L4" s="88" t="inlineStr">
        <is>
          <t>Dissolution testing</t>
        </is>
      </c>
      <c r="M4" s="100" t="inlineStr">
        <is>
          <t>Biopharmaceutics &amp; Dissolution</t>
        </is>
      </c>
      <c r="N4" s="88" t="inlineStr">
        <is>
          <t>PLE_CC1_2564_All_Key ข้อ 20</t>
        </is>
      </c>
      <c r="O4" s="100" t="inlineStr">
        <is>
          <t>ข้อสอบจริง</t>
        </is>
      </c>
      <c r="P4" s="100" t="inlineStr">
        <is>
          <t>ปี 2564</t>
        </is>
      </c>
      <c r="Q4" s="100" t="n"/>
    </row>
    <row r="5" ht="13.2" customHeight="1" s="49">
      <c r="A5" s="119" t="inlineStr">
        <is>
          <t>4</t>
        </is>
      </c>
      <c r="B5" s="88" t="inlineStr">
        <is>
          <t>ยา methotrexate มีปัญหา diffusion ปัจจุบันมีการพัฒนายาโดยตัดส่วนที่เป็น hydrophilic ออก ถามว่า ตรงไหนคือส่วนที่ถูกตัดออกไป (โจทย์ให้โครงสร้างยามา)</t>
        </is>
      </c>
      <c r="C5" s="100" t="n"/>
      <c r="D5" s="88" t="inlineStr">
        <is>
          <t>Biopharmaceutics &amp; Dissolution</t>
        </is>
      </c>
      <c r="E5" s="88" t="inlineStr">
        <is>
          <t>ตัดหมู่ carboxylic group</t>
        </is>
      </c>
      <c r="F5" s="88" t="inlineStr">
        <is>
          <t>BCS Class II (Low Solubility, High Permeability)</t>
        </is>
      </c>
      <c r="G5" s="88" t="inlineStr">
        <is>
          <t>BCS Class III (High Solubility, Low Permeability)</t>
        </is>
      </c>
      <c r="H5" s="88" t="inlineStr">
        <is>
          <t>BCS Class IV (Low Solubility, Low Permeability)</t>
        </is>
      </c>
      <c r="I5" s="119" t="inlineStr">
        <is>
          <t>1</t>
        </is>
      </c>
      <c r="J5" s="88" t="inlineStr">
        <is>
          <t>✅ คำตอบที่ถูกต้อง: ข้อ ก. Biopharmaceutics &amp; Dissolution
💡 Background: Methotrexate (MTX) เป็นยาต้านมะเร็งและยากดภูมิคุ้มกันกลุ่ม Antifolate มีโครงสร้างคล้าย Folic acid และมีประจุไอออนที่สภาวะสรีรวิทยา
🎯 ทำไมข้อนี้ถึงถูก:
ข้อ ก. (Biopharmaceutics &amp; Dissolution) เป็นคำตอบที่ถูกต้องและสอดคล้องกับหลักวิชาการและแนวทางเวชปฏิบัติในการรักษา
🔍 ข้ออื่นผิดเพราะอะไร:
- ข้อ ก. Simple passive diffusion: เม็ดเลือดและเซลล์เยื่อบุไม่ยอมให้สารที่มีประจุขั้วสูงผ่าน lipid bilayer ได้เอง
- ข้อ ข. Paracellular transport: ช่องว่างระหว่างเซลล์มีขนาดเล็กเกินไปสำหรับโมเลกุลยาขนาดนี้
- ข้อ ง. Receptor-mediated endocytosis: เกิดขึ้นเฉพาะกับ Folate receptor บางชนิดแต่ไม่ใช่ทางผ่านหลักของ MTX เข้าเซลล์มะเร็งส่วนใหญ่
- ข้อ จ. Efflux transport: เช่น P-glycoprotein ทำหน้าที่ปั๊มยาออกจากเซลล์ ไม่ใช่การนำยาเข้าเซลล์
📖 Guideline อ้างอิง: Goodman &amp; Gilman's: The Pharmacological Basis of Therapeutics (14th Edition)
📌 จุดจำก่อนสอบ: Methotrexate เป็น Antifolate มีขั้วสูง เข้าเซลล์ผ่านตัวขนส่ง RFC1 (Active transport) และเกิด Polyglutamation ภายในเซลล์</t>
        </is>
      </c>
      <c r="K5" s="100" t="n"/>
      <c r="L5" s="88" t="inlineStr">
        <is>
          <t>Diffusion &amp; Fick's laws</t>
        </is>
      </c>
      <c r="M5" s="100" t="inlineStr">
        <is>
          <t>Biopharmaceutics &amp; Dissolution</t>
        </is>
      </c>
      <c r="N5" s="88" t="inlineStr">
        <is>
          <t>PLE_CC1_2564_All_Key ข้อ 36</t>
        </is>
      </c>
      <c r="O5" s="100" t="inlineStr">
        <is>
          <t>ข้อสอบจริง</t>
        </is>
      </c>
      <c r="P5" s="100" t="inlineStr">
        <is>
          <t>ปี 2564</t>
        </is>
      </c>
      <c r="Q5" s="100" t="n"/>
    </row>
    <row r="6" ht="13.2" customHeight="1" s="49">
      <c r="A6" s="100" t="n">
        <v>4</v>
      </c>
      <c r="B6" s="88"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6" s="100" t="n"/>
      <c r="D6" s="88" t="inlineStr">
        <is>
          <t>Croscamellose sodium</t>
        </is>
      </c>
      <c r="E6" s="88" t="inlineStr">
        <is>
          <t>Colloidal silicon dioxide</t>
        </is>
      </c>
      <c r="F6" s="88" t="inlineStr">
        <is>
          <t>Sodium luaryl sulfate</t>
        </is>
      </c>
      <c r="G6" s="88" t="inlineStr">
        <is>
          <t>Microcrystalline cellulose</t>
        </is>
      </c>
      <c r="H6" s="88" t="inlineStr">
        <is>
          <t>Sodium starch glycolate</t>
        </is>
      </c>
      <c r="I6" s="100" t="n">
        <v>1</v>
      </c>
      <c r="J6" s="88"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0" t="n"/>
      <c r="L6" s="88" t="inlineStr">
        <is>
          <t>Dissolution testing</t>
        </is>
      </c>
      <c r="M6" s="100" t="inlineStr">
        <is>
          <t>Product</t>
        </is>
      </c>
      <c r="N6" s="88" t="inlineStr">
        <is>
          <t>ข้อ 77 (PLE_CC1_2562_Key.md)</t>
        </is>
      </c>
      <c r="O6" s="100" t="inlineStr">
        <is>
          <t>ข้อสอบจริง</t>
        </is>
      </c>
      <c r="P6" s="100" t="inlineStr">
        <is>
          <t>ปี 2562</t>
        </is>
      </c>
      <c r="Q6" s="100" t="n"/>
    </row>
    <row r="7" ht="13.2" customHeight="1" s="49">
      <c r="A7" s="100" t="n">
        <v>5</v>
      </c>
      <c r="B7" s="88"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7" s="100" t="n"/>
      <c r="D7" s="88" t="inlineStr">
        <is>
          <t>800 mg/d</t>
        </is>
      </c>
      <c r="E7" s="88" t="inlineStr">
        <is>
          <t>1000 mg/d</t>
        </is>
      </c>
      <c r="F7" s="88" t="inlineStr">
        <is>
          <t>1024 mg/d</t>
        </is>
      </c>
      <c r="G7" s="88" t="inlineStr">
        <is>
          <t>1280 mg/d</t>
        </is>
      </c>
      <c r="H7" s="88" t="inlineStr">
        <is>
          <t>1400 mg/d</t>
        </is>
      </c>
      <c r="I7" s="100" t="n">
        <v>1</v>
      </c>
      <c r="J7" s="88"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0" t="n"/>
      <c r="L7" s="88" t="inlineStr">
        <is>
          <t>Dissolution testing</t>
        </is>
      </c>
      <c r="M7" s="100" t="inlineStr">
        <is>
          <t>Product</t>
        </is>
      </c>
      <c r="N7" s="88" t="inlineStr">
        <is>
          <t>ข้อ 102 (PLE_CC1_2562_Key.md)</t>
        </is>
      </c>
      <c r="O7" s="100" t="inlineStr">
        <is>
          <t>ข้อสอบจริง</t>
        </is>
      </c>
      <c r="P7" s="100" t="inlineStr">
        <is>
          <t>ปี 2562</t>
        </is>
      </c>
      <c r="Q7" s="100" t="n"/>
    </row>
    <row r="8" ht="13.2" customHeight="1" s="49">
      <c r="A8" s="100" t="n">
        <v>6</v>
      </c>
      <c r="B8" s="88" t="inlineStr">
        <is>
          <t>เภสัชกรต้องการหาค่าการละลายของยา metronidazole ใน solution mixture ของน้ำและ ethanol พบว่า</t>
        </is>
      </c>
      <c r="C8" s="100" t="n"/>
      <c r="D8" s="88" t="inlineStr">
        <is>
          <t>7.5</t>
        </is>
      </c>
      <c r="E8" s="88" t="inlineStr">
        <is>
          <t>75</t>
        </is>
      </c>
      <c r="F8" s="88" t="inlineStr">
        <is>
          <t>60</t>
        </is>
      </c>
      <c r="G8" s="88" t="inlineStr">
        <is>
          <t>52.5</t>
        </is>
      </c>
      <c r="H8" s="88" t="inlineStr">
        <is>
          <t>20</t>
        </is>
      </c>
      <c r="I8" s="100" t="n">
        <v>1</v>
      </c>
      <c r="J8" s="88"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0" t="n"/>
      <c r="L8" s="88" t="inlineStr">
        <is>
          <t>Dissolution testing</t>
        </is>
      </c>
      <c r="M8" s="100" t="inlineStr">
        <is>
          <t>Product</t>
        </is>
      </c>
      <c r="N8" s="88" t="inlineStr">
        <is>
          <t>ข้อ 99 (PLE_CC1_2562_Key.md)</t>
        </is>
      </c>
      <c r="O8" s="100" t="inlineStr">
        <is>
          <t>ข้อสอบจริง</t>
        </is>
      </c>
      <c r="P8" s="100" t="inlineStr">
        <is>
          <t>ปี 2562</t>
        </is>
      </c>
      <c r="Q8" s="100" t="n"/>
    </row>
    <row r="9" ht="13.2" customHeight="1" s="49">
      <c r="A9" s="100" t="n">
        <v>7</v>
      </c>
      <c r="B9" s="88" t="inlineStr">
        <is>
          <t>จาก monograph ของยา carvedilol ข้อใดคือเครื่องมือที่ใชในการ ทดสอบหัวขอการละลาย</t>
        </is>
      </c>
      <c r="C9" s="100" t="n"/>
      <c r="D9" s="88" t="inlineStr">
        <is>
          <t>Reciprocating cylinder</t>
        </is>
      </c>
      <c r="E9" s="88" t="inlineStr">
        <is>
          <t>Paddle apparatus</t>
        </is>
      </c>
      <c r="F9" s="88" t="inlineStr">
        <is>
          <t>Basket apparatus</t>
        </is>
      </c>
      <c r="G9" s="88" t="inlineStr">
        <is>
          <t>Flow-through cell</t>
        </is>
      </c>
      <c r="H9" s="88" t="inlineStr">
        <is>
          <t>Cell cylinder apparatus</t>
        </is>
      </c>
      <c r="I9" s="100" t="n">
        <v>1</v>
      </c>
      <c r="J9" s="88"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0" t="n"/>
      <c r="L9" s="88" t="inlineStr">
        <is>
          <t>Dissolution testing</t>
        </is>
      </c>
      <c r="M9" s="100" t="inlineStr">
        <is>
          <t>Product</t>
        </is>
      </c>
      <c r="N9" s="88" t="inlineStr">
        <is>
          <t>ข้อ 9 (PLE_CC1_2561_Key.md)</t>
        </is>
      </c>
      <c r="O9" s="100" t="inlineStr">
        <is>
          <t>ข้อสอบจริง</t>
        </is>
      </c>
      <c r="P9" s="100" t="inlineStr">
        <is>
          <t>ปี 2561</t>
        </is>
      </c>
      <c r="Q9" s="100" t="n"/>
    </row>
    <row r="10" ht="13.2" customHeight="1" s="49">
      <c r="A10" s="100" t="n">
        <v>8</v>
      </c>
      <c r="B10" s="88" t="inlineStr">
        <is>
          <t>จากขอ 9 dissolution medium ควรจะมีอุณหภูมิเท!าใด [📷 มีรูปภาพประกอบ: image103.png]</t>
        </is>
      </c>
      <c r="C10" s="100" t="n"/>
      <c r="D10" s="88" t="inlineStr">
        <is>
          <t>20oC ± 0.5</t>
        </is>
      </c>
      <c r="E10" s="88" t="inlineStr">
        <is>
          <t>20oC ± 2.0</t>
        </is>
      </c>
      <c r="F10" s="88" t="inlineStr">
        <is>
          <t>25oC ± 0.5</t>
        </is>
      </c>
      <c r="G10" s="88" t="inlineStr">
        <is>
          <t>25oC ± 2.0</t>
        </is>
      </c>
      <c r="H10" s="88" t="inlineStr">
        <is>
          <t>37oC ± 0.5 e</t>
        </is>
      </c>
      <c r="I10" s="100" t="n">
        <v>1</v>
      </c>
      <c r="J10" s="88"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0" t="n"/>
      <c r="L10" s="88" t="inlineStr">
        <is>
          <t>Dissolution testing</t>
        </is>
      </c>
      <c r="M10" s="100" t="inlineStr">
        <is>
          <t>Product</t>
        </is>
      </c>
      <c r="N10" s="88" t="inlineStr">
        <is>
          <t>ข้อ 10 (PLE_CC1_2561_Key.md)</t>
        </is>
      </c>
      <c r="O10" s="100" t="inlineStr">
        <is>
          <t>ข้อสอบจริง</t>
        </is>
      </c>
      <c r="P10" s="100" t="inlineStr">
        <is>
          <t>ปี 2561</t>
        </is>
      </c>
      <c r="Q10" s="100" t="n"/>
    </row>
    <row r="11" ht="13.2" customHeight="1" s="49">
      <c r="A11" s="100" t="n">
        <v>9</v>
      </c>
      <c r="B11" s="88" t="inlineStr">
        <is>
          <t>ให(ข้อมูลการละลายยา มาถามว.าควรทำตำหรับรูปแบบใด</t>
        </is>
      </c>
      <c r="C11" s="100" t="n"/>
      <c r="D11" s="88" t="inlineStr">
        <is>
          <t>Elixir</t>
        </is>
      </c>
      <c r="E11" s="88" t="inlineStr">
        <is>
          <t>Solution</t>
        </is>
      </c>
      <c r="F11" s="88" t="inlineStr">
        <is>
          <t>Tablets</t>
        </is>
      </c>
      <c r="G11" s="88" t="inlineStr">
        <is>
          <t>Capsule</t>
        </is>
      </c>
      <c r="H11" s="88" t="inlineStr">
        <is>
          <t>Suspension</t>
        </is>
      </c>
      <c r="I11" s="100" t="n">
        <v>1</v>
      </c>
      <c r="J11" s="88"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Dissolution testing</t>
        </is>
      </c>
      <c r="M11" s="100" t="inlineStr">
        <is>
          <t>Product</t>
        </is>
      </c>
      <c r="N11" s="88" t="inlineStr">
        <is>
          <t>ข้อ 63 (PLE_CC1_2561_Key.md)</t>
        </is>
      </c>
      <c r="O11" s="100" t="inlineStr">
        <is>
          <t>ข้อสอบจริง</t>
        </is>
      </c>
      <c r="P11" s="100" t="inlineStr">
        <is>
          <t>ปี 2561</t>
        </is>
      </c>
      <c r="Q11" s="100" t="n"/>
    </row>
    <row r="12" ht="13.2" customHeight="1" s="49">
      <c r="A12" s="100" t="n">
        <v>10</v>
      </c>
      <c r="B12" s="88" t="inlineStr">
        <is>
          <t>หากต(องการเปÅดหนังสือเพื่อค(นคว(า เรื่อง bioequivalence</t>
        </is>
      </c>
      <c r="C12" s="100" t="n"/>
      <c r="D12" s="88" t="inlineStr">
        <is>
          <t>Pharmacotherapy</t>
        </is>
      </c>
      <c r="E12" s="88" t="inlineStr">
        <is>
          <t>Drug interaction fact</t>
        </is>
      </c>
      <c r="F12" s="88" t="inlineStr">
        <is>
          <t>Drug fact and comparison</t>
        </is>
      </c>
      <c r="G12" s="88" t="inlineStr">
        <is>
          <t>Drug information handbook</t>
        </is>
      </c>
      <c r="H12" s="88" t="inlineStr">
        <is>
          <t>United states pharmacopeia</t>
        </is>
      </c>
      <c r="I12" s="100" t="n">
        <v>1</v>
      </c>
      <c r="J12" s="88"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Dissolution testing</t>
        </is>
      </c>
      <c r="M12" s="100" t="inlineStr">
        <is>
          <t>Product</t>
        </is>
      </c>
      <c r="N12" s="88" t="inlineStr">
        <is>
          <t>ข้อ 68 (PLE_CC1_2561_Key.md)</t>
        </is>
      </c>
      <c r="O12" s="100" t="inlineStr">
        <is>
          <t>ข้อสอบจริง</t>
        </is>
      </c>
      <c r="P12" s="100" t="inlineStr">
        <is>
          <t>ปี 2561</t>
        </is>
      </c>
      <c r="Q12" s="100" t="n"/>
    </row>
    <row r="13" ht="13.2" customHeight="1" s="49">
      <c r="A13" s="100" t="n">
        <v>11</v>
      </c>
      <c r="B13" s="88"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3" s="100" t="n"/>
      <c r="D13" s="88" t="inlineStr">
        <is>
          <t>Apparatus ใช้ Basket</t>
        </is>
      </c>
      <c r="E13" s="88" t="inlineStr">
        <is>
          <t>ใช้ Phosphate buffe pH 5.8 ± 2.0</t>
        </is>
      </c>
      <c r="F13" s="88" t="inlineStr">
        <is>
          <t>ละลายให้เสร็จภายใน 60 นาที</t>
        </is>
      </c>
      <c r="G13" s="88" t="inlineStr">
        <is>
          <t>ใช้ Liquid chromatography ในการวิเคราะห์</t>
        </is>
      </c>
      <c r="H13" s="88"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3" s="100" t="n">
        <v>1</v>
      </c>
      <c r="J13" s="88"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Dissolution testing</t>
        </is>
      </c>
      <c r="M13" s="100" t="inlineStr">
        <is>
          <t>Product</t>
        </is>
      </c>
      <c r="N13" s="88" t="inlineStr">
        <is>
          <t>ข้อ 8 (PLE_CC1_2560 22 April Set 1.md)</t>
        </is>
      </c>
      <c r="O13" s="100" t="inlineStr">
        <is>
          <t>ข้อสอบจริง</t>
        </is>
      </c>
      <c r="P13" s="100" t="inlineStr">
        <is>
          <t>ปี 2560</t>
        </is>
      </c>
      <c r="Q13" s="100" t="n"/>
    </row>
    <row r="14" ht="13.2" customHeight="1" s="49">
      <c r="A14" s="100" t="n">
        <v>12</v>
      </c>
      <c r="B14" s="88"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4" s="100" t="n"/>
      <c r="D14" s="88" t="inlineStr">
        <is>
          <t>Apparatus ใช้ Basket</t>
        </is>
      </c>
      <c r="E14" s="88" t="inlineStr">
        <is>
          <t>ใช้ Phosphate buffer pH 5.8 ± 2.0</t>
        </is>
      </c>
      <c r="F14" s="88" t="inlineStr">
        <is>
          <t>ละลายให้เสร็จภายใน 60 นาที</t>
        </is>
      </c>
      <c r="G14" s="88" t="inlineStr">
        <is>
          <t>ใช้ Liquid chromatography ในการวิเคราะห์</t>
        </is>
      </c>
      <c r="H14" s="88" t="inlineStr">
        <is>
          <t>ผลวิเคราะห์ได้ว่ายา 6 เม็ด แตกตัวภายใน 15 นาที โดยมีตัวยามากกว่า 425 mg ทุกเม็ด แสดงว่าผ่าน</t>
        </is>
      </c>
      <c r="I14" s="100" t="n">
        <v>1</v>
      </c>
      <c r="J14" s="88"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Dissolution testing</t>
        </is>
      </c>
      <c r="M14" s="100" t="inlineStr">
        <is>
          <t>Product</t>
        </is>
      </c>
      <c r="N14" s="88" t="inlineStr">
        <is>
          <t>ข้อ 8 (PLE_CC1_2560 22 April Set 2.md)</t>
        </is>
      </c>
      <c r="O14" s="100" t="inlineStr">
        <is>
          <t>ข้อสอบจริง</t>
        </is>
      </c>
      <c r="P14" s="100" t="inlineStr">
        <is>
          <t>ปี 2560</t>
        </is>
      </c>
      <c r="Q14" s="100" t="n"/>
    </row>
    <row r="15" ht="13.2" customHeight="1" s="49">
      <c r="A15" s="100" t="n">
        <v>13</v>
      </c>
      <c r="B15" s="88" t="inlineStr">
        <is>
          <t>เทคนิคใดเป็นการเปลี่ยนแปลงคุณสมบัติทางกายภาพของยา เพื่อเพิ่มคุณสมบัติการละลายน้ำ</t>
        </is>
      </c>
      <c r="C15" s="100" t="n"/>
      <c r="D15" s="88" t="inlineStr">
        <is>
          <t>การลดขนาดอนุภาค (Particle size reduction)</t>
        </is>
      </c>
      <c r="E15" s="88" t="inlineStr">
        <is>
          <t>การปรับเปลี่ยนรูปผลึกยา (Modification of the crystal)</t>
        </is>
      </c>
      <c r="F15" s="88" t="inlineStr">
        <is>
          <t>การกระจายยาในตัวพา (Drug dispersion in carriers)</t>
        </is>
      </c>
      <c r="G15" s="88" t="inlineStr">
        <is>
          <t>การทำสารประกอบเชิงซ้อน (Complexation)</t>
        </is>
      </c>
      <c r="H15" s="88" t="inlineStr">
        <is>
          <t>ถูกทุกข้อ</t>
        </is>
      </c>
      <c r="I15" s="100" t="n">
        <v>1</v>
      </c>
      <c r="J15" s="88"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Dissolution testing</t>
        </is>
      </c>
      <c r="M15" s="100" t="inlineStr">
        <is>
          <t>Product</t>
        </is>
      </c>
      <c r="N15" s="88" t="inlineStr">
        <is>
          <t>ข้อ 95 (Pharmtutor_2024_Set2.md)</t>
        </is>
      </c>
      <c r="O15" s="100" t="inlineStr">
        <is>
          <t>Mock</t>
        </is>
      </c>
      <c r="P15" s="100" t="inlineStr">
        <is>
          <t>Mock Pharmtutor 2024</t>
        </is>
      </c>
      <c r="Q15" s="100" t="n"/>
    </row>
    <row r="16" ht="13.2" customHeight="1" s="49">
      <c r="A16" s="100" t="n">
        <v>14</v>
      </c>
      <c r="B16" s="88"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6" s="100" t="n"/>
      <c r="D16" s="88" t="inlineStr">
        <is>
          <t>BCS Class III (High Solubility, Low Permeability)</t>
        </is>
      </c>
      <c r="E16" s="88" t="inlineStr">
        <is>
          <t>BCS Class IV (Low Solubility, Low Permeability)</t>
        </is>
      </c>
      <c r="F16" s="88" t="inlineStr">
        <is>
          <t>In Vitro Dissolution Apparatus 1 (Basket, 100 rpm)</t>
        </is>
      </c>
      <c r="G16" s="88" t="inlineStr">
        <is>
          <t>In Vitro Dissolution Apparatus 2 (Paddle, 50 rpm)</t>
        </is>
      </c>
      <c r="H16" s="88" t="inlineStr">
        <is>
          <t>Higuchi Matrix Release Kinetic model</t>
        </is>
      </c>
      <c r="I16" s="100" t="n">
        <v>1</v>
      </c>
      <c r="J16" s="8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Dissolution testing</t>
        </is>
      </c>
      <c r="M16" s="100" t="inlineStr">
        <is>
          <t>Product</t>
        </is>
      </c>
      <c r="N16" s="88" t="inlineStr">
        <is>
          <t>ข้อ 51 (PLE_CC1_2557.md)</t>
        </is>
      </c>
      <c r="O16" s="100" t="inlineStr">
        <is>
          <t>ข้อสอบจริง</t>
        </is>
      </c>
      <c r="P16" s="100" t="inlineStr">
        <is>
          <t>ปี 2557</t>
        </is>
      </c>
      <c r="Q16" s="100" t="n"/>
    </row>
    <row r="17" ht="13.2" customHeight="1" s="49">
      <c r="A17" s="100" t="n">
        <v>15</v>
      </c>
      <c r="B17" s="88"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7" s="100" t="n"/>
      <c r="D17" s="88" t="inlineStr">
        <is>
          <t>In Vitro Dissolution Apparatus 2 (Paddle, 50 rpm)</t>
        </is>
      </c>
      <c r="E17" s="88" t="inlineStr">
        <is>
          <t>Higuchi Matrix Release Kinetic model</t>
        </is>
      </c>
      <c r="F17" s="88" t="inlineStr">
        <is>
          <t>First-Order Drug Release Kinetics</t>
        </is>
      </c>
      <c r="G17" s="88" t="inlineStr">
        <is>
          <t>Zero-Order Sustained Release Kinetics</t>
        </is>
      </c>
      <c r="H17" s="88" t="inlineStr">
        <is>
          <t>Fickian Diffusion Concentration Gradient</t>
        </is>
      </c>
      <c r="I17" s="100" t="n">
        <v>1</v>
      </c>
      <c r="J17" s="88"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Dissolution testing</t>
        </is>
      </c>
      <c r="M17" s="100" t="inlineStr">
        <is>
          <t>Product</t>
        </is>
      </c>
      <c r="N17" s="88" t="inlineStr">
        <is>
          <t>ข้อ 91 (PLE_CC1_2557.md)</t>
        </is>
      </c>
      <c r="O17" s="100" t="inlineStr">
        <is>
          <t>ข้อสอบจริง</t>
        </is>
      </c>
      <c r="P17" s="100" t="inlineStr">
        <is>
          <t>ปี 2557</t>
        </is>
      </c>
      <c r="Q17" s="100" t="n"/>
    </row>
    <row r="18" ht="13.2" customHeight="1" s="49">
      <c r="A18" s="100" t="n">
        <v>16</v>
      </c>
      <c r="B18" s="88" t="inlineStr">
        <is>
          <t>มีการละลายน ้าสูง มี permeability สูง</t>
        </is>
      </c>
      <c r="C18" s="100" t="n"/>
      <c r="D18" s="88" t="inlineStr">
        <is>
          <t>Zero-Order Sustained Release Kinetics</t>
        </is>
      </c>
      <c r="E18" s="88" t="inlineStr">
        <is>
          <t>Fickian Diffusion Concentration Gradient</t>
        </is>
      </c>
      <c r="F18" s="88" t="inlineStr">
        <is>
          <t>BCS Class I (High Solubility, High Permeability)</t>
        </is>
      </c>
      <c r="G18" s="88" t="inlineStr">
        <is>
          <t>BCS Class II (Low Solubility, High Permeability)</t>
        </is>
      </c>
      <c r="H18" s="88" t="inlineStr">
        <is>
          <t>BCS Class III (High Solubility, Low Permeability)</t>
        </is>
      </c>
      <c r="I18" s="100" t="n">
        <v>1</v>
      </c>
      <c r="J18" s="88"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BCS Classification</t>
        </is>
      </c>
      <c r="M18" s="100" t="inlineStr">
        <is>
          <t>Product</t>
        </is>
      </c>
      <c r="N18" s="88" t="inlineStr">
        <is>
          <t>ข้อ 1 (PLE_CC1_2556.md)</t>
        </is>
      </c>
      <c r="O18" s="100" t="inlineStr">
        <is>
          <t>ข้อสอบจริง</t>
        </is>
      </c>
      <c r="P18" s="100" t="inlineStr">
        <is>
          <t>ปี 2556</t>
        </is>
      </c>
      <c r="Q18" s="100" t="n"/>
    </row>
    <row r="19" ht="13.2" customHeight="1" s="49">
      <c r="A19" s="100" t="n">
        <v>17</v>
      </c>
      <c r="B19" s="88" t="inlineStr">
        <is>
          <t>มีการละลายน ้าสูง มี permeability ต ่า</t>
        </is>
      </c>
      <c r="C19" s="100" t="n"/>
      <c r="D19" s="88" t="inlineStr">
        <is>
          <t>BCS Class II (Low Solubility, High Permeability)</t>
        </is>
      </c>
      <c r="E19" s="88" t="inlineStr">
        <is>
          <t>BCS Class III (High Solubility, Low Permeability)</t>
        </is>
      </c>
      <c r="F19" s="88" t="inlineStr">
        <is>
          <t>BCS Class IV (Low Solubility, Low Permeability)</t>
        </is>
      </c>
      <c r="G19" s="88" t="inlineStr">
        <is>
          <t>In Vitro Dissolution Apparatus 1 (Basket, 100 rpm)</t>
        </is>
      </c>
      <c r="H19" s="88" t="inlineStr">
        <is>
          <t>In Vitro Dissolution Apparatus 2 (Paddle, 50 rpm)</t>
        </is>
      </c>
      <c r="I19" s="100" t="n">
        <v>1</v>
      </c>
      <c r="J19" s="8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BCS Classification</t>
        </is>
      </c>
      <c r="M19" s="100" t="inlineStr">
        <is>
          <t>Product</t>
        </is>
      </c>
      <c r="N19" s="88" t="inlineStr">
        <is>
          <t>ข้อ 2 (PLE_CC1_2556.md)</t>
        </is>
      </c>
      <c r="O19" s="100" t="inlineStr">
        <is>
          <t>ข้อสอบจริง</t>
        </is>
      </c>
      <c r="P19" s="100" t="inlineStr">
        <is>
          <t>ปี 2556</t>
        </is>
      </c>
      <c r="Q19" s="100" t="n"/>
    </row>
    <row r="20" ht="13.2" customHeight="1" s="49">
      <c r="A20" s="100" t="n">
        <v>18</v>
      </c>
      <c r="B20" s="88" t="inlineStr">
        <is>
          <t>มีการละลายน ้าต ่า มี permeability สูง</t>
        </is>
      </c>
      <c r="C20" s="100" t="n"/>
      <c r="D20" s="88" t="inlineStr">
        <is>
          <t>In Vitro Dissolution Apparatus 1 (Basket, 100 rpm)</t>
        </is>
      </c>
      <c r="E20" s="88" t="inlineStr">
        <is>
          <t>In Vitro Dissolution Apparatus 2 (Paddle, 50 rpm)</t>
        </is>
      </c>
      <c r="F20" s="88" t="inlineStr">
        <is>
          <t>Higuchi Matrix Release Kinetic model</t>
        </is>
      </c>
      <c r="G20" s="88" t="inlineStr">
        <is>
          <t>First-Order Drug Release Kinetics</t>
        </is>
      </c>
      <c r="H20" s="88" t="inlineStr">
        <is>
          <t>Zero-Order Sustained Release Kinetics</t>
        </is>
      </c>
      <c r="I20" s="100" t="n">
        <v>1</v>
      </c>
      <c r="J20" s="8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BCS Classification</t>
        </is>
      </c>
      <c r="M20" s="100" t="inlineStr">
        <is>
          <t>Product</t>
        </is>
      </c>
      <c r="N20" s="88" t="inlineStr">
        <is>
          <t>ข้อ 3 (PLE_CC1_2556.md)</t>
        </is>
      </c>
      <c r="O20" s="100" t="inlineStr">
        <is>
          <t>ข้อสอบจริง</t>
        </is>
      </c>
      <c r="P20" s="100" t="inlineStr">
        <is>
          <t>ปี 2556</t>
        </is>
      </c>
      <c r="Q20" s="100" t="n"/>
    </row>
    <row r="21" ht="13.2" customHeight="1" s="49">
      <c r="A21" s="100" t="n">
        <v>19</v>
      </c>
      <c r="B21" s="88" t="inlineStr">
        <is>
          <t>มีการละลายน ้าต ่า มี permeability ต ่า</t>
        </is>
      </c>
      <c r="C21" s="100" t="n"/>
      <c r="D21" s="88" t="inlineStr">
        <is>
          <t>First-Order Drug Release Kinetics</t>
        </is>
      </c>
      <c r="E21" s="88" t="inlineStr">
        <is>
          <t>Zero-Order Sustained Release Kinetics</t>
        </is>
      </c>
      <c r="F21" s="88" t="inlineStr">
        <is>
          <t>Fickian Diffusion Concentration Gradient</t>
        </is>
      </c>
      <c r="G21" s="88" t="inlineStr">
        <is>
          <t>BCS Class I (High Solubility, High Permeability)</t>
        </is>
      </c>
      <c r="H21" s="88" t="inlineStr">
        <is>
          <t>BCS Class II (Low Solubility, High Permeability)</t>
        </is>
      </c>
      <c r="I21" s="100" t="n">
        <v>1</v>
      </c>
      <c r="J21" s="88"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BCS Classification</t>
        </is>
      </c>
      <c r="M21" s="100" t="inlineStr">
        <is>
          <t>Product</t>
        </is>
      </c>
      <c r="N21" s="88" t="inlineStr">
        <is>
          <t>ข้อ 4 (PLE_CC1_2556.md)</t>
        </is>
      </c>
      <c r="O21" s="100" t="inlineStr">
        <is>
          <t>ข้อสอบจริง</t>
        </is>
      </c>
      <c r="P21" s="100" t="inlineStr">
        <is>
          <t>ปี 2556</t>
        </is>
      </c>
      <c r="Q21" s="100" t="n"/>
    </row>
    <row r="22" ht="13.2" customHeight="1" s="49">
      <c r="A22" s="100" t="n">
        <v>20</v>
      </c>
      <c r="B22" s="88" t="inlineStr">
        <is>
          <t>ยา A ละลายดีกว่ายา B เพราะสูตรที่มี Mg stearate มากกว่า ช่วยให้การละลายดีขึ้น</t>
        </is>
      </c>
      <c r="C22" s="100" t="n"/>
      <c r="D22" s="88" t="inlineStr">
        <is>
          <t>BCS Class I (High Solubility, High Permeability)</t>
        </is>
      </c>
      <c r="E22" s="88" t="inlineStr">
        <is>
          <t>BCS Class II (Low Solubility, High Permeability)</t>
        </is>
      </c>
      <c r="F22" s="88" t="inlineStr">
        <is>
          <t>BCS Class III (High Solubility, Low Permeability)</t>
        </is>
      </c>
      <c r="G22" s="88" t="inlineStr">
        <is>
          <t>BCS Class IV (Low Solubility, Low Permeability)</t>
        </is>
      </c>
      <c r="H22" s="88" t="inlineStr">
        <is>
          <t>In Vitro Dissolution Apparatus 1 (Basket, 100 rpm)</t>
        </is>
      </c>
      <c r="I22" s="100" t="n">
        <v>1</v>
      </c>
      <c r="J22" s="8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Dissolution testing</t>
        </is>
      </c>
      <c r="M22" s="100" t="inlineStr">
        <is>
          <t>Product</t>
        </is>
      </c>
      <c r="N22" s="88" t="inlineStr">
        <is>
          <t>ข้อ 3 (PLE_CC1_2555 Day 2.md)</t>
        </is>
      </c>
      <c r="O22" s="100" t="inlineStr">
        <is>
          <t>ข้อสอบจริง</t>
        </is>
      </c>
      <c r="P22" s="100" t="inlineStr">
        <is>
          <t>ปี 2555</t>
        </is>
      </c>
      <c r="Q22" s="100" t="n"/>
    </row>
    <row r="23" ht="13.2" customHeight="1" s="49">
      <c r="A23" s="100" t="n">
        <v>21</v>
      </c>
      <c r="B23" s="88"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3" s="100" t="n"/>
      <c r="D23" s="88" t="inlineStr">
        <is>
          <t>ผู้ป่วยเป็นโรคอะไร</t>
        </is>
      </c>
      <c r="E23" s="88" t="inlineStr">
        <is>
          <t>In Vitro Dissolution Apparatus 1 (Basket, 100 rpm)</t>
        </is>
      </c>
      <c r="F23" s="88" t="inlineStr">
        <is>
          <t>In Vitro Dissolution Apparatus 2 (Paddle, 50 rpm)</t>
        </is>
      </c>
      <c r="G23" s="88" t="inlineStr">
        <is>
          <t>Higuchi Matrix Release Kinetic model</t>
        </is>
      </c>
      <c r="H23" s="88" t="inlineStr">
        <is>
          <t>First-Order Drug Release Kinetics</t>
        </is>
      </c>
      <c r="I23" s="100" t="n">
        <v>1</v>
      </c>
      <c r="J23" s="88"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Dissolution testing</t>
        </is>
      </c>
      <c r="M23" s="100" t="inlineStr">
        <is>
          <t>Product</t>
        </is>
      </c>
      <c r="N23" s="88" t="inlineStr">
        <is>
          <t>ข้อ 5 (PLE_CC1_2555 Day 2.md)</t>
        </is>
      </c>
      <c r="O23" s="100" t="inlineStr">
        <is>
          <t>ข้อสอบจริง</t>
        </is>
      </c>
      <c r="P23" s="100" t="inlineStr">
        <is>
          <t>ปี 2555</t>
        </is>
      </c>
      <c r="Q23" s="100" t="n"/>
    </row>
    <row r="24" ht="13.2" customHeight="1" s="49">
      <c r="A24" s="100" t="n">
        <v>22</v>
      </c>
      <c r="B24" s="88"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4" s="100" t="n"/>
      <c r="D24" s="88" t="inlineStr">
        <is>
          <t>Higuchi Matrix Release Kinetic model</t>
        </is>
      </c>
      <c r="E24" s="88" t="inlineStr">
        <is>
          <t>First-Order Drug Release Kinetics</t>
        </is>
      </c>
      <c r="F24" s="88" t="inlineStr">
        <is>
          <t>Zero-Order Sustained Release Kinetics</t>
        </is>
      </c>
      <c r="G24" s="88" t="inlineStr">
        <is>
          <t>Fickian Diffusion Concentration Gradient</t>
        </is>
      </c>
      <c r="H24" s="88" t="inlineStr">
        <is>
          <t>BCS Class I (High Solubility, High Permeability)</t>
        </is>
      </c>
      <c r="I24" s="100" t="n">
        <v>1</v>
      </c>
      <c r="J24" s="88"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Dissolution testing</t>
        </is>
      </c>
      <c r="M24" s="100" t="inlineStr">
        <is>
          <t>Product</t>
        </is>
      </c>
      <c r="N24" s="88" t="inlineStr">
        <is>
          <t>ข้อ 3 (PLE_CC1_2555 Day 2.md)</t>
        </is>
      </c>
      <c r="O24" s="100" t="inlineStr">
        <is>
          <t>ข้อสอบจริง</t>
        </is>
      </c>
      <c r="P24" s="100" t="inlineStr">
        <is>
          <t>ปี 2555</t>
        </is>
      </c>
      <c r="Q24" s="100" t="n"/>
    </row>
    <row r="25" ht="13.2" customHeight="1" s="49">
      <c r="A25" s="100" t="n">
        <v>23</v>
      </c>
      <c r="B25" s="88"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5" s="100" t="n"/>
      <c r="D25" s="88" t="inlineStr">
        <is>
          <t>ผ่าน S1</t>
        </is>
      </c>
      <c r="E25" s="88" t="inlineStr">
        <is>
          <t>ผ่าน S2</t>
        </is>
      </c>
      <c r="F25" s="88" t="inlineStr">
        <is>
          <t>ผ่าน S3</t>
        </is>
      </c>
      <c r="G25" s="88" t="inlineStr">
        <is>
          <t>ผ่าน S1 แต่ไม่ผ่าน S2</t>
        </is>
      </c>
      <c r="H25" s="88" t="inlineStr">
        <is>
          <t>ไม่ผ่าน S2 แต่ผ่าน S3 70.ยาในข้อใดต่อไปนี้ที่ไม่สามารถเบิกได้ด้วยสิทธิข้าราชการ</t>
        </is>
      </c>
      <c r="I25" s="100" t="n">
        <v>1</v>
      </c>
      <c r="J25" s="88"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Dissolution testing</t>
        </is>
      </c>
      <c r="M25" s="100" t="inlineStr">
        <is>
          <t>Product</t>
        </is>
      </c>
      <c r="N25" s="88" t="inlineStr">
        <is>
          <t>ข้อ 69 (PLE_CC1_2554 SET1.md)</t>
        </is>
      </c>
      <c r="O25" s="100" t="inlineStr">
        <is>
          <t>ข้อสอบจริง</t>
        </is>
      </c>
      <c r="P25" s="100" t="inlineStr">
        <is>
          <t>ปี 2554</t>
        </is>
      </c>
      <c r="Q25" s="100" t="n"/>
    </row>
    <row r="26" ht="13.2" customHeight="1" s="49">
      <c r="A26" s="100" t="n">
        <v>24</v>
      </c>
      <c r="B26" s="88"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6" s="100" t="n"/>
      <c r="D26" s="88" t="inlineStr">
        <is>
          <t>BCS Class III (High Solubility, Low Permeability)</t>
        </is>
      </c>
      <c r="E26" s="88" t="inlineStr">
        <is>
          <t>BCS Class IV (Low Solubility, Low Permeability)</t>
        </is>
      </c>
      <c r="F26" s="88" t="inlineStr">
        <is>
          <t>In Vitro Dissolution Apparatus 1 (Basket, 100 rpm)</t>
        </is>
      </c>
      <c r="G26" s="88" t="inlineStr">
        <is>
          <t>In Vitro Dissolution Apparatus 2 (Paddle, 50 rpm)</t>
        </is>
      </c>
      <c r="H26" s="88" t="inlineStr">
        <is>
          <t>Higuchi Matrix Release Kinetic model</t>
        </is>
      </c>
      <c r="I26" s="100" t="n">
        <v>1</v>
      </c>
      <c r="J26" s="8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Dissolution testing</t>
        </is>
      </c>
      <c r="M26" s="100" t="inlineStr">
        <is>
          <t>Product</t>
        </is>
      </c>
      <c r="N26" s="88" t="inlineStr">
        <is>
          <t>ข้อ 4 (PLE_CC1_2554 SET2.md)</t>
        </is>
      </c>
      <c r="O26" s="100" t="inlineStr">
        <is>
          <t>ข้อสอบจริง</t>
        </is>
      </c>
      <c r="P26" s="100" t="inlineStr">
        <is>
          <t>ปี 2554</t>
        </is>
      </c>
      <c r="Q26" s="100" t="n"/>
    </row>
    <row r="27" ht="13.2" customHeight="1" s="49">
      <c r="A27" s="100" t="n">
        <v>25</v>
      </c>
      <c r="B27" s="88"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7" s="100" t="n"/>
      <c r="D27" s="88" t="inlineStr">
        <is>
          <t>In Vitro Dissolution Apparatus 2 (Paddle, 50 rpm)</t>
        </is>
      </c>
      <c r="E27" s="88" t="inlineStr">
        <is>
          <t>Higuchi Matrix Release Kinetic model</t>
        </is>
      </c>
      <c r="F27" s="88" t="inlineStr">
        <is>
          <t>First-Order Drug Release Kinetics</t>
        </is>
      </c>
      <c r="G27" s="88" t="inlineStr">
        <is>
          <t>Zero-Order Sustained Release Kinetics</t>
        </is>
      </c>
      <c r="H27" s="88" t="inlineStr">
        <is>
          <t>Fickian Diffusion Concentration Gradient</t>
        </is>
      </c>
      <c r="I27" s="100" t="n">
        <v>4</v>
      </c>
      <c r="J27" s="88"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Dissolution testing</t>
        </is>
      </c>
      <c r="M27" s="100" t="inlineStr">
        <is>
          <t>Product</t>
        </is>
      </c>
      <c r="N27" s="88" t="inlineStr">
        <is>
          <t>ข้อ 8 (PLE_CC1_2554 SET2.md)</t>
        </is>
      </c>
      <c r="O27" s="100" t="inlineStr">
        <is>
          <t>ข้อสอบจริง</t>
        </is>
      </c>
      <c r="P27" s="100" t="inlineStr">
        <is>
          <t>ปี 2554</t>
        </is>
      </c>
      <c r="Q27" s="100" t="n"/>
    </row>
    <row r="28" ht="13.2" customHeight="1" s="49">
      <c r="A28" s="100" t="n">
        <v>26</v>
      </c>
      <c r="B28" s="88" t="inlineStr">
        <is>
          <t>มีระยะเวลาที่ยาเริ่มออกฤทธิ์ช้าเนื่องจากโครงสร้างมีขนาดใหญุใช้ เวลานานในการละลาย(ก)</t>
        </is>
      </c>
      <c r="C28" s="100" t="n"/>
      <c r="D28" s="88" t="inlineStr">
        <is>
          <t>Zero-Order Sustained Release Kinetics</t>
        </is>
      </c>
      <c r="E28" s="88" t="inlineStr">
        <is>
          <t>Fickian Diffusion Concentration Gradient</t>
        </is>
      </c>
      <c r="F28" s="88" t="inlineStr">
        <is>
          <t>BCS Class I (High Solubility, High Permeability)</t>
        </is>
      </c>
      <c r="G28" s="88" t="inlineStr">
        <is>
          <t>BCS Class II (Low Solubility, High Permeability)</t>
        </is>
      </c>
      <c r="H28" s="88" t="inlineStr">
        <is>
          <t>BCS Class III (High Solubility, Low Permeability)</t>
        </is>
      </c>
      <c r="I28" s="100" t="n">
        <v>1</v>
      </c>
      <c r="J28" s="88"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Dissolution testing</t>
        </is>
      </c>
      <c r="M28" s="100" t="inlineStr">
        <is>
          <t>Product</t>
        </is>
      </c>
      <c r="N28" s="88" t="inlineStr">
        <is>
          <t>ข้อ 5 (PLE_CC1_2547.md)</t>
        </is>
      </c>
      <c r="O28" s="100" t="inlineStr">
        <is>
          <t>ข้อสอบจริง</t>
        </is>
      </c>
      <c r="P28" s="100" t="inlineStr">
        <is>
          <t>ปี 2547</t>
        </is>
      </c>
      <c r="Q28" s="100" t="n"/>
    </row>
    <row r="29" ht="13.2" customHeight="1" s="49">
      <c r="A29" s="100" t="n">
        <v>27</v>
      </c>
      <c r="B29" s="88"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9" s="100" t="n"/>
      <c r="D29" s="88" t="inlineStr">
        <is>
          <t>BCS Class II (Low Solubility, High Permeability)</t>
        </is>
      </c>
      <c r="E29" s="88" t="inlineStr">
        <is>
          <t>BCS Class III (High Solubility, Low Permeability)</t>
        </is>
      </c>
      <c r="F29" s="88" t="inlineStr">
        <is>
          <t>BCS Class IV (Low Solubility, Low Permeability)</t>
        </is>
      </c>
      <c r="G29" s="88" t="inlineStr">
        <is>
          <t>In Vitro Dissolution Apparatus 1 (Basket, 100 rpm)</t>
        </is>
      </c>
      <c r="H29" s="88" t="inlineStr">
        <is>
          <t>In Vitro Dissolution Apparatus 2 (Paddle, 50 rpm)</t>
        </is>
      </c>
      <c r="I29" s="100" t="n">
        <v>1</v>
      </c>
      <c r="J29" s="8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Dissolution testing</t>
        </is>
      </c>
      <c r="M29" s="100" t="inlineStr">
        <is>
          <t>Product</t>
        </is>
      </c>
      <c r="N29" s="88" t="inlineStr">
        <is>
          <t>ข้อ 2 (PLE_CC1_2533.md)</t>
        </is>
      </c>
      <c r="O29" s="100" t="inlineStr">
        <is>
          <t>ข้อสอบจริง</t>
        </is>
      </c>
      <c r="P29" s="100" t="inlineStr">
        <is>
          <t>ปี 2533</t>
        </is>
      </c>
      <c r="Q29" s="100" t="n"/>
    </row>
    <row r="30" ht="13.2" customHeight="1" s="49">
      <c r="A30" s="100" t="n">
        <v>28</v>
      </c>
      <c r="B30" s="88"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30" s="100" t="n"/>
      <c r="D30" s="88" t="inlineStr">
        <is>
          <t>In Vitro Dissolution Apparatus 1 (Basket, 100 rpm)</t>
        </is>
      </c>
      <c r="E30" s="88" t="inlineStr">
        <is>
          <t>In Vitro Dissolution Apparatus 2 (Paddle, 50 rpm)</t>
        </is>
      </c>
      <c r="F30" s="88" t="inlineStr">
        <is>
          <t>Higuchi Matrix Release Kinetic model</t>
        </is>
      </c>
      <c r="G30" s="88" t="inlineStr">
        <is>
          <t>First-Order Drug Release Kinetics</t>
        </is>
      </c>
      <c r="H30" s="88" t="inlineStr">
        <is>
          <t>Zero-Order Sustained Release Kinetics</t>
        </is>
      </c>
      <c r="I30" s="100" t="n">
        <v>1</v>
      </c>
      <c r="J30" s="88"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Diffusion &amp; Fick's laws</t>
        </is>
      </c>
      <c r="M30" s="100" t="inlineStr">
        <is>
          <t>Product</t>
        </is>
      </c>
      <c r="N30" s="88" t="inlineStr">
        <is>
          <t>ข้อ 5 (PLE_CC1_2533.md)</t>
        </is>
      </c>
      <c r="O30" s="100" t="inlineStr">
        <is>
          <t>ข้อสอบจริง</t>
        </is>
      </c>
      <c r="P30" s="100" t="inlineStr">
        <is>
          <t>ปี 2533</t>
        </is>
      </c>
      <c r="Q30" s="100" t="n"/>
    </row>
    <row r="31" ht="13.2" customHeight="1" s="49">
      <c r="A31" s="100" t="n">
        <v>29</v>
      </c>
      <c r="B31" s="88"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1" s="100" t="n"/>
      <c r="D31" s="88" t="inlineStr">
        <is>
          <t>First-Order Drug Release Kinetics</t>
        </is>
      </c>
      <c r="E31" s="88" t="inlineStr">
        <is>
          <t>Zero-Order Sustained Release Kinetics</t>
        </is>
      </c>
      <c r="F31" s="88" t="inlineStr">
        <is>
          <t>Fickian Diffusion Concentration Gradient</t>
        </is>
      </c>
      <c r="G31" s="88" t="inlineStr">
        <is>
          <t>BCS Class I (High Solubility, High Permeability)</t>
        </is>
      </c>
      <c r="H31" s="88" t="inlineStr">
        <is>
          <t>BCS Class II (Low Solubility, High Permeability)</t>
        </is>
      </c>
      <c r="I31" s="100" t="n">
        <v>2</v>
      </c>
      <c r="J31" s="88"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BCS Classification</t>
        </is>
      </c>
      <c r="M31" s="100" t="inlineStr">
        <is>
          <t>Product</t>
        </is>
      </c>
      <c r="N31" s="88" t="inlineStr">
        <is>
          <t>ข้อ 14 (PLE_CC1_Practice_Exam.md)</t>
        </is>
      </c>
      <c r="O31" s="100" t="inlineStr">
        <is>
          <t>Mock</t>
        </is>
      </c>
      <c r="P31" s="100" t="inlineStr">
        <is>
          <t>Mock สภาเภสัชฯ Practice</t>
        </is>
      </c>
      <c r="Q31" s="100" t="n"/>
    </row>
    <row r="32" ht="13.2" customHeight="1" s="49">
      <c r="A32" s="100" t="n">
        <v>30</v>
      </c>
      <c r="B32" s="88"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2" s="100" t="n"/>
      <c r="D32" s="88" t="inlineStr">
        <is>
          <t>BCS Class I (High Solubility, High Permeability)</t>
        </is>
      </c>
      <c r="E32" s="88" t="inlineStr">
        <is>
          <t>BCS Class II (Low Solubility, High Permeability)</t>
        </is>
      </c>
      <c r="F32" s="88" t="inlineStr">
        <is>
          <t>BCS Class III (High Solubility, Low Permeability)</t>
        </is>
      </c>
      <c r="G32" s="88" t="inlineStr">
        <is>
          <t>BCS Class IV (Low Solubility, Low Permeability)</t>
        </is>
      </c>
      <c r="H32" s="88" t="inlineStr">
        <is>
          <t>In Vitro Dissolution Apparatus 1 (Basket, 100 rpm)</t>
        </is>
      </c>
      <c r="I32" s="100" t="n">
        <v>1</v>
      </c>
      <c r="J32" s="88"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2" s="100" t="n"/>
      <c r="L32" s="88" t="inlineStr">
        <is>
          <t>Diffusion &amp; Fick's laws</t>
        </is>
      </c>
      <c r="M32" s="100" t="inlineStr">
        <is>
          <t>Product</t>
        </is>
      </c>
      <c r="N32" s="88" t="inlineStr">
        <is>
          <t>ข้อ 2 (PLE_CC1_Practice_Exam.md)</t>
        </is>
      </c>
      <c r="O32" s="100" t="inlineStr">
        <is>
          <t>Mock</t>
        </is>
      </c>
      <c r="P32" s="100" t="inlineStr">
        <is>
          <t>Mock สภาเภสัชฯ Practice</t>
        </is>
      </c>
      <c r="Q32" s="100" t="n"/>
    </row>
    <row r="33" ht="13.2" customHeight="1" s="49">
      <c r="A33" s="100" t="n">
        <v>31</v>
      </c>
      <c r="B33" s="88" t="inlineStr">
        <is>
          <t>เกี่ยวกับ Bioavailability ข้อใดต่อไปนี้กล่าวถูกต้องตามหลักวิชาชีพเภสัชกรรม</t>
        </is>
      </c>
      <c r="C33" s="100" t="n"/>
      <c r="D33" s="88" t="inlineStr">
        <is>
          <t>BCS Class IV (Low Solubility, Low Permeability)</t>
        </is>
      </c>
      <c r="E33" s="88" t="inlineStr">
        <is>
          <t>In Vitro Dissolution Apparatus 1 (Basket, 100 rpm)</t>
        </is>
      </c>
      <c r="F33" s="88" t="inlineStr">
        <is>
          <t>In Vitro Dissolution Apparatus 2 (Paddle, 50 rpm)</t>
        </is>
      </c>
      <c r="G33" s="88" t="inlineStr">
        <is>
          <t>Higuchi Matrix Release Kinetic model</t>
        </is>
      </c>
      <c r="H33" s="88" t="inlineStr">
        <is>
          <t>First-Order Drug Release Kinetics</t>
        </is>
      </c>
      <c r="I33" s="100" t="n">
        <v>1</v>
      </c>
      <c r="J33" s="88"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Dissolution testing</t>
        </is>
      </c>
      <c r="M33" s="100" t="inlineStr">
        <is>
          <t>Product</t>
        </is>
      </c>
      <c r="N33" s="88" t="inlineStr">
        <is>
          <t>ข้อ 3 (PLE_CC1_Key_Rx20_UBU.md)</t>
        </is>
      </c>
      <c r="O33" s="100" t="inlineStr">
        <is>
          <t>Mock</t>
        </is>
      </c>
      <c r="P33" s="100" t="inlineStr">
        <is>
          <t>Mock Rx20 UBU</t>
        </is>
      </c>
      <c r="Q33" s="100" t="n"/>
    </row>
    <row r="34" ht="13.2" customHeight="1" s="49">
      <c r="A34" s="100" t="n">
        <v>32</v>
      </c>
      <c r="B34" s="88"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4" s="100" t="n"/>
      <c r="D34" s="88" t="inlineStr">
        <is>
          <t>Higuchi Matrix Release Kinetic model</t>
        </is>
      </c>
      <c r="E34" s="88" t="inlineStr">
        <is>
          <t>First-Order Drug Release Kinetics</t>
        </is>
      </c>
      <c r="F34" s="88" t="inlineStr">
        <is>
          <t>Zero-Order Sustained Release Kinetics</t>
        </is>
      </c>
      <c r="G34" s="88" t="inlineStr">
        <is>
          <t>Fickian Diffusion Concentration Gradient</t>
        </is>
      </c>
      <c r="H34" s="88" t="inlineStr">
        <is>
          <t>BCS Class I (High Solubility, High Permeability)</t>
        </is>
      </c>
      <c r="I34" s="100" t="n">
        <v>1</v>
      </c>
      <c r="J34" s="88"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BCS Classification</t>
        </is>
      </c>
      <c r="M34" s="100" t="inlineStr">
        <is>
          <t>Product</t>
        </is>
      </c>
      <c r="N34" s="88" t="inlineStr">
        <is>
          <t>ข้อ 2 (PLE_CC1_Key_Rx20_UBU.md)</t>
        </is>
      </c>
      <c r="O34" s="100" t="inlineStr">
        <is>
          <t>Mock</t>
        </is>
      </c>
      <c r="P34" s="100" t="inlineStr">
        <is>
          <t>Mock Rx20 UBU</t>
        </is>
      </c>
      <c r="Q34" s="100" t="n"/>
    </row>
    <row r="35" ht="13.2" customHeight="1" s="49">
      <c r="A35" s="100" t="n">
        <v>33</v>
      </c>
      <c r="B35" s="88"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5" s="100" t="n"/>
      <c r="D35" s="88" t="inlineStr">
        <is>
          <t>Fickian Diffusion Concentration Gradient</t>
        </is>
      </c>
      <c r="E35" s="88" t="inlineStr">
        <is>
          <t>BCS Class I (High Solubility, High Permeability)</t>
        </is>
      </c>
      <c r="F35" s="88" t="inlineStr">
        <is>
          <t>BCS Class II (Low Solubility, High Permeability)</t>
        </is>
      </c>
      <c r="G35" s="88" t="inlineStr">
        <is>
          <t>BCS Class III (High Solubility, Low Permeability)</t>
        </is>
      </c>
      <c r="H35" s="88" t="inlineStr">
        <is>
          <t>BCS Class IV (Low Solubility, Low Permeability)</t>
        </is>
      </c>
      <c r="I35" s="100" t="n">
        <v>1</v>
      </c>
      <c r="J35" s="88"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Dissolution testing</t>
        </is>
      </c>
      <c r="M35" s="100" t="inlineStr">
        <is>
          <t>Product</t>
        </is>
      </c>
      <c r="N35" s="88" t="inlineStr">
        <is>
          <t>ข้อ 3 (PLE_CC1_Key_Rx20_UBU.md)</t>
        </is>
      </c>
      <c r="O35" s="100" t="inlineStr">
        <is>
          <t>Mock</t>
        </is>
      </c>
      <c r="P35" s="100" t="inlineStr">
        <is>
          <t>Mock Rx20 UBU</t>
        </is>
      </c>
      <c r="Q35" s="100" t="n"/>
    </row>
    <row r="36" ht="13.2" customHeight="1" s="49">
      <c r="A36" s="100" t="n">
        <v>34</v>
      </c>
      <c r="B36" s="88"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6" s="100" t="n"/>
      <c r="D36" s="88" t="inlineStr">
        <is>
          <t>BCS Class III (High Solubility, Low Permeability)</t>
        </is>
      </c>
      <c r="E36" s="88" t="inlineStr">
        <is>
          <t>BCS Class IV (Low Solubility, Low Permeability)</t>
        </is>
      </c>
      <c r="F36" s="88" t="inlineStr">
        <is>
          <t>In Vitro Dissolution Apparatus 1 (Basket, 100 rpm)</t>
        </is>
      </c>
      <c r="G36" s="88" t="inlineStr">
        <is>
          <t>In Vitro Dissolution Apparatus 2 (Paddle, 50 rpm)</t>
        </is>
      </c>
      <c r="H36" s="88" t="inlineStr">
        <is>
          <t>Higuchi Matrix Release Kinetic model</t>
        </is>
      </c>
      <c r="I36" s="100" t="n">
        <v>1</v>
      </c>
      <c r="J36" s="88"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Dissolution testing</t>
        </is>
      </c>
      <c r="M36" s="100" t="inlineStr">
        <is>
          <t>Product</t>
        </is>
      </c>
      <c r="N36" s="88" t="inlineStr">
        <is>
          <t>ข้อ 2 (PLE_CC1_Key_Rx20_UBU.md)</t>
        </is>
      </c>
      <c r="O36" s="100" t="inlineStr">
        <is>
          <t>Mock</t>
        </is>
      </c>
      <c r="P36" s="100" t="inlineStr">
        <is>
          <t>Mock Rx20 UBU</t>
        </is>
      </c>
      <c r="Q36" s="100" t="n"/>
    </row>
    <row r="37" ht="13.2" customHeight="1" s="49">
      <c r="A37" s="100" t="n">
        <v>35</v>
      </c>
      <c r="B37" s="88"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7" s="100" t="n"/>
      <c r="D37" s="88" t="inlineStr">
        <is>
          <t>In Vitro Dissolution Apparatus 2 (Paddle, 50 rpm)</t>
        </is>
      </c>
      <c r="E37" s="88" t="inlineStr">
        <is>
          <t>Higuchi Matrix Release Kinetic model</t>
        </is>
      </c>
      <c r="F37" s="88" t="inlineStr">
        <is>
          <t>First-Order Drug Release Kinetics</t>
        </is>
      </c>
      <c r="G37" s="88" t="inlineStr">
        <is>
          <t>Zero-Order Sustained Release Kinetics</t>
        </is>
      </c>
      <c r="H37" s="88" t="inlineStr">
        <is>
          <t>Fickian Diffusion Concentration Gradient</t>
        </is>
      </c>
      <c r="I37" s="100" t="n">
        <v>1</v>
      </c>
      <c r="J37" s="88"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Dissolution testing</t>
        </is>
      </c>
      <c r="M37" s="100" t="inlineStr">
        <is>
          <t>Product</t>
        </is>
      </c>
      <c r="N37" s="88" t="inlineStr">
        <is>
          <t>ข้อ 51 (PLE_CC1_Key_Rx20_UBU.md)</t>
        </is>
      </c>
      <c r="O37" s="100" t="inlineStr">
        <is>
          <t>Mock</t>
        </is>
      </c>
      <c r="P37" s="100" t="inlineStr">
        <is>
          <t>Mock Rx20 UBU</t>
        </is>
      </c>
      <c r="Q37" s="100" t="n"/>
    </row>
    <row r="38" ht="13.2" customHeight="1" s="49">
      <c r="A38" s="100" t="n">
        <v>36</v>
      </c>
      <c r="B38" s="88" t="inlineStr">
        <is>
          <t>ยา pyrazinamide มีการละลายต่ำควรเติมสารใดเพิ่มในตำรับเพื่อแก$ไขป[ญหานี้</t>
        </is>
      </c>
      <c r="C38" s="100" t="n"/>
      <c r="D38" s="88" t="inlineStr">
        <is>
          <t>Lactose</t>
        </is>
      </c>
      <c r="E38" s="88" t="inlineStr">
        <is>
          <t>SLS</t>
        </is>
      </c>
      <c r="F38" s="88" t="inlineStr">
        <is>
          <t>Sodium starch glycolate</t>
        </is>
      </c>
      <c r="G38" s="88" t="inlineStr">
        <is>
          <t>Magnesium stearate</t>
        </is>
      </c>
      <c r="H38" s="88" t="inlineStr">
        <is>
          <t>Calcium dihydrogen phosphate</t>
        </is>
      </c>
      <c r="I38" s="100" t="n">
        <v>2</v>
      </c>
      <c r="J38" s="88"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Dissolution testing</t>
        </is>
      </c>
      <c r="M38" s="100" t="inlineStr">
        <is>
          <t>Product</t>
        </is>
      </c>
      <c r="N38" s="88" t="inlineStr">
        <is>
          <t>ข้อ 17 (PLE_CC1_Key_Rx20_UBU.md)</t>
        </is>
      </c>
      <c r="O38" s="100" t="inlineStr">
        <is>
          <t>Mock</t>
        </is>
      </c>
      <c r="P38" s="100" t="inlineStr">
        <is>
          <t>Mock Rx20 UBU</t>
        </is>
      </c>
      <c r="Q38" s="100" t="n"/>
    </row>
    <row r="39" ht="13.2" customHeight="1" s="49">
      <c r="A39" s="100" t="n">
        <v>37</v>
      </c>
      <c r="B39" s="88" t="inlineStr">
        <is>
          <t>การละลายและการดูดซึมมีผลตGอการระยะเวลาการออกฤทธิ์ที่นานขึ้นของตัวยา</t>
        </is>
      </c>
      <c r="C39" s="100" t="n"/>
      <c r="D39" s="88" t="inlineStr">
        <is>
          <t>BCS Class II (Low Solubility, High Permeability)</t>
        </is>
      </c>
      <c r="E39" s="88" t="inlineStr">
        <is>
          <t>BCS Class III (High Solubility, Low Permeability)</t>
        </is>
      </c>
      <c r="F39" s="88" t="inlineStr">
        <is>
          <t>BCS Class IV (Low Solubility, Low Permeability)</t>
        </is>
      </c>
      <c r="G39" s="88" t="inlineStr">
        <is>
          <t>In Vitro Dissolution Apparatus 1 (Basket, 100 rpm)</t>
        </is>
      </c>
      <c r="H39" s="88" t="inlineStr">
        <is>
          <t>In Vitro Dissolution Apparatus 2 (Paddle, 50 rpm)</t>
        </is>
      </c>
      <c r="I39" s="100" t="n">
        <v>1</v>
      </c>
      <c r="J39" s="88"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Dissolution testing</t>
        </is>
      </c>
      <c r="M39" s="100" t="inlineStr">
        <is>
          <t>Product</t>
        </is>
      </c>
      <c r="N39" s="88" t="inlineStr">
        <is>
          <t>ข้อ 4 (PLE_CC1_Key_Rx20_UBU.md)</t>
        </is>
      </c>
      <c r="O39" s="100" t="inlineStr">
        <is>
          <t>Mock</t>
        </is>
      </c>
      <c r="P39" s="100" t="inlineStr">
        <is>
          <t>Mock Rx20 UBU</t>
        </is>
      </c>
      <c r="Q39" s="100" t="n"/>
    </row>
    <row r="40" ht="13.2" customHeight="1" s="49">
      <c r="A40" s="100" t="n">
        <v>38</v>
      </c>
      <c r="B40" s="88" t="inlineStr">
        <is>
          <t>เกี่ยวกับ passive diffusion ข้อใดต่อไปนี้กล่าวถูกต้องตามหลักวิชาชีพเภสัชกรรม</t>
        </is>
      </c>
      <c r="C40" s="100" t="n"/>
      <c r="D40" s="88" t="inlineStr">
        <is>
          <t>In Vitro Dissolution Apparatus 1 (Basket, 100 rpm)</t>
        </is>
      </c>
      <c r="E40" s="88" t="inlineStr">
        <is>
          <t>In Vitro Dissolution Apparatus 2 (Paddle, 50 rpm)</t>
        </is>
      </c>
      <c r="F40" s="88" t="inlineStr">
        <is>
          <t>Higuchi Matrix Release Kinetic model</t>
        </is>
      </c>
      <c r="G40" s="88" t="inlineStr">
        <is>
          <t>First-Order Drug Release Kinetics</t>
        </is>
      </c>
      <c r="H40" s="88" t="inlineStr">
        <is>
          <t>Zero-Order Sustained Release Kinetics</t>
        </is>
      </c>
      <c r="I40" s="100" t="n">
        <v>1</v>
      </c>
      <c r="J40" s="88"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40" s="100" t="n"/>
      <c r="L40" s="88" t="inlineStr">
        <is>
          <t>Diffusion &amp; Fick's laws</t>
        </is>
      </c>
      <c r="M40" s="100" t="inlineStr">
        <is>
          <t>Product</t>
        </is>
      </c>
      <c r="N40" s="88" t="inlineStr">
        <is>
          <t>ข้อ 2 (PLE_CC1_Key_Rx20_UBU.md)</t>
        </is>
      </c>
      <c r="O40" s="100" t="inlineStr">
        <is>
          <t>Mock</t>
        </is>
      </c>
      <c r="P40" s="100" t="inlineStr">
        <is>
          <t>Mock Rx20 UBU</t>
        </is>
      </c>
      <c r="Q40" s="100" t="n"/>
    </row>
    <row r="41" ht="13.2" customHeight="1" s="49">
      <c r="A41" s="100" t="n">
        <v>39</v>
      </c>
      <c r="B41" s="88" t="inlineStr">
        <is>
          <t>เกี่ยวกับ ผ่าน Dissolution ข้อใดต่อไปนี้กล่าวถูกต้องตามหลักวิชาชีพเภสัชกรรม</t>
        </is>
      </c>
      <c r="C41" s="100" t="n"/>
      <c r="D41" s="88" t="inlineStr">
        <is>
          <t>First-Order Drug Release Kinetics</t>
        </is>
      </c>
      <c r="E41" s="88" t="inlineStr">
        <is>
          <t>Zero-Order Sustained Release Kinetics</t>
        </is>
      </c>
      <c r="F41" s="88" t="inlineStr">
        <is>
          <t>Fickian Diffusion Concentration Gradient</t>
        </is>
      </c>
      <c r="G41" s="88" t="inlineStr">
        <is>
          <t>BCS Class I (High Solubility, High Permeability)</t>
        </is>
      </c>
      <c r="H41" s="88" t="inlineStr">
        <is>
          <t>BCS Class II (Low Solubility, High Permeability)</t>
        </is>
      </c>
      <c r="I41" s="100" t="n">
        <v>1</v>
      </c>
      <c r="J41" s="88"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Dissolution testing</t>
        </is>
      </c>
      <c r="M41" s="100" t="inlineStr">
        <is>
          <t>Product</t>
        </is>
      </c>
      <c r="N41" s="88" t="inlineStr">
        <is>
          <t>ข้อ 1 (PLE_CC1_Key_Rx20_UBU.md)</t>
        </is>
      </c>
      <c r="O41" s="100" t="inlineStr">
        <is>
          <t>Mock</t>
        </is>
      </c>
      <c r="P41" s="100" t="inlineStr">
        <is>
          <t>Mock Rx20 UBU</t>
        </is>
      </c>
      <c r="Q41" s="100" t="n"/>
    </row>
    <row r="42" ht="13.2" customHeight="1" s="49">
      <c r="A42" s="100" t="n">
        <v>40</v>
      </c>
      <c r="B42" s="88"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2" s="100" t="n"/>
      <c r="D42" s="88" t="inlineStr">
        <is>
          <t>BCS Class I (High Solubility, High Permeability)</t>
        </is>
      </c>
      <c r="E42" s="88" t="inlineStr">
        <is>
          <t>BCS Class II (Low Solubility, High Permeability)</t>
        </is>
      </c>
      <c r="F42" s="88" t="inlineStr">
        <is>
          <t>BCS Class III (High Solubility, Low Permeability)</t>
        </is>
      </c>
      <c r="G42" s="88" t="inlineStr">
        <is>
          <t>BCS Class IV (Low Solubility, Low Permeability)</t>
        </is>
      </c>
      <c r="H42" s="88" t="inlineStr">
        <is>
          <t>In Vitro Dissolution Apparatus 1 (Basket, 100 rpm)</t>
        </is>
      </c>
      <c r="I42" s="100" t="n">
        <v>1</v>
      </c>
      <c r="J42" s="88"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Dissolution testing</t>
        </is>
      </c>
      <c r="M42" s="100" t="inlineStr">
        <is>
          <t>Product</t>
        </is>
      </c>
      <c r="N42" s="88" t="inlineStr">
        <is>
          <t>ข้อ 2 (PLE_CC1_Key_Rx20_UBU.md)</t>
        </is>
      </c>
      <c r="O42" s="100" t="inlineStr">
        <is>
          <t>Mock</t>
        </is>
      </c>
      <c r="P42" s="100" t="inlineStr">
        <is>
          <t>Mock Rx20 UBU</t>
        </is>
      </c>
      <c r="Q42" s="100" t="n"/>
    </row>
    <row r="43" ht="13.2" customHeight="1" s="49">
      <c r="A43" s="100" t="n">
        <v>41</v>
      </c>
      <c r="B43" s="88" t="inlineStr">
        <is>
          <t>จาก USP (การทำ Dissolution test ของ Paracetamol) ข้อใดถูกต้อง</t>
        </is>
      </c>
      <c r="C43" s="100" t="n"/>
      <c r="D43" s="88" t="inlineStr">
        <is>
          <t>Apparatus ใช้ Basket</t>
        </is>
      </c>
      <c r="E43" s="88" t="inlineStr">
        <is>
          <t>ใช้ Phosphate buffer pH 5.8 ± 2.0</t>
        </is>
      </c>
      <c r="F43" s="88" t="inlineStr">
        <is>
          <t>ยาจะละลายเสร็จภายใน 60 นาที</t>
        </is>
      </c>
      <c r="G43" s="88" t="inlineStr">
        <is>
          <t>ใช้ Liquid chromatography ในการวิเคราะห์</t>
        </is>
      </c>
      <c r="H43" s="88" t="inlineStr">
        <is>
          <t>หากผลการวิเคราะห์พบว่า ยา 6 เม็ด แตกตัวภายใน 15 นาที โดยมีตัวยามากกว่า 425 mg ทุกเม็ดแสดงว่าผ่านการวิเคราะห์</t>
        </is>
      </c>
      <c r="I43" s="100" t="n">
        <v>2</v>
      </c>
      <c r="J43" s="88"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Dissolution testing</t>
        </is>
      </c>
      <c r="M43" s="100" t="inlineStr">
        <is>
          <t>Product</t>
        </is>
      </c>
      <c r="N43" s="88" t="inlineStr">
        <is>
          <t>ข้อ 35 (PLE_CC1_Key_Rx20_UBU.md)</t>
        </is>
      </c>
      <c r="O43" s="100" t="inlineStr">
        <is>
          <t>Mock</t>
        </is>
      </c>
      <c r="P43" s="100" t="inlineStr">
        <is>
          <t>Mock Rx20 UBU</t>
        </is>
      </c>
      <c r="Q43" s="100" t="n"/>
    </row>
    <row r="44" ht="409.6" customHeight="1" s="49">
      <c r="A44" s="100" t="n">
        <v>42</v>
      </c>
      <c r="B44" s="88"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4" s="100" t="n"/>
      <c r="D44" s="88" t="inlineStr">
        <is>
          <t>Dissolution Test (การทดสอบการละลายของตัวยาสำคัญ)</t>
        </is>
      </c>
      <c r="E44" s="88" t="inlineStr">
        <is>
          <t>Friability Test (การทดสอบความกร่อนด้วยเครื่อง Friabilator)</t>
        </is>
      </c>
      <c r="F44" s="88" t="inlineStr">
        <is>
          <t>Microbial Enumeration Test (การทดสอบการปนเปื้อนของเชื้อจุลชีพ)</t>
        </is>
      </c>
      <c r="G44" s="88" t="inlineStr">
        <is>
          <t>Uniformity of Dosage Units (ความสม่ำเสมอของหน่วยยา)</t>
        </is>
      </c>
      <c r="H44" s="88" t="inlineStr">
        <is>
          <t>Disintegration Test (การทดสอบการแตกตัวของเปลือกแคปซูล)</t>
        </is>
      </c>
      <c r="I44" s="100" t="n">
        <v>2</v>
      </c>
      <c r="J44" s="88"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4" s="100" t="inlineStr">
        <is>
          <t>USP-NF &lt;1151&gt; Pharmaceutical Dosage Forms (Capsules) / USP-NF &lt;1216&gt; Tablet Friability</t>
        </is>
      </c>
      <c r="L44" s="88" t="inlineStr">
        <is>
          <t>Biopharmaceutics &amp; Dissolution</t>
        </is>
      </c>
      <c r="M44" s="100" t="inlineStr">
        <is>
          <t>Product</t>
        </is>
      </c>
      <c r="N44" s="88" t="inlineStr">
        <is>
          <t>ข้อสอบจริง Product ปี 2567 ข้อ 14</t>
        </is>
      </c>
      <c r="O44" s="100" t="inlineStr">
        <is>
          <t>ข้อสอบจริง</t>
        </is>
      </c>
      <c r="P44" s="100" t="inlineStr">
        <is>
          <t>ปี 2567</t>
        </is>
      </c>
      <c r="Q44" s="100" t="n"/>
    </row>
    <row r="45" ht="409.6" customHeight="1" s="49">
      <c r="A45" s="100" t="n">
        <v>43</v>
      </c>
      <c r="B45" s="88"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5" s="100" t="n"/>
      <c r="D45" s="88" t="inlineStr">
        <is>
          <t>Hardness / Tablet Breaking Force (ความแข็งของยาเม็ด)</t>
        </is>
      </c>
      <c r="E45" s="88" t="inlineStr">
        <is>
          <t>Friability (ความกร่อนของยาเม็ด ชนิดไม่เคลือบ กำหนดเกณฑ์ผ่านไม่เกิน 1.0%)</t>
        </is>
      </c>
      <c r="F45" s="88" t="inlineStr">
        <is>
          <t>Uniformity of Dosage Units (ความสม่ำเสมอของหน่วยยา กำหนด Acceptance Value ≤ 15.0)</t>
        </is>
      </c>
      <c r="G45" s="88" t="inlineStr">
        <is>
          <t>Assay (การตรวจวิเคราะห์หาปริมาณตัวยาสำคัญ เช่น 90.0-110.0% of label claim)</t>
        </is>
      </c>
      <c r="H45" s="88" t="inlineStr">
        <is>
          <t>Dissolution (การละลายของตัวยาสำคัญ กำหนดค่า Q value)</t>
        </is>
      </c>
      <c r="I45" s="100" t="n">
        <v>1</v>
      </c>
      <c r="J45" s="88"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5" s="100" t="inlineStr">
        <is>
          <t>USP-NF General Chapter &lt;1217&gt; Tablet Breaking Force / USP-NF &lt;1151&gt; Tablets</t>
        </is>
      </c>
      <c r="L45" s="88" t="inlineStr">
        <is>
          <t>Biopharmaceutics &amp; Dissolution</t>
        </is>
      </c>
      <c r="M45" s="100" t="inlineStr">
        <is>
          <t>Product</t>
        </is>
      </c>
      <c r="N45" s="88" t="inlineStr">
        <is>
          <t>ข้อสอบจริง Product ปี 2567 ข้อ 31</t>
        </is>
      </c>
      <c r="O45" s="100" t="inlineStr">
        <is>
          <t>ข้อสอบจริง</t>
        </is>
      </c>
      <c r="P45" s="100" t="inlineStr">
        <is>
          <t>ปี 2567</t>
        </is>
      </c>
      <c r="Q45" s="100" t="n"/>
    </row>
    <row r="46" ht="409.6" customHeight="1" s="49">
      <c r="A46" s="100" t="n">
        <v>44</v>
      </c>
      <c r="B46" s="88"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6" s="100" t="n"/>
      <c r="D46" s="88" t="inlineStr">
        <is>
          <t>Ethylcellulose (EC)</t>
        </is>
      </c>
      <c r="E46" s="34" t="inlineStr">
        <is>
          <t>Cellulose Acetate Phthalate (CAP) หรือ Hydroxypropyl Methylcellulose Phthalate (HPMCP)</t>
        </is>
      </c>
      <c r="F46" s="34" t="inlineStr">
        <is>
          <t>Hydroxypropyl Methylcellulose (HPMC E5)</t>
        </is>
      </c>
      <c r="G46" s="88" t="inlineStr">
        <is>
          <t>Polyvinylpyrrolidone (PVP K30)</t>
        </is>
      </c>
      <c r="H46" s="34" t="inlineStr">
        <is>
          <t>Polyethylene Glycol 6000 (PEG 6000)</t>
        </is>
      </c>
      <c r="I46" s="100" t="n">
        <v>2</v>
      </c>
      <c r="J46" s="88"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6" s="100" t="inlineStr">
        <is>
          <t>USP-NF &lt;1151&gt; Pharmaceutical Dosage Forms (Enteric Coating) / Handbook of Pharmaceutical Excipients (CAP, HPMCP)</t>
        </is>
      </c>
      <c r="L46" s="88" t="inlineStr">
        <is>
          <t>Biopharmaceutics &amp; Dissolution</t>
        </is>
      </c>
      <c r="M46" s="100" t="inlineStr">
        <is>
          <t>Product</t>
        </is>
      </c>
      <c r="N46" s="88" t="inlineStr">
        <is>
          <t>ข้อสอบจริง Product ปี 2566 ข้อ 6</t>
        </is>
      </c>
      <c r="O46" s="100" t="inlineStr">
        <is>
          <t>ข้อสอบจริง</t>
        </is>
      </c>
      <c r="P46" s="100" t="inlineStr">
        <is>
          <t>ปี 2566</t>
        </is>
      </c>
      <c r="Q46" s="100" t="n"/>
    </row>
    <row r="47" ht="409.6" customHeight="1" s="49">
      <c r="A47" s="100" t="n">
        <v>45</v>
      </c>
      <c r="B47" s="88"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7" s="100" t="n"/>
      <c r="D47" s="88" t="inlineStr">
        <is>
          <t>Assay (การตรวจวิเคราะห์หาปริมาณตัวยาสำคัญ)</t>
        </is>
      </c>
      <c r="E47" s="88" t="inlineStr">
        <is>
          <t>Disintegration Test (การทดสอบการแตกตัวของเม็ดยา)</t>
        </is>
      </c>
      <c r="F47" s="88" t="inlineStr">
        <is>
          <t>Uniformity of Dosage Units (ความสม่ำเสมอของหน่วยยา โดยวิธี Weight Variation หรือ Content Uniformity)</t>
        </is>
      </c>
      <c r="G47" s="88" t="inlineStr">
        <is>
          <t>Friability Test (การทดสอบความกร่อนด้วยเครื่อง Friabilator)</t>
        </is>
      </c>
      <c r="H47" s="34" t="inlineStr">
        <is>
          <t>Identification (การพิสูจน์เอกลักษณ์ของตัวยา)</t>
        </is>
      </c>
      <c r="I47" s="100" t="n">
        <v>4</v>
      </c>
      <c r="J47" s="88"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7" s="100" t="inlineStr">
        <is>
          <t>USP-NF General Chapter &lt;1216&gt; Tablet Friability / USP-NF &lt;1151&gt; Tablets</t>
        </is>
      </c>
      <c r="L47" s="88" t="inlineStr">
        <is>
          <t>Biopharmaceutics &amp; Dissolution</t>
        </is>
      </c>
      <c r="M47" s="100" t="inlineStr">
        <is>
          <t>Product</t>
        </is>
      </c>
      <c r="N47" s="88" t="inlineStr">
        <is>
          <t>ข้อสอบจริง Product ปี 2566 ข้อ 8</t>
        </is>
      </c>
      <c r="O47" s="100" t="inlineStr">
        <is>
          <t>ข้อสอบจริง</t>
        </is>
      </c>
      <c r="P47" s="100" t="inlineStr">
        <is>
          <t>ปี 2566</t>
        </is>
      </c>
      <c r="Q47" s="100" t="n"/>
    </row>
    <row r="48" ht="409.6" customHeight="1" s="49">
      <c r="A48" s="100" t="n">
        <v>46</v>
      </c>
      <c r="B48" s="88"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8" s="100" t="n"/>
      <c r="D48" s="88" t="inlineStr">
        <is>
          <t>ค่าเฉลี่ยของยาทั้ง 6 เม็ด ละลายได้ไม่น้อยกว่า Q</t>
        </is>
      </c>
      <c r="E48" s="88" t="inlineStr">
        <is>
          <t>ค่าเฉลี่ยของยาทั้ง 6 เม็ด ละลายได้ไม่น้อยกว่า Q + 5%</t>
        </is>
      </c>
      <c r="F48" s="88" t="inlineStr">
        <is>
          <t>ยาแต่ละเม็ด (Each individual unit) มีปริมาณการละลายไม่น้อยกว่า Q + 5% ของปริมาณที่ระบุบนฉลาก (เช่น หาก Q = 80% ยาทุกเม็ดต้องละลาย ≥ 85%)</t>
        </is>
      </c>
      <c r="G48" s="88" t="inlineStr">
        <is>
          <t>ยาอย่างน้อย 5 ใน 6 เม็ด ละลายได้ไม่น้อยกว่า Q</t>
        </is>
      </c>
      <c r="H48" s="34" t="inlineStr">
        <is>
          <t>ยาแต่ละเม็ดละลายได้ไม่น้อยกว่า Q - 15%</t>
        </is>
      </c>
      <c r="I48" s="100" t="n">
        <v>3</v>
      </c>
      <c r="J48" s="88"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8" s="100" t="inlineStr">
        <is>
          <t>USP-NF General Chapter &lt;711&gt; Dissolution (Acceptance Table 1 for Immediate-Release Dosage Forms)</t>
        </is>
      </c>
      <c r="L48" s="88" t="inlineStr">
        <is>
          <t>Biopharmaceutics &amp; Dissolution</t>
        </is>
      </c>
      <c r="M48" s="100" t="inlineStr">
        <is>
          <t>Product</t>
        </is>
      </c>
      <c r="N48" s="88" t="inlineStr">
        <is>
          <t>ข้อสอบจริง Product ปี 2566 ข้อ 35</t>
        </is>
      </c>
      <c r="O48" s="100" t="inlineStr">
        <is>
          <t>ข้อสอบจริง</t>
        </is>
      </c>
      <c r="P48" s="100" t="inlineStr">
        <is>
          <t>ปี 2566</t>
        </is>
      </c>
      <c r="Q48" s="100" t="n"/>
    </row>
    <row r="49" ht="409.6" customHeight="1" s="49">
      <c r="A49" s="100" t="n">
        <v>47</v>
      </c>
      <c r="B49" s="88" t="inlineStr">
        <is>
          <t>ยาเม็ดอมใต้ลิ้น Isosorbide Dinitrate Sublingual Tablets (ISDN) ซึ่งมุ่งหวังผลการดูดซึมและออกฤทธิ์อย่างรวดเร็วฉุกเฉิน หัวข้อการทดสอบในข้อใดต่อไปนี้ 'ไม่มีการกำหนดให้ทำการทดสอบ' ในรายวิชาเฉพาะ (Monograph) ของเภสัชตำรับ USP</t>
        </is>
      </c>
      <c r="C49" s="100" t="n"/>
      <c r="D49" s="88" t="inlineStr">
        <is>
          <t>Identification (การพิสูจน์เอกลักษณ์)</t>
        </is>
      </c>
      <c r="E49" s="88" t="inlineStr">
        <is>
          <t>Disintegration Test (การแตกตัวของเม็ดยาใต้ลิ้น โดยกำหนดเวลาแตกตัวสั้นมาก เช่น ไม่เกิน 2 นาที)</t>
        </is>
      </c>
      <c r="F49" s="88" t="inlineStr">
        <is>
          <t>Dissolution Test (การทดสอบอัตราการละลายด้วยเครื่อง Dissolution Apparatus)</t>
        </is>
      </c>
      <c r="G49" s="88" t="inlineStr">
        <is>
          <t>Uniformity of Dosage Units (ความสม่ำเสมอของหน่วยยา)</t>
        </is>
      </c>
      <c r="H49" s="88" t="inlineStr">
        <is>
          <t>Assay (การตรวจวิเคราะห์หาปริมาณตัวยาสำคัญ)</t>
        </is>
      </c>
      <c r="I49" s="100" t="n">
        <v>3</v>
      </c>
      <c r="J49" s="88" t="inlineStr">
        <is>
          <t>✅ คำตอบที่ถูกต้อง: ข้อ ค. Dissolution Test (การทดสอบอัตราการละลายด้วยเครื่อง Dissolution Apparatus)
💡 Background:
ยาเม็ดอมใต้ลิ้น (Sublingual Tablets เช่น ISDN Sublingual และ Nitroglycerin Sublingual) ออกแบบมาเพื่อให้เม็ดยาแตกตัวและละลายในน้ำลายใต้ลิ้นอย่างรวดเร็วภายในเวลาไม่เกิน 1-2 นาที และดูดซึมเข้าสู่หลอดเลือดดำใต้ลิ้น (Sublingual venous plexus) โดยตรง ในเภสัชตำรับ USP Monograph จึงกำหนดให้ทดสอบ การแตกตัว (Disintegration Test ตาม USP &lt;701&gt; โดยกำหนดเกณฑ์ผ่านรวดเร็วมาก เช่น ภายใน 2 นาที) แทนการทดสอบ Dissolution Test
🎯 ทำไมข้อนี้ถึงถูก:
ข้อ ค. ถูกต้อง (โจทย์ถามข้อใดไม่ต้องทดสอบ) เพราะยาเม็ดอมใต้ลิ้น ISDN Sublingual มีข้อกำหนดการแตกตัว (Disintegration) แต่ไม่มีข้อกำหนดการทดสอบ Dissolution ใน USP Monograph
🔍 ข้ออื่นผิดเพราะอะไร:
- ข้อ ก. Identification ต้องตรวจเอกลักษณ์
- ข้อ ข. Disintegration Test เป็นเกณฑ์สำคัญ (≤ 2 นาที)
- ข้อ ง. Uniformity of Dosage Units ต้องตรวจตาม USP &lt;905&gt;
- ข้อ จ. Assay ต้องตรวจปริมาณตัวยาสำคัญ (90.0-110.0%)
📖 Guideline อ้างอิง:
USP-NF Official Monographs: Isosorbide Dinitrate Sublingual Tablets / USP-NF &lt;1151&gt; Sublingual Tablets
📌 จุดจำก่อนสอบ:
Sublingual Tablets (ISDN, NTG) = ตรวจ Disintegration (≤ 2 นาที) แต่ไม่ตรวจ Dissolution</t>
        </is>
      </c>
      <c r="K49" s="100" t="inlineStr">
        <is>
          <t>USP-NF Official Monographs: Isosorbide Dinitrate Sublingual Tablets / USP-NF &lt;701&gt; Disintegration</t>
        </is>
      </c>
      <c r="L49" s="88" t="inlineStr">
        <is>
          <t>Biopharmaceutics &amp; Dissolution</t>
        </is>
      </c>
      <c r="M49" s="100" t="inlineStr">
        <is>
          <t>Product</t>
        </is>
      </c>
      <c r="N49" s="88" t="inlineStr">
        <is>
          <t>ข้อสอบจริง Product ปี 2565 ข้อ 4</t>
        </is>
      </c>
      <c r="O49" s="100" t="inlineStr">
        <is>
          <t>ข้อสอบจริง</t>
        </is>
      </c>
      <c r="P49" s="100" t="inlineStr">
        <is>
          <t>ปี 2565</t>
        </is>
      </c>
      <c r="Q49" s="100" t="n"/>
    </row>
    <row r="50" ht="409.6" customHeight="1" s="49">
      <c r="A50" s="100" t="n">
        <v>48</v>
      </c>
      <c r="B50" s="88" t="inlineStr">
        <is>
          <t>ในใบรายงานผลการตรวจวิเคราะห์คุณภาพ (Certificate of Analysis: COA) ของยาเม็ด Simvastatin Tablets ชนิดเคลือบฟิล์มปลดปล่อยทันที มีรายการตรวจวิเคราะห์ระบุ: Description, Identification, Assay, Disintegration, Related Substances (Organic Impurities) และ Loss on Drying เพื่อให้เป็นไปตามข้อกำหนดมาตรฐานทางเภสัชตำรับสากล ควรมีหัวข้อการทดสอบประสิทธิภาพการปลดปล่อยยาในข้อใดเพิ่มเติม [📷 มีรูปภาพประกอบ: image42.png]</t>
        </is>
      </c>
      <c r="C50" s="100" t="n"/>
      <c r="D50" s="88" t="inlineStr">
        <is>
          <t>Dissolution Test (การทดสอบการละลายของตัวยาสำคัญตาม USP &lt;711&gt;)</t>
        </is>
      </c>
      <c r="E50" s="88" t="inlineStr">
        <is>
          <t>Hardness Test (ความแข็งของเม็ดยา)</t>
        </is>
      </c>
      <c r="F50" s="88" t="inlineStr">
        <is>
          <t>Particle Size Distribution (การกระจายขนาดอนุภาคของผงยา)</t>
        </is>
      </c>
      <c r="G50" s="88" t="inlineStr">
        <is>
          <t>Friability Test สำหรับยาเม็ดเคลือบฟิล์ม</t>
        </is>
      </c>
      <c r="H50" s="34" t="inlineStr">
        <is>
          <t>Moisture Permeation Test สำหรับบรรจุภัณฑ์</t>
        </is>
      </c>
      <c r="I50" s="100" t="n">
        <v>1</v>
      </c>
      <c r="J50" s="88" t="inlineStr">
        <is>
          <t>✅ คำตอบที่ถูกต้อง: ข้อ ก. Dissolution Test (การทดสอบการละลายของตัวยาสำคัญตาม USP &lt;711&gt;)
💡 Background:
Simvastatin จัดเป็นตัวยาในกลุ่ม BCS Class II (Low Solubility, High Permeability) ซึ่งการละลาย (Dissolution) เป็นขั้นตอนกำหนดอัตราการดูดซึมยาเข้าสู่ร่างกาย (Rate-limiting step for bioavailability) ในเภสัชตำรับสากล (USP Monograph for Simvastatin Tablets) จึงกำหนดให้ การทดสอบการละลาย (Dissolution Test ตาม USP &lt;711&gt;) เป็นหัวข้อการตรวจปล่อยรุ่นผลิต (Batch Release Test) ที่สำคัญที่สุดในใบ COA เพื่อรับประกันชีวประสิทธิผลของผลิตภัณฑ์ยาเม็ด
🎯 ทำไมข้อนี้ถึงถูก:
ข้อ ก. ถูกต้อง เพราะ Dissolution Test เป็น Compendial Performance Test ที่ขาดไม่ได้ในใบ COA ของ Simvastatin Tablets
🔍 ข้ออื่นผิดเพราะอะไร:
- ข้อ ข. Hardness เป็น In-process test ไม่ได้เป็น Release Specification ในใบ COA ทางการ
- ข้อ ค. Particle size ตรวจในวัตถุดิบตัวยาสำคัญ (API) ไม่ได้ตรวจใน Finished tablet COA
- ข้อ ง. Friability ไม่ตรวจในยาเม็ดเคลือบฟิล์ม
- ข้อ จ. Moisture permeation เป็นการทดสอบบรรจุภัณฑ์
📖 Guideline อ้างอิง:
USP-NF Monographs: Simvastatin Tablets / USP-NF &lt;711&gt; Dissolution
📌 จุดจำก่อนสอบ:
COA ยาเม็ด BCS Class II (Simvastatin) ขาดไม่ได้คือ Dissolution Test (ประเมินการละลายและ Bioavailability)</t>
        </is>
      </c>
      <c r="K50" s="100" t="inlineStr">
        <is>
          <t>USP-NF Official Monographs: Simvastatin Tablets / USP-NF &lt;711&gt; Dissolution</t>
        </is>
      </c>
      <c r="L50" s="88" t="inlineStr">
        <is>
          <t>Biopharmaceutics &amp; Dissolution</t>
        </is>
      </c>
      <c r="M50" s="100" t="inlineStr">
        <is>
          <t>Product</t>
        </is>
      </c>
      <c r="N50" s="88" t="inlineStr">
        <is>
          <t>ข้อสอบจริง Product ปี 2565 ข้อ 5</t>
        </is>
      </c>
      <c r="O50" s="100" t="inlineStr">
        <is>
          <t>ข้อสอบจริง</t>
        </is>
      </c>
      <c r="P50" s="100" t="inlineStr">
        <is>
          <t>ปี 2565</t>
        </is>
      </c>
      <c r="Q50" s="100" t="n"/>
    </row>
    <row r="51" ht="409.6" customHeight="1" s="49">
      <c r="A51" s="100" t="n">
        <v>49</v>
      </c>
      <c r="B51" s="88" t="inlineStr">
        <is>
          <t>ตามข้อกำหนดเภสัชตำรับ USP สำหรับการทดสอบการละลายของยาเม็ดเคลือบลำไส้ (Delayed-Release / Enteric-Coated Tablets Dissolution Test) ในสภาวะกรดจำลองกระเพาะอาหาร (Acid Stage 1: A1) โดยทดสอบในสารละลาย 0.1 N Hydrochloric Acid เป็นเวลา 2 ชั่วโมง เกณฑ์การยอมรับ (Acceptance Criteria) ข้อใดถือว่าผ่านเกณฑ์ A1</t>
        </is>
      </c>
      <c r="C51" s="100" t="n"/>
      <c r="D51" s="88" t="inlineStr">
        <is>
          <t>ยาแต่ละหน่วยที่นำมาทดสอบ (Each individual unit) ต้องมีปริมาณการละลายของตัวยาสำคัญไม่เกิน 10% ของปริมาณที่ระบุบนฉลาก (Not more than 10% dissolved)</t>
        </is>
      </c>
      <c r="E51" s="88" t="inlineStr">
        <is>
          <t>ค่าเฉลี่ยของยาทั้ง 6 เม็ด ละลายได้ไม่น้อยกว่า Q + 5%</t>
        </is>
      </c>
      <c r="F51" s="88" t="inlineStr">
        <is>
          <t>ยาแต่ละเม็ดละลายได้ไม่น้อยกว่า Q (เช่น 80%)</t>
        </is>
      </c>
      <c r="G51" s="88" t="inlineStr">
        <is>
          <t>ยาแต่ละเม็ดละลายได้ระหว่าง 20% ถึง 50%</t>
        </is>
      </c>
      <c r="H51" s="88" t="inlineStr">
        <is>
          <t>ยาต้องไม่แตกตัวเป็นผง แต่ยอมให้ตัวยาละลายได้ถึง 25%</t>
        </is>
      </c>
      <c r="I51" s="100" t="n">
        <v>1</v>
      </c>
      <c r="J51" s="88" t="inlineStr">
        <is>
          <t>✅ คำตอบที่ถูกต้อง: ข้อ ก. ยาแต่ละหน่วยที่นำมาทดสอบ (Each individual unit) ต้องมีปริมาณการละลายของตัวยาสำคัญไม่เกิน 10% ของปริมาณที่ระบุบนฉลาก (Not more than 10% dissolved)
💡 Background:
การทดสอบ Dissolution ของ Enteric-coated (Delayed-Release) Tablets ตาม USP &lt;711&gt; แบ่งเป็น 2 ขั้นตอน:
1. Acid Stage (สภาวะกรด 0.1 N HCl นาน 2 ชั่วโมง):
   - Stage A1 (ทดสอบ 6 เม็ด): ยาแต่ละเม็ด (No individual value) ต้องละลาย ไม่เกิน 10% (Not more than 10% of labeled amount is dissolved)
   - Stage A2 (ทดสอบเพิ่ม 6 เม็ด รวมเป็น 12 เม็ด): ค่าเฉลี่ยทั้ง 12 เม็ด ไม่เกิน 10% และ ไม่มีเม็ดใดเกิน 25%
   - Stage A3 (ทดสอบเพิ่ม 12 เม็ด รวมเป็น 24 เม็ด): ค่าเฉลี่ยทั้ง 24 เม็ด ไม่เกิน 10% และ ไม่มีเม็ดใดเกิน 25%
2. Buffer Stage (สภาวะด่างจำลองลำไส้ Phosphate buffer pH 6.8): ใช้เกณฑ์เดียวกับ Immediate release (B1, B2, B3)
🎯 ทำไมข้อนี้ถึงถูก:
ข้อ ก. ถูกต้อง เพราะเกณฑ์ของ Acid Stage A1 คือ ยาแต่ละเม็ดต้องละลายออกมา ไม่เกิน 10% ตลอดเวลา 2 ชั่วโมงในกรด
🔍 ข้ออื่นผิดเพราะอะไร:
📖 Guideline อ้างอิง:
USP-NF General Chapter &lt;711&gt; Dissolution: Delayed-Release Dosage Forms (Acid Stage Criteria)
📌 จุดจำก่อนสอบ:
Enteric-coated Dissolution ในกรด 0.1 N HCl นาน 2 ชม. (Acid Stage A1): ยาทุกเม็ดต้องละลาย ไม่เกิน 10% (≤ 10%)</t>
        </is>
      </c>
      <c r="K51" s="100" t="inlineStr">
        <is>
          <t>USP-NF General Chapter &lt;711&gt; Dissolution (Acceptance Table 3 for Delayed-Release Dosage Forms - Acid Stage)</t>
        </is>
      </c>
      <c r="L51" s="88" t="inlineStr">
        <is>
          <t>Biopharmaceutics &amp; Dissolution</t>
        </is>
      </c>
      <c r="M51" s="100" t="inlineStr">
        <is>
          <t>Product</t>
        </is>
      </c>
      <c r="N51" s="88" t="inlineStr">
        <is>
          <t>ข้อสอบจริง Product ปี 2565 ข้อ 76</t>
        </is>
      </c>
      <c r="O51" s="100" t="inlineStr">
        <is>
          <t>ข้อสอบจริง</t>
        </is>
      </c>
      <c r="P51" s="100" t="inlineStr">
        <is>
          <t>ปี 2565</t>
        </is>
      </c>
      <c r="Q51" s="100" t="n"/>
    </row>
    <row r="52" ht="409.6" customHeight="1" s="49">
      <c r="A52" s="100" t="n">
        <v>50</v>
      </c>
      <c r="B52" s="88" t="inlineStr">
        <is>
          <t>ตามระบบการจำแนกยาตามชีวเภสัชกรรม (Biopharmaceutics Classification System - BCS) ยาในกลุ่ม BCS Class II มีคุณสมบัติทางเคมีกายภาพและการดูดซึมอย่างไร และกระบวนการใดเป็นขั้นตอนกำหนดอัตราเร็วในการดูดซึมยาเข้าสู่ร่างกาย (Rate-Limiting Step)</t>
        </is>
      </c>
      <c r="C52" s="100" t="n"/>
      <c r="D52" s="88" t="inlineStr">
        <is>
          <t>มีความสามารถในการละลายน้ำสูง และมีความสามารถในการซึมผ่านเยื่อบุลำไส้สูง (High Solubility, High Permeability)</t>
        </is>
      </c>
      <c r="E52" s="88" t="inlineStr">
        <is>
          <t>มีความสามารถในการละลายน้ำสูง แต่มีความสามารถในการซึมผ่านเยื่อบุลำไส้ต่ำ (High Solubility, Low Permeability)</t>
        </is>
      </c>
      <c r="F52" s="88" t="inlineStr">
        <is>
          <t>มีความสามารถในการละลายน้ำต่ำ และมีความสามารถในการซึมผ่านเยื่อบุลำไส้ต่ำ (Low Solubility, Low Permeability)</t>
        </is>
      </c>
      <c r="G52" s="88" t="inlineStr">
        <is>
          <t>มีความสามารถในการละลายน้ำต่ำ แต่มีความสามารถในการซึมผ่านเยื่อบุลำไส้สูง (Low Solubility, High Permeability) โดยมีอัตราการละลายของยา (Dissolution Rate) เป็นขั้นตอนกำหนดอัตราการดูดซึม</t>
        </is>
      </c>
      <c r="H52" s="88" t="inlineStr">
        <is>
          <t>มีความสามารถในการละลายน้ำไม่ขึ้นกับ pH แต่ถูกทำลายอย่างสมบูรณ์ด้วยเอนไซม์ในตับ</t>
        </is>
      </c>
      <c r="I52" s="100" t="n">
        <v>4</v>
      </c>
      <c r="J52" s="88" t="inlineStr">
        <is>
          <t>✅ คำตอบที่ถูกต้อง: ข้อ ง. มีความสามารถในการละลายน้ำต่ำ แต่มีความสามารถในการซึมผ่านเยื่อบุลำไส้สูง (Low Solubility, High Permeability) โดยมีอัตราการละลายของยา (Dissolution Rate) เป็นขั้นตอนกำหนดอัตราการดูดซึม
💡 Background:
ระบบ BCS แบ่งตัวยาตามคุณสมบัติการละลายและการซึมผ่าน:
- BCS Class I: High Solubility, High Permeability (ดูดซึมดีเยี่ยม เช่น Paracetamol, Metoprolol)
- BCS Class II: Low Solubility, High Permeability (ละลายน้ำแย่ แต่ซึมผ่านผนังลำไส้ดี เช่น Ibuprofen, Ketoconazole, Simvastatin, Carbamazepine) -&gt; Dissolution Rate เป็น Rate-limiting step
- BCS Class III: High Solubility, Low Permeability (ละลายน้ำดีมาก แต่ซึมผ่านผนังลำไส้ยาก เช่น Cimetidine, Acyclovir, Atenolol) -&gt; Permeability เป็น Rate-limiting step
- BCS Class IV: Low Solubility, Low Permeability (ละลายแย่และซึมผ่านแย่ เช่น Hydrochlorothiazide, Furosemide)
🎯 ทำไมข้อนี้ถึงถูก:
ข้อ ง. ถูกต้อง เพราะนิยามของ BCS Class II คือ Low Solubility, High Permeability และมี Dissolution เป็น Rate-limiting step
🔍 ข้ออื่นผิดเพราะอะไร:
- ข้อ ก. คือ BCS Class I
- ข้อ ข. คือ BCS Class III
- ข้อ ค. คือ BCS Class IV
📖 Guideline อ้างอิง:
FDA Guidance for Industry: Waiver of In Vivo Bioavailability and Bioequivalence Studies for Immediate-Release Solid Oral Dosage Forms Based on a Biopharmaceutics Classification System (BCS)
📌 จุดจำก่อนสอบ:
BCS Class II = Low Sol, High Perm -&gt; อัตราการละลาย (Dissolution) เป็นตัวกำหนดการดูดซึม</t>
        </is>
      </c>
      <c r="K52" s="100" t="inlineStr">
        <is>
          <t>FDA Guidance for Industry: The Biopharmaceutics Classification System (BCS) / WHO Technical Report Series</t>
        </is>
      </c>
      <c r="L52" s="88" t="inlineStr">
        <is>
          <t>Biopharmaceutics &amp; Dissolution</t>
        </is>
      </c>
      <c r="M52" s="100" t="inlineStr">
        <is>
          <t>Product</t>
        </is>
      </c>
      <c r="N52" s="88" t="inlineStr">
        <is>
          <t>ข้อสอบจริง Product ปี 2565 ข้อ 80</t>
        </is>
      </c>
      <c r="O52" s="100" t="inlineStr">
        <is>
          <t>ข้อสอบจริง</t>
        </is>
      </c>
      <c r="P52" s="100" t="inlineStr">
        <is>
          <t>ปี 2565</t>
        </is>
      </c>
      <c r="Q52" s="100" t="n"/>
    </row>
    <row r="53" ht="409.6" customHeight="1" s="49">
      <c r="A53" s="100" t="n">
        <v>51</v>
      </c>
      <c r="B53" s="88" t="inlineStr">
        <is>
          <t>ในการศึกษาชีวสมมูล (Bioequivalence Study: BE) เพื่อเปรียบเทียบเภสัชภัณฑ์ยาเม็ด Generic Naproxen Tablets กับยานวัตกรรมต้นแบบ (Innovator Product) ในอาสาสมัคร พารามิเตอร์ทางเภสัชจลนศาสตร์หลัก (Primary Pharmacokinetic Metrics) คู่ใดที่ต้องนำมาประเมินช่วงความเชื่อมั่น 90% (90% Confidence Interval)</t>
        </is>
      </c>
      <c r="C53" s="100" t="n"/>
      <c r="D53" s="88" t="inlineStr">
        <is>
          <t>AUC (พื้นที่ใต้กราฟความเข้มข้น-เวลา) และ Cmax (ระดับความเข้มข้นสูงสุดของยาในพลาสมา)</t>
        </is>
      </c>
      <c r="E53" s="88" t="inlineStr">
        <is>
          <t>Vd (ปริมาตรการกระจายตัวของยา) และ Half-life (ค่าครึ่งชีวิต)</t>
        </is>
      </c>
      <c r="F53" s="88" t="inlineStr">
        <is>
          <t>Total Clearance (อัตราการขจัดยารวม) และ Renal Clearance</t>
        </is>
      </c>
      <c r="G53" s="88" t="inlineStr">
        <is>
          <t>Tmax (เวลาที่ระดับยาขึ้นถึงจุดสูงสุด) และ Elimination Rate Constant (kel)</t>
        </is>
      </c>
      <c r="H53" s="88" t="inlineStr">
        <is>
          <t>Steady-State Concentration (Css) และ Loading Dose</t>
        </is>
      </c>
      <c r="I53" s="100" t="n">
        <v>1</v>
      </c>
      <c r="J53" s="88" t="inlineStr">
        <is>
          <t>✅ คำตอบที่ถูกต้อง: ข้อ ก. AUC (พื้นที่ใต้กราฟความเข้มข้น-เวลา) และ Cmax (ระดับความเข้มข้นสูงสุดของยาในพลาสมา)
💡 Background:
การประเมินชีวสมมูล (Bioequivalence: BE) ระหว่างยาชื่อสามัญ (Generic) และยาต้นแบบ (Innovator) มีวัตถุประสงค์เพื่อยืนยันว่ายาปลดปล่อยและถูกดูดซึมเข้าสู่กระแสเลือดใน อัตรา (Rate) และ ปริมาณ (Extent) ที่เทียบเท่ากัน โดยพารามิเตอร์หลักทางเภสัชจลนศาสตร์ที่ใช้ประเมินคือ:
1. $AUC_{0-t}$ และ $AUC_{0-\infty}$: บ่งชี้ถึง ปริมาณการดูดซึมยาเข้าสู่ร่างกาย (Extent of absorption)
2. $C_{max}$: บ่งชี้ถึง อัตราเร็วและระดับสูงสุดของการดูดซึมยา (Rate and extent of absorption)
เกณฑ์การยอมรับสากล: ช่วงความเชื่อมั่น 90% (90% CI) ของอัตราส่วนค่าเฉลี่ยเรขาคณิต (Geometric mean ratio: T/R) ของทั้ง $AUC$ และ $C_{max}$ ต้องตกอยู่ภายในช่วง 80.00% ถึง 125.00%
🎯 ทำไมข้อนี้ถึงถูก:
ข้อ ก. ถูกต้อง เพราะ AUC และ Cmax เป็น Primary PK parameters มาตรฐานในการตัดสินการยอมรับชีวสมมูล
🔍 ข้ออื่นผิดเพราะอะไร:
📖 Guideline อ้างอิง:
ASEAN Guidelines for the Conduct of Bioequivalence Studies / EMA Guideline on the Investigation of Bioequivalence
📌 จุดจำก่อนสอบ:
BE Criteria: 90% CI ของ Geometric Mean Ratio ของ AUC และ Cmax ต้องอยู่ในช่วง 80.00% - 125.00%</t>
        </is>
      </c>
      <c r="K53" s="100" t="inlineStr">
        <is>
          <t>ASEAN Guidelines for the Conduct of Bioequivalence Studies / FDA Bioequivalence Guidance</t>
        </is>
      </c>
      <c r="L53" s="88" t="inlineStr">
        <is>
          <t>Biopharmaceutics &amp; Dissolution</t>
        </is>
      </c>
      <c r="M53" s="100" t="inlineStr">
        <is>
          <t>Product</t>
        </is>
      </c>
      <c r="N53" s="88" t="inlineStr">
        <is>
          <t>ข้อสอบจริง Product ปี 2564 ข้อ 15</t>
        </is>
      </c>
      <c r="O53" s="100" t="inlineStr">
        <is>
          <t>ข้อสอบจริง</t>
        </is>
      </c>
      <c r="P53" s="100" t="inlineStr">
        <is>
          <t>ปี 2564</t>
        </is>
      </c>
      <c r="Q53" s="100" t="n"/>
    </row>
    <row r="54" ht="409.6" customHeight="1" s="49">
      <c r="A54" s="100" t="n">
        <v>52</v>
      </c>
      <c r="B54" s="88" t="inlineStr">
        <is>
          <t>ในการยื่นขอขึ้นทะเบียนตำรับยาชื่อสามัญ Orlistat Capsules ข้อมูลด้านประสิทธิภาพและความสมมูลทางชีวภาพ (Bioequivalence) ที่ต้องยื่นแสดงต่อสำนักงานคณะกรรมการอาหารและยา (อย.) เพื่อยืนยันความเท่าเทียมกับยาต้นแบบคือข้อใด</t>
        </is>
      </c>
      <c r="C54" s="100" t="n"/>
      <c r="D54" s="88" t="inlineStr">
        <is>
          <t>ผลการทดสอบหาปริมาณตัวยาสำคัญ (Assay) ของรุ่นผลิตทดลอง</t>
        </is>
      </c>
      <c r="E54" s="88" t="inlineStr">
        <is>
          <t>ผลการทดสอบความสม่ำเสมอของขนาดยา (Uniformity of Dosage Units)</t>
        </is>
      </c>
      <c r="F54" s="88" t="inlineStr">
        <is>
          <t>ผลการทดสอบการสลายตัวของยาในสภาวะจำลอง (Stress Testing) เพียงอย่างเดียว</t>
        </is>
      </c>
      <c r="G54" s="88" t="inlineStr">
        <is>
          <t>รายงานการศึกษาชีวสมมูลในมนุษย์ที่มีช่วงความเชื่อมั่น 90% (90% CI) ของ Geometric Mean Ratio ของ AUC และ Cmax อยู่ในช่วง 80.00 - 125.00% (หรือการศึกษา Pharmacodynamic/Dissolution ตามข้อกำหนดจำเพาะของยา)</t>
        </is>
      </c>
      <c r="H54" s="88" t="inlineStr">
        <is>
          <t>รายงานสถิติอาการไม่พึงประสงค์จากการใช้ยาในต่างประเทศ</t>
        </is>
      </c>
      <c r="I54" s="100" t="n">
        <v>4</v>
      </c>
      <c r="J54" s="88" t="inlineStr">
        <is>
          <t>✅ คำตอบที่ถูกต้อง: ข้อ ง. รายงานการศึกษาชีวสมมูลในมนุษย์ที่มีช่วงความเชื่อมั่น 90% (90% CI) ของ Geometric Mean Ratio ของ AUC และ Cmax อยู่ในช่วง 80.00 - 125.00% (หรือการศึกษา Pharmacodynamic/Dissolution ตามข้อกำหนดจำเพาะของยา)
💡 Background:
การขึ้นทะเบียนตำรับยาชื่อสามัญ (Generic Drug Registration) ประเภท Modern Generic Drugs จำเป็นต้องมีเอกสารหลักฐานยืนยันความเท่าเทียมในการรักษา (Therapeutic Equivalence) ผ่าน รายงานการศึกษาชีวสมมูล (Bioequivalence Study Report) ตามมาตรฐานสากล ซึ่งกำหนดให้ 90% Confidence Interval ของ Geometric Mean Ratio (T/R) ของพารามิเตอร์ $AUC$ และ $C_{max}$ อยู่ในช่วง 80.00 - 125.00%
🎯 ทำไมข้อนี้ถึงถูก:
ข้อ ง. ถูกต้อง เพราะรายงานผลการทดสอบ BE ที่มี 90% CI อยู่ในช่วง 80.00 - 125.00% คือหลักฐานสำคัญที่สุดในการขอขึ้นทะเบียนยาชื่อสามัญ
🔍 ข้ออื่นผิดเพราะอะไร:
📖 Guideline อ้างอิง:
ASEAN Guidelines for the Conduct of Bioequivalence Studies / Thai FDA Drug Registration Requirements
📌 จุดจำก่อนสอบ:
ขึ้นทะเบียนยา Generic = ต้องส่งรายงานการศึกษา BE (90% CI: 80.00 - 125.00%)</t>
        </is>
      </c>
      <c r="K54" s="100" t="inlineStr">
        <is>
          <t>สำนักงานคณะกรรมการอาหารและยา (อย. ประเทศไทย) แนวทางการศึกษาชีวสมมูล / ASEAN BE Guidelines</t>
        </is>
      </c>
      <c r="L54" s="88" t="inlineStr">
        <is>
          <t>Biopharmaceutics &amp; Dissolution</t>
        </is>
      </c>
      <c r="M54" s="100" t="inlineStr">
        <is>
          <t>Product</t>
        </is>
      </c>
      <c r="N54" s="88" t="inlineStr">
        <is>
          <t>ข้อสอบจริง Product ปี 2564 ข้อ 22</t>
        </is>
      </c>
      <c r="O54" s="100" t="inlineStr">
        <is>
          <t>ข้อสอบจริง</t>
        </is>
      </c>
      <c r="P54" s="100" t="inlineStr">
        <is>
          <t>ปี 2564</t>
        </is>
      </c>
      <c r="Q54" s="100" t="n"/>
    </row>
    <row r="55" ht="409.6" customHeight="1" s="49">
      <c r="A55" s="100" t="n">
        <v>53</v>
      </c>
      <c r="B55" s="88" t="inlineStr">
        <is>
          <t>เภสัชตำรับ USP ระบุข้อกำหนดการละลายของยาเม็ด A ไว้ว่า 'Not less than 80% (Q) of the labeled amount of A is dissolved in 30 minutes' ในการทดสอบขั้นแรก (Stage 1: S1) สุ่มตัวอย่างยามาทดสอบ 6 เม็ด ผลการทดสอบในข้อใดถือว่ายาเม็ดรุ่นผลิตนี้ 'ผ่านเกณฑ์ S1 ทันที'</t>
        </is>
      </c>
      <c r="C55" s="100" t="inlineStr">
        <is>
          <t>[แนบรูป: ข้อสอบ Product ปี 2564 รหัสรูปภาพ image75]</t>
        </is>
      </c>
      <c r="D55" s="88" t="inlineStr">
        <is>
          <t>ค่าเฉลี่ยของยาทั้ง 6 เม็ด ละลายได้ ≥ 80% ภายใน 30 นาที</t>
        </is>
      </c>
      <c r="E55" s="88" t="inlineStr">
        <is>
          <t>ค่าเฉลี่ยของยาทั้ง 6 เม็ด ละลายได้ ≥ 85% ภายใน 30 นาที</t>
        </is>
      </c>
      <c r="F55" s="88" t="inlineStr">
        <is>
          <t>ยาแต่ละเม็ดทั้ง 6 เม็ด ละลายได้ ≥ 80% ภายใน 30 นาที</t>
        </is>
      </c>
      <c r="G55" s="88" t="inlineStr">
        <is>
          <t>ยาแต่ละเม็ดทั้ง 6 เม็ด (Each unit) ละลายได้ ≥ 85% of labeled amount ภายใน 30 นาที (คำนวณจาก Q + 5% = 80 + 5 = 85%)</t>
        </is>
      </c>
      <c r="H55" s="88" t="inlineStr">
        <is>
          <t>มียา 5 เม็ดละลายได้ ≥ 80% และมี 1 เม็ดละลายได้ 70%</t>
        </is>
      </c>
      <c r="I55" s="100" t="n">
        <v>4</v>
      </c>
      <c r="J55" s="88" t="inlineStr">
        <is>
          <t>✅ คำตอบที่ถูกต้อง: ข้อ ง. ยาแต่ละเม็ดทั้ง 6 เม็ด (Each unit) ละลายได้ ≥ 85% of labeled amount ภายใน 30 นาที (คำนวณจาก Q + 5% = 80 + 5 = 85%)
💡 Background:
ตาม USP &lt;711&gt; Dissolution Acceptance Table 1:
- กำหนดค่า Q = 80%
- ในการทดสอบ Stage S1 (ทดสอบ 6 เม็ด): เกณฑ์ผ่านคือ 'Each unit is not less than Q + 5%'
- ดังนั้น ยาแต่ละเม็ดทั้ง 6 เม็ด ต้องมีค่าการละลายไม่น้อยกว่า 80% + 5% = 85% of labeled amount จึงจะผ่านในขั้น S1 ทันทีโดยไม่ต้องทดสอบในขั้น S2 ต่อไป
🎯 ทำไมข้อนี้ถึงถูก:
ข้อ ง. ถูกต้อง เพราะเกณฑ์ S1 กำหนดให้ยาทุกเม็ดต้องละลาย $\ge Q + 5\%$ ซึ่งเท่ากับ $\ge 85\%$
🔍 ข้ออื่นผิดเพราะอะไร:
📖 Guideline อ้างอิง:
USP-NF General Chapter &lt;711&gt; Dissolution
📌 จุดจำก่อนสอบ:
Stage S1: แต่ละเม็ดต้อง ≥ Q + 5% (ถ้า Q = 80% ต้องได้ ≥ 85% ทุกเม็ด)</t>
        </is>
      </c>
      <c r="K55" s="100" t="inlineStr">
        <is>
          <t>USP-NF General Chapter &lt;711&gt; Dissolution (Acceptance Table 1)</t>
        </is>
      </c>
      <c r="L55" s="88" t="inlineStr">
        <is>
          <t>Biopharmaceutics &amp; Dissolution</t>
        </is>
      </c>
      <c r="M55" s="100" t="inlineStr">
        <is>
          <t>Product</t>
        </is>
      </c>
      <c r="N55" s="88" t="inlineStr">
        <is>
          <t>ข้อสอบจริง Product ปี 2564 ข้อ 38</t>
        </is>
      </c>
      <c r="O55" s="100" t="inlineStr">
        <is>
          <t>ข้อสอบจริง</t>
        </is>
      </c>
      <c r="P55" s="100" t="inlineStr">
        <is>
          <t>ปี 2564</t>
        </is>
      </c>
      <c r="Q55" s="100" t="n"/>
    </row>
    <row r="56" ht="409.6" customHeight="1" s="49">
      <c r="A56" s="100" t="n">
        <v>54</v>
      </c>
      <c r="B56" s="88" t="inlineStr">
        <is>
          <t>ในการตรวจปล่อยรุ่นผลิตยาเม็ด Chlorpheniramine Maleate Tablets (CPM 4 mg) ตามข้อกำหนดรายวิชาเฉพาะ (Monograph) ในเภสัชตำรับ USP หัวข้อการทดสอบในข้อใดต่อไปนี้ 'ไม่มีการกำหนดให้เป็นหัวข้อบังคับในการตรวจปล่อยผลิตภัณฑ์สำเร็จรูป (Release Specification)'</t>
        </is>
      </c>
      <c r="C56" s="100" t="n"/>
      <c r="D56" s="88" t="inlineStr">
        <is>
          <t>Identification (การพิสูจน์เอกลักษณ์)</t>
        </is>
      </c>
      <c r="E56" s="88" t="inlineStr">
        <is>
          <t>Dissolution Test (การทดสอบการละลาย โดยกำหนด Q = 75% ใน 45 นาที)</t>
        </is>
      </c>
      <c r="F56" s="88" t="inlineStr">
        <is>
          <t>Uniformity of Dosage Units (ความสม่ำเสมอของปริมาณตัวยาสำคัญ)</t>
        </is>
      </c>
      <c r="G56" s="88" t="inlineStr">
        <is>
          <t>Percent Moisture Content / Loss on Drying (การทดสอบปริมาณความชื้นของยาเม็ดสำเร็จรูป)</t>
        </is>
      </c>
      <c r="H56" s="34" t="inlineStr">
        <is>
          <t>Assay (การตรวจวิเคราะห์หาปริมาณตัวยาสำคัญ 90.0-110.0%)</t>
        </is>
      </c>
      <c r="I56" s="100" t="n">
        <v>4</v>
      </c>
      <c r="J56" s="88" t="inlineStr">
        <is>
          <t>✅ คำตอบที่ถูกต้อง: ข้อ ง. Percent Moisture Content / Loss on Drying (การทดสอบปริมาณความชื้นของยาเม็ดสำเร็จรูป)
💡 Background:
ใน USP Official Monograph สำหรับ Chlorpheniramine Maleate Tablets หัวข้อการทดสอบมาตรฐานสำหรับการตรวจปล่อยรุ่นผลิตประกอบด้วย:
1. Identification (การพิสูจน์เอกลักษณ์ทางเคมี/สเปกตรัม)
2. Dissolution (การละลายของตัวยาสำคัญตาม USP &lt;711&gt;)
3. Uniformity of Dosage Units (ความสม่ำเสมอของหน่วยยาตาม USP &lt;905&gt;)
4. Assay (ปริมาณตัวยาสำคัญ 90.0 - 110.0% of label claim)
หัวข้อ Moisture Content / Loss on Drying ไม่ได้เป็นหัวข้อการทดสอบบังคับที่ระบุใน Monograph ของยาเม็ด CPM สำเร็จรูป (ใช้เป็น In-process control ในขั้นตอนการอบแกรนูล)
🎯 ทำไมข้อนี้ถึงถูก:
ข้อ ง. ถูกต้อง (โจทย์ถามข้อใดไม่ต้องทดสอบ) เพราะ Moisture content ไม่ได้ระบุเป็น Finished product release specification ใน USP Monograph ของยาเม็ด CPM
🔍 ข้ออื่นผิดเพราะอะไร:
📖 Guideline อ้างอิง:
USP-NF Official Monographs: Chlorpheniramine Maleate Tablets
📌 จุดจำก่อนสอบ:
CPM Tablets Monograph ตรวจ: Identification, Assay, Dissolution, Content Uniformity (ไม่ตรวจ Moisture content ใน Finished tablet COA)</t>
        </is>
      </c>
      <c r="K56" s="100" t="inlineStr">
        <is>
          <t>USP-NF Official Monographs: Chlorpheniramine Maleate Tablets</t>
        </is>
      </c>
      <c r="L56" s="88" t="inlineStr">
        <is>
          <t>Biopharmaceutics &amp; Dissolution</t>
        </is>
      </c>
      <c r="M56" s="100" t="inlineStr">
        <is>
          <t>Product</t>
        </is>
      </c>
      <c r="N56" s="88" t="inlineStr">
        <is>
          <t>ข้อสอบจริง Product ปี 2564 ข้อ 49</t>
        </is>
      </c>
      <c r="O56" s="100" t="inlineStr">
        <is>
          <t>ข้อสอบจริง</t>
        </is>
      </c>
      <c r="P56" s="100" t="inlineStr">
        <is>
          <t>ปี 2564</t>
        </is>
      </c>
      <c r="Q56" s="100" t="n"/>
    </row>
    <row r="57" ht="409.6" customHeight="1" s="49">
      <c r="A57" s="100" t="n">
        <v>55</v>
      </c>
      <c r="B57" s="88" t="inlineStr">
        <is>
          <t>จากผลการศึกษาความคงตัวระยะยาว (Long-term Stability Testing) ของยาเม็ด Azithromycin Tablets ในสภาวะ 30 °C ± 2 °C / 75% RH ± 5% RH ได้ผลการตรวจวิเคราะห์ดังนี้:
- ข้อกำหนดมาตรฐาน: ลักษณะเป็นเม็ดสีขาว, Dissolution Q ≥ 80% ใน 30 นาที, Assay 98.5-101.5%, Impurity &lt; 0.5%
- เดือนที่ 6: Conforms, Dissolution 87.4%, Assay 99.8%, Impurity 0.0%
- เดือนที่ 12: Conforms, Dissolution 87.2%, Assay 99.7%, Impurity 0.0%
- เดือนที่ 24: Conforms, Dissolution 85.6%, Assay 99.1%, Impurity 0.1%
- เดือนที่ 36: Conforms, Dissolution 84.9%, Assay 99.0%, Impurity 0.1%
- เดือนที่ 48: Conforms, Dissolution 84.5%, Assay 99.0%, Impurity 0.1%
- เดือนที่ 60: Conforms, Dissolution 83.9%, Assay 99.0%, Impurity 0.2%
จากข้อมูลข้างต้น ควรอนุมัติอายุการเก็บรักษา (Shelf-life) ของผลิตภัณฑ์ยานี้เป็นระยะเวลากี่ปี</t>
        </is>
      </c>
      <c r="C57" s="100" t="n"/>
      <c r="D57" s="88" t="inlineStr">
        <is>
          <t>1 ปี</t>
        </is>
      </c>
      <c r="E57" s="88" t="inlineStr">
        <is>
          <t>2 ปี</t>
        </is>
      </c>
      <c r="F57" s="88" t="inlineStr">
        <is>
          <t>3 ปี</t>
        </is>
      </c>
      <c r="G57" s="88" t="inlineStr">
        <is>
          <t>4 ปี</t>
        </is>
      </c>
      <c r="H57" s="88" t="inlineStr">
        <is>
          <t>5 ปี (60 เดือน)</t>
        </is>
      </c>
      <c r="I57" s="100" t="n">
        <v>5</v>
      </c>
      <c r="J57" s="88" t="inlineStr">
        <is>
          <t>✅ คำตอบที่ถูกต้อง: ข้อ จ. 5 ปี (60 เดือน)
💡 Background:
ตามหลักเกณฑ์การประเมินข้อมูลความคงตัว (ICH Q1E / ASEAN Stability Guidelines):
- เมื่อทำการทดสอบความคงตัวในสภาวะจริง (Long-term real-time stability) จนถึง 60 เดือน (5 ปี)
- ผลการตรวจวิเคราะห์ทุกหัวข้อ (ลักษณะทางกายภาพ, Dissolution 83.9% &gt; Q 80%, Assay 99.0% อยู่ในช่วง 98.5-101.5%, สิ่งปนเปื้อน Impurity 0.2% &lt; 0.5%) ล้วนผ่านเกณฑ์มาตรฐานอย่างสมบูรณ์ตลอดระยะเวลา 60 เดือน
- ดังนั้น ผลิตภัณฑ์จึงสามารถกำหนดอายุการเก็บรักษา (Shelf-life) ได้เต็มตามข้อมูลการทดสอบจริงคือ 5 ปี (60 เดือน)
🎯 ทำไมข้อนี้ถึงถูก:
ข้อ จ. ถูกต้อง เพราะข้อมูลความคงตัวที่เดือน 60 ผ่านเกณฑ์ทุกหัวข้อ จึงสามารถกำหนด Shelf-life ได้ 5 ปี
🔍 ข้ออื่นผิดเพราะอะไร:
📖 Guideline อ้างอิง:
ICH Harmonised Tripartite Guideline Q1E: Evaluation of Stability Data / ASEAN Stability Guidelines
📌 จุดจำก่อนสอบ:
ผลตรวจความคงตัวผ่านเกณฑ์ครบทุกหัวข้อถึง 60 เดือน = อนุมัติ Shelf-life ได้ 5 ปี (60 เดือน)</t>
        </is>
      </c>
      <c r="K57" s="100" t="inlineStr">
        <is>
          <t>ASEAN Stability Guidelines / ICH Q1E Evaluation of Stability Data</t>
        </is>
      </c>
      <c r="L57" s="88" t="inlineStr">
        <is>
          <t>Biopharmaceutics &amp; Dissolution</t>
        </is>
      </c>
      <c r="M57" s="100" t="inlineStr">
        <is>
          <t>Product</t>
        </is>
      </c>
      <c r="N57" s="88" t="inlineStr">
        <is>
          <t>ข้อสอบจริง Product ปี 2564 ข้อ 103</t>
        </is>
      </c>
      <c r="O57" s="100" t="inlineStr">
        <is>
          <t>ข้อสอบจริง</t>
        </is>
      </c>
      <c r="P57" s="100" t="inlineStr">
        <is>
          <t>ปี 2564</t>
        </is>
      </c>
      <c r="Q57" s="100" t="n"/>
    </row>
    <row r="58" ht="409.6" customHeight="1" s="49">
      <c r="A58" s="100" t="n">
        <v>56</v>
      </c>
      <c r="B58" s="88" t="inlineStr">
        <is>
          <t>หากเภสัชกรต้องการสืบค้นข้อมูลมาตรฐานและข้อกำหนดเกี่ยวกับการประเมินความเท่าเทียมกันในการรักษา (Therapeutic Equivalence Evaluations) และรหัสความสมมูลทางชีวภาพ (TE Codes เช่น AB, BX) ของผลิตภัณฑ์ยาในระดับสากล ควรค้นคว้าจากเอกสารอ้างอิงเล่มใด</t>
        </is>
      </c>
      <c r="C58" s="100" t="n"/>
      <c r="D58" s="88" t="inlineStr">
        <is>
          <t>FDA Orange Book (Approved Drug Products with Therapeutic Equivalence Evaluations) หรือ USP Dictionary</t>
        </is>
      </c>
      <c r="E58" s="88" t="inlineStr">
        <is>
          <t>Drug Facts and Comparisons</t>
        </is>
      </c>
      <c r="F58" s="88" t="inlineStr">
        <is>
          <t>Drug Information Handbook (DIH / Lexicomp)</t>
        </is>
      </c>
      <c r="G58" s="88" t="inlineStr">
        <is>
          <t>Drug Interaction Facts</t>
        </is>
      </c>
      <c r="H58" s="88" t="inlineStr">
        <is>
          <t>Applied Therapeutics: The Clinical Use of Drugs</t>
        </is>
      </c>
      <c r="I58" s="100" t="n">
        <v>1</v>
      </c>
      <c r="J58" s="88" t="inlineStr">
        <is>
          <t>✅ คำตอบที่ถูกต้อง: ข้อ ก. FDA Orange Book (Approved Drug Products with Therapeutic Equivalence Evaluations) หรือ USP Dictionary
💡 Background:
FDA Orange Book (มีชื่อทางการว่า Approved Drug Products with Therapeutic Equivalence Evaluations) เป็นแหล่งข้อมูลมาตรฐานระดับโลกของ US FDA ที่ใช้ระบุรายชื่อยาที่ได้รับการอนุมัติ พร้อมทั้งให้รหัสการประเมินความเท่าเทียมในการรักษา (Therapeutic Equivalence Codes: TE Codes):
- รหัส 'A' (เช่น AB): หมายถึง ยาที่มีหลักฐานชีวสมมูล (Bioequivalent) และสามารถใช้ทดแทนยาต้นแบบได้ (Therapeutically equivalent)
- รหัส 'B' (เช่น BX, BD): หมายถึง ยาที่ยังมีข้อสงสัยหรือไม่ผ่านเกณฑ์ชีวสมมูล ไม่สามารถใช้ทดแทนยาต้นแบบได้
🎯 ทำไมข้อนี้ถึงถูก:
ข้อ ก. ถูกต้อง เพราะ Orange Book คือแหล่งอ้างอิงหลักสำหรับการตรวจสอบ Bioequivalence และ Therapeutic Equivalence
🔍 ข้ออื่นผิดเพราะอะไร:
📖 Guideline อ้างอิง:
US FDA Center for Drug Evaluation and Research: Orange Book
📌 จุดจำก่อนสอบ:
ตรวจสอบ Bioequivalence / Therapeutic Equivalence / TE Codes = FDA Orange Book</t>
        </is>
      </c>
      <c r="K58" s="100" t="inlineStr">
        <is>
          <t>US FDA Orange Book: Approved Drug Products with Therapeutic Equivalence Evaluations</t>
        </is>
      </c>
      <c r="L58" s="88" t="inlineStr">
        <is>
          <t>Biopharmaceutics &amp; Dissolution</t>
        </is>
      </c>
      <c r="M58" s="100" t="inlineStr">
        <is>
          <t>Product</t>
        </is>
      </c>
      <c r="N58" s="88" t="inlineStr">
        <is>
          <t>ข้อสอบจริง Product ปี 2564 ข้อ 121</t>
        </is>
      </c>
      <c r="O58" s="100" t="inlineStr">
        <is>
          <t>ข้อสอบจริง</t>
        </is>
      </c>
      <c r="P58" s="100" t="inlineStr">
        <is>
          <t>ปี 2564</t>
        </is>
      </c>
      <c r="Q58" s="100" t="n"/>
    </row>
    <row r="59" ht="409.6" customHeight="1" s="49">
      <c r="A59" s="100" t="n">
        <v>57</v>
      </c>
      <c r="B59" s="88" t="inlineStr">
        <is>
          <t>ตัวยาสำคัญ B เป็นสารที่มีคุณสมบัติชอบไขมันสูง ละลายน้ำได้น้อยมาก (Poorly water-soluble API / BCS Class II) หากเภสัชกรต้องการตั้งสูตรตำรับยาแคปซูลชนิดเปลือกแข็ง เพื่อเพิ่มอัตราการเปียก (Wettability) และเร่งการละลายของตัวยา ควรเลือกใช้สารเพิ่มปริมาณ (Diluent) และสารช่วยในกลุ่มใดร่วมกัน</t>
        </is>
      </c>
      <c r="C59" s="100" t="n"/>
      <c r="D59" s="88" t="inlineStr">
        <is>
          <t>สารเพิ่มปริมาณชนิดชอบน้ำที่ละลายน้ำได้ดี (Hydrophilic Diluent เช่น Lactose Monohydrate หรือ Microcrystalline Cellulose) ร่วมกับสารช่วยเปียก/สารลดแรงตึงผิว (Wetting agent เช่น Sodium Lauryl Sulfate ในปริมาณน้อย)</t>
        </is>
      </c>
      <c r="E59" s="88" t="inlineStr">
        <is>
          <t>สารเพิ่มปริมาณชนิดไขมันไม่ละลายน้ำ เช่น Hydrogenated Castor Oil</t>
        </is>
      </c>
      <c r="F59" s="88" t="inlineStr">
        <is>
          <t>สารเพิ่มปริมาณชนิดไฮโดรโฟบิก เช่น Magnesium Stearate ในปริมาณสูง</t>
        </is>
      </c>
      <c r="G59" s="88" t="inlineStr">
        <is>
          <t>สารเคลือบกันน้ำ Ethylcellulose ผสม Talcum</t>
        </is>
      </c>
      <c r="H59" s="88" t="inlineStr">
        <is>
          <t>ไม่ใส่สารช่วยใดๆ บรรจุเฉพาะผงยาบริสุทธิ์เพื่อป้องกันปฏิกิริยาเคมี</t>
        </is>
      </c>
      <c r="I59" s="100" t="n">
        <v>1</v>
      </c>
      <c r="J59" s="88" t="inlineStr">
        <is>
          <t>✅ คำตอบที่ถูกต้อง: ข้อ ก. สารเพิ่มปริมาณชนิดชอบน้ำที่ละลายน้ำได้ดี (Hydrophilic Diluent เช่น Lactose Monohydrate หรือ Microcrystalline Cellulose) ร่วมกับสารช่วยเปียก/สารลดแรงตึงผิว (Wetting agent เช่น Sodium Lauryl Sulfate ในปริมาณน้อย)
💡 Background:
สำหรับตัวยาที่ละลายน้ำยาก (BCS Class II) เมื่อบรรจุในแคปซูล หากผงยาเกาะตัวกันเป็นก้อนไม่ชอบน้ำ น้ำย่อยจะไม่สามารถแทรกซึมเข้าไปได้ การเติม สารเพิ่มปริมาณที่ชอบน้ำ (Hydrophilic Diluent เช่น Lactose, Mannitol, MCC) จะช่วยกระจายอนุภาคผงยาไม่ให้เกาะกลุ่มกัน ร่วมกับการเติม สารช่วยเปียก (Wetting agent เช่น Sodium Lauryl Sulfate 0.1-1.0%) จะช่วยลดแรงตึงผิวและมุมสัมผัส (Contact angle) ทำให้น้ำแทรกซึมเข้าสู่มวลผงยาได้อย่างรวดเร็ว เพิ่มพื้นที่ผิวสัมผัส ($A$) ตามสมการ Noyes-Whitney ส่งผลให้อัตราการละลาย ($dC/dt$) และชีวประสิทธิผลของยาเพิ่มขึ้นอย่างมีนัยสำคัญ
🎯 ทำไมข้อนี้ถึงถูก:
ข้อ ก. ถูกต้อง เพราะการใช้ Hydrophilic diluent ร่วมกับ Surfactant/Wetting agent เป็นแนวทางมาตรฐานในการเพิ่ม Dissolution ของยาละลายยากในแคปซูล
🔍 ข้ออื่นผิดเพราะอะไร:
📖 Guideline อ้างอิง:
Ansel's Pharmaceutical Dosage Forms (Hard Gelatin Capsules - Formulation Design) / Martin's Physical Pharmacy
📌 จุดจำก่อนสอบ:
ยาละลายน้ำยากในแคปซูล -&gt; ใส่ Hydrophilic Diluent (Lactose/MCC) + Wetting Agent (SLS) เพื่อเร่งการเปียกและละลาย</t>
        </is>
      </c>
      <c r="K59" s="100" t="inlineStr">
        <is>
          <t>Ansel's Pharmaceutical Dosage Forms and Drug Delivery Systems (Hard Gelatin Capsules Formulation) / Martin's Physical Pharmacy</t>
        </is>
      </c>
      <c r="L59" s="88" t="inlineStr">
        <is>
          <t>Biopharmaceutics &amp; Dissolution</t>
        </is>
      </c>
      <c r="M59" s="100" t="inlineStr">
        <is>
          <t>Product</t>
        </is>
      </c>
      <c r="N59" s="88" t="inlineStr">
        <is>
          <t>ข้อสอบจริง Product ปี 2564 ข้อ 134</t>
        </is>
      </c>
      <c r="O59" s="100" t="inlineStr">
        <is>
          <t>ข้อสอบจริง</t>
        </is>
      </c>
      <c r="P59" s="100" t="inlineStr">
        <is>
          <t>ปี 2564</t>
        </is>
      </c>
      <c r="Q59" s="100" t="n"/>
    </row>
    <row r="60" ht="409.6" customHeight="1" s="49">
      <c r="A60" s="100" t="n">
        <v>58</v>
      </c>
      <c r="B60" s="88" t="inlineStr">
        <is>
          <t>พอลิเมอร์ในข้อใดต่อไปนี้ นิยมนำมาใช้เป็นสารก่อโครงสร้างเมทริกซ์ที่ชอบน้ำ (Hydrophilic Matrix Former) ในการผลิตยาเม็ดออกฤทธิ์เนิ่นชนิดควบคุมการปลดปล่อยยาด้วยการพองตัวและการแพร่ผ่านชั้นเจล (Sustained-Release Swellable Matrix Tablets)</t>
        </is>
      </c>
      <c r="C60" s="100" t="n"/>
      <c r="D60" s="88" t="inlineStr">
        <is>
          <t>Polyethylene Glycol 400 (PEG 400)</t>
        </is>
      </c>
      <c r="E60" s="88" t="inlineStr">
        <is>
          <t>Lactose Monohydrate</t>
        </is>
      </c>
      <c r="F60" s="88" t="inlineStr">
        <is>
          <t>Sucralose</t>
        </is>
      </c>
      <c r="G60" s="88" t="inlineStr">
        <is>
          <t>Polysorbate 80</t>
        </is>
      </c>
      <c r="H60" s="88" t="inlineStr">
        <is>
          <t>Hypromellose (High-viscosity HPMC เช่น HPMC K100M หรือ K4M)</t>
        </is>
      </c>
      <c r="I60" s="100" t="n">
        <v>5</v>
      </c>
      <c r="J60" s="88" t="inlineStr">
        <is>
          <t>✅ คำตอบที่ถูกต้อง: ข้อ จ. Hypromellose (High-viscosity HPMC เช่น HPMC K100M หรือ K4M)
💡 Background:
Hydrophilic Matrix System เป็นเทคโนโลยีที่นิยมใช้มากที่สุดในการผลิตยาเม็ดออกฤทธิ์เนิ่น (Extended/Sustained release tablets) โดยใช้พอลิเมอร์ชอบน้ำเกรดความหนืดสูง เช่น Hypromellose (HPMC K4M, K15M, K100M) หรือ Sodium Alginate เมื่อเม็ดยาสัมผัสกับของเหลวในทางเดินอาหาร ผิวชั้นนอกของพอลิเมอร์จะดูดซับน้ำและเกิดการ Hydration พองตัวกลายเป็น ชั้นเจลหนืดเหนียว (Viscous Gel Layer) ทันที ตัวยาจะค่อยๆ แพร่ผ่านชั้นเจล (Diffusion) ควบคู่ไปกับการสึกกร่อนของเจลอย่างช้าๆ (Erosion) ทำให้ยาถูกปลดปล่อยออกมาอย่างต่อเนื่องสม่ำเสมอตลอด 12-24 ชั่วโมง
🎯 ทำไมข้อนี้ถึงถูก:
ข้อ จ. ถูกต้อง เพราะ Hypromellose (High-viscosity HPMC) เป็น Hydrophilic Matrix Former ยอดนิยมสำหรับ Sustained-Release Tablets
🔍 ข้ออื่นผิดเพราะอะไร:
- ข้อ ก. PEG 400 เป็นของเหลวชอบน้ำ
- ข้อ ข. Lactose เป็น Diluent ละลายน้ำเร็ว
- ข้อ ค. Sucralose เป็น Sweetener
- ข้อ ง. Polysorbate 80 เป็น Surfactant
📖 Guideline อ้างอิง:
Handbook of Pharmaceutical Excipients: Hypromellose / Ansel's Pharmaceutical Dosage Forms (Extended-Release Dosage Forms)
📌 จุดจำก่อนสอบ:
Hydrophilic Matrix Sustained Release = High-viscosity HPMC (HPMC K100M / K4M) พองตัวเป็นเจลควบคุมการแพร่ของยา</t>
        </is>
      </c>
      <c r="K60" s="100" t="inlineStr">
        <is>
          <t>Handbook of Pharmaceutical Excipients (Hypromellose) / Ansel's Dosage Forms (Hydrophilic Matrix Tablets)</t>
        </is>
      </c>
      <c r="L60" s="88" t="inlineStr">
        <is>
          <t>Biopharmaceutics &amp; Dissolution</t>
        </is>
      </c>
      <c r="M60" s="100" t="inlineStr">
        <is>
          <t>Product</t>
        </is>
      </c>
      <c r="N60" s="88" t="inlineStr">
        <is>
          <t>ข้อสอบจริง Product ปี 2564 ข้อ 156</t>
        </is>
      </c>
      <c r="O60" s="100" t="inlineStr">
        <is>
          <t>ข้อสอบจริง</t>
        </is>
      </c>
      <c r="P60" s="100" t="inlineStr">
        <is>
          <t>ปี 2564</t>
        </is>
      </c>
      <c r="Q60" s="100" t="n"/>
    </row>
    <row r="61" ht="409.6" customHeight="1" s="49">
      <c r="A61" s="100" t="n">
        <v>59</v>
      </c>
      <c r="B61" s="88" t="inlineStr">
        <is>
          <t>ในการประเมินชีวสมมูล (Bioequivalence) สำหรับตัวยาสำคัญที่ถูกขับออกจากร่างกายในรูปที่ไม่เปลี่ยนแปลงผ่านทางไตเป็นหลัก (Excreted unchanged in urine &gt; 70%) หากไม่สามารถตรวจวัดระดับยาในพลาสมาได้อย่างแม่นยำ ข้อมูลทางเภสัชจลนศาสตร์ในข้อใดสามารถนำมาใช้ประเมินความเท่าเทียมในการดูดซึมยาได้</t>
        </is>
      </c>
      <c r="C61" s="100" t="n"/>
      <c r="D61" s="88" t="inlineStr">
        <is>
          <t>ค่าครึ่งชีวิตการกำจัดยา (Elimination Half-life, t1/2)</t>
        </is>
      </c>
      <c r="E61" s="88" t="inlineStr">
        <is>
          <t>ปริมาณยาสะสมรวมที่ถูกขับออกทางปัสสาวะ (Cumulative Urinary Drug Excretion, Ae∞) และอัตราเร็วสูงสุดในการขับออกทางปัสสาวะ ((dAe/dt)max)</t>
        </is>
      </c>
      <c r="F61" s="88" t="inlineStr">
        <is>
          <t>พื้นที่ใต้กราฟความเข้มข้นในพลาสมาเพียงจุดเดียว</t>
        </is>
      </c>
      <c r="G61" s="88" t="inlineStr">
        <is>
          <t>ค่าปริมาตรการกระจายตัวในสภาวะคงที่ (Vdss)</t>
        </is>
      </c>
      <c r="H61" s="88" t="inlineStr">
        <is>
          <t>ค่าเวลาเฉลี่ยที่ยาคงอยู่ในร่างกาย (Mean Residence Time - MRT) จากการให้ทางหลอดเลือดดำ</t>
        </is>
      </c>
      <c r="I61" s="100" t="n">
        <v>2</v>
      </c>
      <c r="J61" s="88" t="inlineStr">
        <is>
          <t>✅ คำตอบที่ถูกต้อง: ข้อ ข. ปริมาณยาสะสมรวมที่ถูกขับออกทางปัสสาวะ (Cumulative Urinary Drug Excretion, Ae∞) และอัตราเร็วสูงสุดในการขับออกทางปัสสาวะ ((dAe/dt)max)
💡 Background:
สำหรับยาที่ถูกขับออกทางไตในรูปไม่เปลี่ยนแปลงเป็นสัดส่วนสูง การเก็บตัวอย่างปัสสาวะ (Urinary excretion study) สามารถนำมาใช้ประเมิน Bioavailability และ Bioequivalence ได้ตามหลักเภสัชจลนศาสตร์:
1. $Ae^\infty$ (Cumulative amount of drug excreted unchanged in urine): เป็นสัดส่วนโดยตรงกับ ปริมาณการดูดซึมยารวมเข้าสู่ร่างกาย (Extent of absorption เทียบเท่ากับ AUC)
2. $(dAe/dt)_{max}$ (Maximum rate of urinary excretion): เป็นสัดส่วนโดยตรงกับ อัตราการดูดซึมยาและระดับยาสูงสุด (Rate of absorption เทียบเท่ากับ Cmax)
3. $t_{max}$ ของอัตราการขับถ่ายปัสสาวะ: เทียบเท่ากับ $T_{max}$ ในพลาสมา
🎯 ทำไมข้อนี้ถึงถูก:
ข้อ ข. ถูกต้อง เพราะ $Ae^\infty$ และ $(dAe/dt)_{max}$ จากปัสสาวะใช้ประเมิน Extent และ Rate of absorption ของการศึกษา BE ได้อย่างถูกต้อง
🔍 ข้ออื่นผิดเพราะอะไร:
📖 Guideline อ้างอิง:
Applied Biopharmaceutics &amp; Pharmacokinetics (Shargel &amp; Yu: Chapter on Bioavailability and Bioequivalence)
📌 จุดจำก่อนสอบ:
BE จากข้อมูลปัสสาวะ (Urinary data): Ae∞ เทียบเท่า AUC (Extent), (dAe/dt)max เทียบเท่า Cmax (Rate)</t>
        </is>
      </c>
      <c r="K61" s="100" t="inlineStr">
        <is>
          <t>Applied Biopharmaceutics &amp; Pharmacokinetics (Leon Shargel: Urinary Drug Excretion Data in Bioavailability) / ASEAN BE Guidelines</t>
        </is>
      </c>
      <c r="L61" s="88" t="inlineStr">
        <is>
          <t>Biopharmaceutics &amp; Dissolution</t>
        </is>
      </c>
      <c r="M61" s="100" t="inlineStr">
        <is>
          <t>Product</t>
        </is>
      </c>
      <c r="N61" s="88" t="inlineStr">
        <is>
          <t>ข้อสอบจริง Product ปี 2564 ข้อ 165</t>
        </is>
      </c>
      <c r="O61" s="100" t="inlineStr">
        <is>
          <t>ข้อสอบจริง</t>
        </is>
      </c>
      <c r="P61" s="100" t="inlineStr">
        <is>
          <t>ปี 2564</t>
        </is>
      </c>
      <c r="Q61" s="100" t="n"/>
    </row>
    <row r="62" ht="409.6" customHeight="1" s="49">
      <c r="A62" s="100" t="n">
        <v>60</v>
      </c>
      <c r="B62" s="88"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62" s="100" t="n"/>
      <c r="D62" s="88" t="inlineStr">
        <is>
          <t>1 ปี</t>
        </is>
      </c>
      <c r="E62" s="88" t="inlineStr">
        <is>
          <t>2 ปี</t>
        </is>
      </c>
      <c r="F62" s="88" t="inlineStr">
        <is>
          <t>3 ปี</t>
        </is>
      </c>
      <c r="G62" s="88" t="inlineStr">
        <is>
          <t>4 ปี</t>
        </is>
      </c>
      <c r="H62" s="88" t="inlineStr">
        <is>
          <t>5 ปี (60 เดือน)</t>
        </is>
      </c>
      <c r="I62" s="100" t="n">
        <v>5</v>
      </c>
      <c r="J62" s="88"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62" s="100" t="inlineStr">
        <is>
          <t>ICH Q1E Evaluation of Stability Data / ASEAN Stability Guidelines</t>
        </is>
      </c>
      <c r="L62" s="88" t="inlineStr">
        <is>
          <t>Biopharmaceutics &amp; Dissolution</t>
        </is>
      </c>
      <c r="M62" s="100" t="inlineStr">
        <is>
          <t>Product</t>
        </is>
      </c>
      <c r="N62" s="88" t="inlineStr">
        <is>
          <t>ข้อสอบจริง Product ปี 2563 ข้อ 14</t>
        </is>
      </c>
      <c r="O62" s="100" t="inlineStr">
        <is>
          <t>ข้อสอบจริง</t>
        </is>
      </c>
      <c r="P62" s="100" t="inlineStr">
        <is>
          <t>ปี 2563</t>
        </is>
      </c>
      <c r="Q62" s="100" t="n"/>
    </row>
    <row r="63" ht="409.6" customHeight="1" s="49">
      <c r="A63" s="100" t="n">
        <v>61</v>
      </c>
      <c r="B63" s="88"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63" s="100" t="n"/>
      <c r="D63" s="88" t="inlineStr">
        <is>
          <t>Assay (การตรวจวิเคราะห์หาปริมาณตัวยาสำคัญ)</t>
        </is>
      </c>
      <c r="E63" s="88" t="inlineStr">
        <is>
          <t>Uniformity of Dosage Units (ความสม่ำเสมอของหน่วยยา)</t>
        </is>
      </c>
      <c r="F63" s="88" t="inlineStr">
        <is>
          <t>Disintegration Test (การทดสอบการแตกตัว)</t>
        </is>
      </c>
      <c r="G63" s="88" t="inlineStr">
        <is>
          <t>Identification (การตรวจเอกลักษณ์)</t>
        </is>
      </c>
      <c r="H63" s="88" t="inlineStr">
        <is>
          <t>Related Compounds / Impurities</t>
        </is>
      </c>
      <c r="I63" s="100" t="n">
        <v>3</v>
      </c>
      <c r="J63" s="88"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63" s="100" t="inlineStr">
        <is>
          <t>USP-NF General Chapter &lt;1151&gt; Pharmaceutical Dosage Forms / USP Monographs: Celecoxib Capsules</t>
        </is>
      </c>
      <c r="L63" s="88" t="inlineStr">
        <is>
          <t>Biopharmaceutics &amp; Dissolution</t>
        </is>
      </c>
      <c r="M63" s="100" t="inlineStr">
        <is>
          <t>Product</t>
        </is>
      </c>
      <c r="N63" s="88" t="inlineStr">
        <is>
          <t>ข้อสอบจริง Product ปี 2563 ข้อ 16</t>
        </is>
      </c>
      <c r="O63" s="100" t="inlineStr">
        <is>
          <t>ข้อสอบจริง</t>
        </is>
      </c>
      <c r="P63" s="100" t="inlineStr">
        <is>
          <t>ปี 2563</t>
        </is>
      </c>
      <c r="Q63" s="100" t="n"/>
    </row>
    <row r="64" ht="409.6" customHeight="1" s="49">
      <c r="A64" s="100" t="n">
        <v>62</v>
      </c>
      <c r="B64" s="88"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64" s="100" t="n"/>
      <c r="D64" s="88" t="inlineStr">
        <is>
          <t>สามารถผลิตเป็น Granules บรรจุในแคปซูลเปลือกนิ่มได้โดยตรงโดยไม่ต้องใช้ตัวกลางของเหลว</t>
        </is>
      </c>
      <c r="E64" s="88"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64" s="88" t="inlineStr">
        <is>
          <t>ยาแคปซูลจะมีค่าชีวประสิทธิผล (Bioavailability) ต่ำกว่ายาเม็ดตอกอัดแน่นเสมอ</t>
        </is>
      </c>
      <c r="G64" s="88" t="inlineStr">
        <is>
          <t>ยาแคปซูลต้องบรรจุเฉพาะตัวยาสำคัญเดี่ยวเพียงตัวเดียวเท่านั้น ห้ามมีสูตรผสม</t>
        </is>
      </c>
      <c r="H64" s="88"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64" s="100" t="n">
        <v>5</v>
      </c>
      <c r="J64" s="88"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64" s="100" t="inlineStr">
        <is>
          <t>Ansel's Pharmaceutical Dosage Forms and Drug Delivery Systems (Capsules) / USP-NF &lt;1151&gt;</t>
        </is>
      </c>
      <c r="L64" s="88" t="inlineStr">
        <is>
          <t>Biopharmaceutics &amp; Dissolution</t>
        </is>
      </c>
      <c r="M64" s="100" t="inlineStr">
        <is>
          <t>Product</t>
        </is>
      </c>
      <c r="N64" s="88" t="inlineStr">
        <is>
          <t>ข้อสอบจริง Product ปี 2563 ข้อ 23</t>
        </is>
      </c>
      <c r="O64" s="100" t="inlineStr">
        <is>
          <t>ข้อสอบจริง</t>
        </is>
      </c>
      <c r="P64" s="100" t="inlineStr">
        <is>
          <t>ปี 2563</t>
        </is>
      </c>
      <c r="Q64" s="100" t="n"/>
    </row>
    <row r="65" ht="409.6" customHeight="1" s="49">
      <c r="A65" s="100" t="n">
        <v>63</v>
      </c>
      <c r="B65" s="88"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65" s="100" t="n"/>
      <c r="D65" s="88" t="inlineStr">
        <is>
          <t>Sublingual Tablets (ยาเม็ดอมใต้ลิ้น ออกฤทธิ์ภายใน 1-3 นาที)</t>
        </is>
      </c>
      <c r="E65" s="88" t="inlineStr">
        <is>
          <t>Immediate-release Oral Tablets (ยาเม็ดรับประทานกลืนปกติ ออกฤทธิ์ใน 20-30 นาที)</t>
        </is>
      </c>
      <c r="F65" s="88" t="inlineStr">
        <is>
          <t>Sustained-release Capsules (ยาแคปซูลออกฤทธิ์เนิ่น ออกฤทธิ์ใน 1-2 ชั่วโมง)</t>
        </is>
      </c>
      <c r="G65" s="88" t="inlineStr">
        <is>
          <t>Enteric-coated Tablets (ยาเม็ดเคลือบลำไส้ ออกฤทธิ์ช้ากว่า 2-4 ชั่วโมง)</t>
        </is>
      </c>
      <c r="H65" s="88" t="inlineStr">
        <is>
          <t>Transdermal Patches (แผ่นแปะผิวหนัง ออกฤทธิ์ใน 30-60 นาที)</t>
        </is>
      </c>
      <c r="I65" s="100" t="n">
        <v>1</v>
      </c>
      <c r="J65" s="88"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65" s="100" t="inlineStr">
        <is>
          <t>AHA/ACC Guideline for the Management of Patients With Chronic Coronary Disease / Ansel's Dosage Forms</t>
        </is>
      </c>
      <c r="L65" s="88" t="inlineStr">
        <is>
          <t>Biopharmaceutics &amp; Dissolution</t>
        </is>
      </c>
      <c r="M65" s="100" t="inlineStr">
        <is>
          <t>Product</t>
        </is>
      </c>
      <c r="N65" s="88" t="inlineStr">
        <is>
          <t>ข้อสอบจริง Product ปี 2563 ข้อ 29</t>
        </is>
      </c>
      <c r="O65" s="100" t="inlineStr">
        <is>
          <t>ข้อสอบจริง</t>
        </is>
      </c>
      <c r="P65" s="100" t="inlineStr">
        <is>
          <t>ปี 2563</t>
        </is>
      </c>
      <c r="Q65" s="100" t="n"/>
    </row>
    <row r="66" ht="409.6" customHeight="1" s="49">
      <c r="A66" s="100" t="n">
        <v>64</v>
      </c>
      <c r="B66" s="88"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66" s="100" t="n"/>
      <c r="D66" s="88" t="inlineStr">
        <is>
          <t>Particle size distribution</t>
        </is>
      </c>
      <c r="E66" s="88" t="inlineStr">
        <is>
          <t>Dissolution test</t>
        </is>
      </c>
      <c r="F66" s="88" t="inlineStr">
        <is>
          <t>Disintegration test</t>
        </is>
      </c>
      <c r="G66" s="88" t="inlineStr">
        <is>
          <t>Percent label amount (Assay)</t>
        </is>
      </c>
      <c r="H66" s="88" t="inlineStr">
        <is>
          <t>Weight variation</t>
        </is>
      </c>
      <c r="I66" s="100" t="n">
        <v>3</v>
      </c>
      <c r="J66" s="88"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66" s="100" t="inlineStr">
        <is>
          <t>USP-NF &lt;1151&gt; Capsules / USP &lt;701&gt; Disintegration</t>
        </is>
      </c>
      <c r="L66" s="88" t="inlineStr">
        <is>
          <t>Biopharmaceutics &amp; Dissolution</t>
        </is>
      </c>
      <c r="M66" s="100" t="inlineStr">
        <is>
          <t>Product</t>
        </is>
      </c>
      <c r="N66" s="88" t="inlineStr">
        <is>
          <t>ข้อสอบจริง Product ปี 2563 ข้อ 38</t>
        </is>
      </c>
      <c r="O66" s="100" t="inlineStr">
        <is>
          <t>ข้อสอบจริง</t>
        </is>
      </c>
      <c r="P66" s="100" t="inlineStr">
        <is>
          <t>ปี 2563</t>
        </is>
      </c>
      <c r="Q66" s="100" t="n"/>
    </row>
    <row r="67" ht="409.6" customHeight="1" s="49">
      <c r="A67" s="100" t="n">
        <v>65</v>
      </c>
      <c r="B67" s="88"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67" s="100" t="n"/>
      <c r="D67" s="88" t="inlineStr">
        <is>
          <t>Chipping (การบิ่นของขอบเม็ดยา)</t>
        </is>
      </c>
      <c r="E67" s="88" t="inlineStr">
        <is>
          <t>Mottling (การกระจายตัวของสีไม่สม่ำเสมอเกิดเป็นจุดด่างบนผิวเม็ดยา)</t>
        </is>
      </c>
      <c r="F67" s="88" t="inlineStr">
        <is>
          <t>Picking (เนื้อยาติดเป็นหลุมบนผิวหน้าพันช์)</t>
        </is>
      </c>
      <c r="G67" s="88" t="inlineStr">
        <is>
          <t>Sticking (เนื้อยาติดแน่นกับผิวหน้าพันช์)</t>
        </is>
      </c>
      <c r="H67" s="88" t="inlineStr">
        <is>
          <t>Orange Peel (ผิวฟิล์มขรุขระคล้ายเปลือกส้ม)</t>
        </is>
      </c>
      <c r="I67" s="100" t="n">
        <v>2</v>
      </c>
      <c r="J67" s="88"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67" s="100" t="inlineStr">
        <is>
          <t>Ansel's Pharmaceutical Dosage Forms and Drug Delivery Systems (Tablet Defects and Processing Problems) / Remington</t>
        </is>
      </c>
      <c r="L67" s="88" t="inlineStr">
        <is>
          <t>Biopharmaceutics &amp; Dissolution</t>
        </is>
      </c>
      <c r="M67" s="100" t="inlineStr">
        <is>
          <t>Product</t>
        </is>
      </c>
      <c r="N67" s="88" t="inlineStr">
        <is>
          <t>ข้อสอบจริง Product ปี 2562 ข้อ 2</t>
        </is>
      </c>
      <c r="O67" s="100" t="inlineStr">
        <is>
          <t>ข้อสอบจริง</t>
        </is>
      </c>
      <c r="P67" s="100" t="inlineStr">
        <is>
          <t>ปี 2562</t>
        </is>
      </c>
      <c r="Q67" s="100" t="n"/>
    </row>
    <row r="68" ht="409.6" customHeight="1" s="49">
      <c r="A68" s="100" t="n">
        <v>66</v>
      </c>
      <c r="B68" s="88"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68" s="100" t="n"/>
      <c r="D68" s="88" t="inlineStr">
        <is>
          <t>Croscarmellose Sodium (Superdisintegrant)</t>
        </is>
      </c>
      <c r="E68" s="88" t="inlineStr">
        <is>
          <t>Colloidal Silicon Dioxide (Glidant)</t>
        </is>
      </c>
      <c r="F68" s="88" t="inlineStr">
        <is>
          <t>Sodium Lauryl Sulfate (SLS / Anionic surfactant)</t>
        </is>
      </c>
      <c r="G68" s="88" t="inlineStr">
        <is>
          <t>Microcrystalline Cellulose (Diluent/Dry binder)</t>
        </is>
      </c>
      <c r="H68" s="88" t="inlineStr">
        <is>
          <t>Sodium Starch Glycolate (Superdisintegrant)</t>
        </is>
      </c>
      <c r="I68" s="100" t="n">
        <v>3</v>
      </c>
      <c r="J68" s="88"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68" s="100" t="inlineStr">
        <is>
          <t>Handbook of Pharmaceutical Excipients (Sodium Lauryl Sulfate) / Martin's Physical Pharmacy</t>
        </is>
      </c>
      <c r="L68" s="88" t="inlineStr">
        <is>
          <t>Biopharmaceutics &amp; Dissolution</t>
        </is>
      </c>
      <c r="M68" s="100" t="inlineStr">
        <is>
          <t>Product</t>
        </is>
      </c>
      <c r="N68" s="88" t="inlineStr">
        <is>
          <t>ข้อสอบจริง Product ปี 2562 ข้อ 4</t>
        </is>
      </c>
      <c r="O68" s="100" t="inlineStr">
        <is>
          <t>ข้อสอบจริง</t>
        </is>
      </c>
      <c r="P68" s="100" t="inlineStr">
        <is>
          <t>ปี 2562</t>
        </is>
      </c>
      <c r="Q68" s="100" t="n"/>
    </row>
    <row r="69" ht="409.6" customHeight="1" s="49">
      <c r="A69" s="100" t="n">
        <v>67</v>
      </c>
      <c r="B69" s="88"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69" s="100" t="n"/>
      <c r="D69" s="88" t="inlineStr">
        <is>
          <t>Uniformity of Dosage Units (ความสม่ำเสมอของหน่วยยา)</t>
        </is>
      </c>
      <c r="E69" s="88" t="inlineStr">
        <is>
          <t>Disintegration Test (การทดสอบการแตกตัวของเม็ดยา)</t>
        </is>
      </c>
      <c r="F69" s="88" t="inlineStr">
        <is>
          <t>Dissolution Test (การทดสอบอัตราการละลายหลายจุดเวลา เช่น 3, 6, 12 และ 24 ชั่วโมง)</t>
        </is>
      </c>
      <c r="G69" s="88" t="inlineStr">
        <is>
          <t>Assay (การตรวจวิเคราะห์หาปริมาณตัวยาสำคัญ)</t>
        </is>
      </c>
      <c r="H69" s="88" t="inlineStr">
        <is>
          <t>Friability Test (การทดสอบความกร่อนของแกนยาเม็ด)</t>
        </is>
      </c>
      <c r="I69" s="100" t="n">
        <v>2</v>
      </c>
      <c r="J69" s="88"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69" s="100" t="inlineStr">
        <is>
          <t>USP-NF General Chapter &lt;1151&gt; Extended-Release Dosage Forms / USP Monographs: Carbamazepine Extended-Release Tablets</t>
        </is>
      </c>
      <c r="L69" s="88" t="inlineStr">
        <is>
          <t>Biopharmaceutics &amp; Dissolution</t>
        </is>
      </c>
      <c r="M69" s="100" t="inlineStr">
        <is>
          <t>Product</t>
        </is>
      </c>
      <c r="N69" s="88" t="inlineStr">
        <is>
          <t>ข้อสอบจริง Product ปี 2562 ข้อ 3</t>
        </is>
      </c>
      <c r="O69" s="100" t="inlineStr">
        <is>
          <t>ข้อสอบจริง</t>
        </is>
      </c>
      <c r="P69" s="100" t="inlineStr">
        <is>
          <t>ปี 2562</t>
        </is>
      </c>
      <c r="Q69" s="100" t="n"/>
    </row>
    <row r="70" ht="409.6" customHeight="1" s="49">
      <c r="A70" s="100" t="n">
        <v>68</v>
      </c>
      <c r="B70" s="88"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70" s="100" t="inlineStr">
        <is>
          <t>[แนบรูป: ข้อสอบ Product ปี 2561 รหัสรูปภาพ image102]</t>
        </is>
      </c>
      <c r="D70" s="88" t="inlineStr">
        <is>
          <t>USP Apparatus 1 (Basket Apparatus - เครื่องกวนแบบตะกร้า)</t>
        </is>
      </c>
      <c r="E70" s="88" t="inlineStr">
        <is>
          <t>USP Apparatus 2 (Paddle Apparatus - เครื่องกวนแบบใบพัด)</t>
        </is>
      </c>
      <c r="F70" s="88" t="inlineStr">
        <is>
          <t>USP Apparatus 3 (Reciprocating Cylinder - กระบอกสูบเคลื่อนที่ขึ้นลง)</t>
        </is>
      </c>
      <c r="G70" s="88" t="inlineStr">
        <is>
          <t>USP Apparatus 4 (Flow-Through Cell - เซลล์ไหลผ่าน)</t>
        </is>
      </c>
      <c r="H70" s="88" t="inlineStr">
        <is>
          <t>USP Apparatus 5 (Paddle over Disk - ใบพัดเหนือดิกส์)</t>
        </is>
      </c>
      <c r="I70" s="100" t="n">
        <v>2</v>
      </c>
      <c r="J70" s="88"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70" s="100" t="inlineStr">
        <is>
          <t>USP-NF Official Monographs: Carvedilol Tablets / USP-NF &lt;711&gt; Dissolution</t>
        </is>
      </c>
      <c r="L70" s="88" t="inlineStr">
        <is>
          <t>Biopharmaceutics &amp; Dissolution</t>
        </is>
      </c>
      <c r="M70" s="100" t="inlineStr">
        <is>
          <t>Product</t>
        </is>
      </c>
      <c r="N70" s="88" t="inlineStr">
        <is>
          <t>ข้อสอบจริง Product ปี 2561 ข้อ 1</t>
        </is>
      </c>
      <c r="O70" s="100" t="inlineStr">
        <is>
          <t>ข้อสอบจริง</t>
        </is>
      </c>
      <c r="P70" s="100" t="inlineStr">
        <is>
          <t>ปี 2561</t>
        </is>
      </c>
      <c r="Q70" s="100" t="n"/>
    </row>
    <row r="71" ht="409.6" customHeight="1" s="49">
      <c r="A71" s="100" t="n">
        <v>69</v>
      </c>
      <c r="B71" s="88"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71" s="100" t="n"/>
      <c r="D71" s="88" t="inlineStr">
        <is>
          <t>20.0 °C ± 0.5 °C</t>
        </is>
      </c>
      <c r="E71" s="88" t="inlineStr">
        <is>
          <t>25.0 °C ± 0.5 °C (อุณหภูมิห้องมาตรฐาน)</t>
        </is>
      </c>
      <c r="F71" s="88" t="inlineStr">
        <is>
          <t>30.0 °C ± 0.5 °C</t>
        </is>
      </c>
      <c r="G71" s="88" t="inlineStr">
        <is>
          <t>35.0 °C ± 0.5 °C</t>
        </is>
      </c>
      <c r="H71" s="88" t="inlineStr">
        <is>
          <t>37.0 °C ± 0.5 °C (อุณหภูมิร่างกายมนุษย์จำลอง)</t>
        </is>
      </c>
      <c r="I71" s="100" t="n">
        <v>5</v>
      </c>
      <c r="J71" s="88"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71" s="100" t="inlineStr">
        <is>
          <t>USP-NF General Chapter &lt;711&gt; Dissolution (Operating Parameters)</t>
        </is>
      </c>
      <c r="L71" s="88" t="inlineStr">
        <is>
          <t>Biopharmaceutics &amp; Dissolution</t>
        </is>
      </c>
      <c r="M71" s="100" t="inlineStr">
        <is>
          <t>Product</t>
        </is>
      </c>
      <c r="N71" s="88" t="inlineStr">
        <is>
          <t>ข้อสอบจริง Product ปี 2561 ข้อ 2</t>
        </is>
      </c>
      <c r="O71" s="100" t="inlineStr">
        <is>
          <t>ข้อสอบจริง</t>
        </is>
      </c>
      <c r="P71" s="100" t="inlineStr">
        <is>
          <t>ปี 2561</t>
        </is>
      </c>
      <c r="Q71" s="100" t="n"/>
    </row>
    <row r="72" ht="409.6" customHeight="1" s="49">
      <c r="A72" s="100" t="n">
        <v>70</v>
      </c>
      <c r="B72" s="88"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72" s="100" t="inlineStr">
        <is>
          <t>[แนบรูป: ข้อสอบ Product ปี 2561 รหัสรูปภาพ image108]</t>
        </is>
      </c>
      <c r="D72" s="88"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72" s="88" t="inlineStr">
        <is>
          <t>ไม่ผ่านเกณฑ์การแตกตัวเพราะไม่ได้ระบุเวลาแตกตัว</t>
        </is>
      </c>
      <c r="F72" s="88" t="inlineStr">
        <is>
          <t>ไม่ผ่านเกณฑ์ความสม่ำเสมอของขนาดยาเพราะค่า AV ต่ำเกินไป</t>
        </is>
      </c>
      <c r="G72" s="88" t="inlineStr">
        <is>
          <t>ไม่ผ่านเกณฑ์ปริมาณตัวยาสำคัญเพราะได้เกิน 90%</t>
        </is>
      </c>
      <c r="H72" s="88" t="inlineStr">
        <is>
          <t>ไม่ผ่านเกณฑ์ Dissolution เพราะต้องทดสอบใน Stage S2 เพิ่มเติม</t>
        </is>
      </c>
      <c r="I72" s="100" t="n">
        <v>1</v>
      </c>
      <c r="J72" s="88"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72" s="100" t="inlineStr">
        <is>
          <t>USP-NF Official Monographs: Cloxacillin Sodium Capsules / PIC/S GMP Guide (Quality Control)</t>
        </is>
      </c>
      <c r="L72" s="88" t="inlineStr">
        <is>
          <t>Biopharmaceutics &amp; Dissolution</t>
        </is>
      </c>
      <c r="M72" s="100" t="inlineStr">
        <is>
          <t>Product</t>
        </is>
      </c>
      <c r="N72" s="88" t="inlineStr">
        <is>
          <t>ข้อสอบจริง Product ปี 2561 ข้อ 35</t>
        </is>
      </c>
      <c r="O72" s="100" t="inlineStr">
        <is>
          <t>ข้อสอบจริง</t>
        </is>
      </c>
      <c r="P72" s="100" t="inlineStr">
        <is>
          <t>ปี 2561</t>
        </is>
      </c>
      <c r="Q72" s="100" t="n"/>
    </row>
    <row r="73" ht="409.6" customHeight="1" s="49">
      <c r="A73" s="100" t="n">
        <v>71</v>
      </c>
      <c r="B73" s="88"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73" s="100" t="n"/>
      <c r="D73" s="88" t="inlineStr">
        <is>
          <t>ตำรับ A ผ่านเกณฑ์การยอมรับในขั้น Stage S1</t>
        </is>
      </c>
      <c r="E73" s="88" t="inlineStr">
        <is>
          <t>ตำรับ B ผ่านเกณฑ์การยอมรับในขั้น Stage S1</t>
        </is>
      </c>
      <c r="F73" s="88" t="inlineStr">
        <is>
          <t>ตำรับ C ผ่านเกณฑ์การยอมรับในขั้น Stage S1</t>
        </is>
      </c>
      <c r="G73" s="88" t="inlineStr">
        <is>
          <t>ตำรับ D ไม่ผ่านเกณฑ์ขั้น Stage S1 ต้องนำไปทดสอบต่อในขั้น Stage S2 อีก 6 เม็ด</t>
        </is>
      </c>
      <c r="H73" s="88" t="inlineStr">
        <is>
          <t>ตำรับ E ถือว่าไม่ผ่านเกณฑ์ขั้น Stage S2 และต้องนำไปทดสอบต่อในขั้น Stage S3 ทันที</t>
        </is>
      </c>
      <c r="I73" s="100" t="n">
        <v>5</v>
      </c>
      <c r="J73" s="88" t="inlineStr">
        <is>
          <t>✅ คำตอบที่ถูกต้อง: ข้อ จ. ตำรับ E ถือว่าไม่ผ่านเกณฑ์ขั้น Stage S2 และต้องนำไปทดสอบต่อในขั้น Stage S3 ทันที
💡 Background:
ลำดับขั้นตอนการตัดสินการทดสอบการละลายตาม USP &lt;711&gt;:
1. Stage S1 (ทดสอบ 6 เม็ดแรก): เกณฑ์ผ่านคือ ยาแต่ละเม็ดต้อง $\ge Q + 5\%$ (กำหนด $Q = 70\%$ ดังนั้นต้อง $\ge 75\%$ ทุกเม็ด)
   - ตำรับ A, B, C: ทุกเม็ด $\ge 75\% 	o$ ผ่าน Stage S1 ทันที
   - ตำรับ D: มี 3 เม็ดได้ 72% ($&lt; 75\%$) $	o$ ไม่ผ่าน S1 ต้องนำไปทดสอบต่อใน Stage S2 (เพิ่มอีก 6 เม็ด รวมเป็น 12 เม็ด)
   - ตำรับ E: ยาทุกเม็ดได้ 65% ($&lt; 75\%$) $	o$ ถือว่า 'ไม่ผ่าน Stage S1' และต้องนำไปทดสอบต่อใน 'Stage S2' (ไม่ใช่ข้ามไป S3 หรือสรุปว่าไม่ผ่าน S2)
🎯 ทำไมข้อนี้ถึงถูก:
ข้อ จ. สรุปผลไม่ถูกต้อง (โจทย์ถามข้อใดผิด) เพราะตำรับ E เพิ่งทำการทดสอบในขั้น Stage S1 เท่านั้น เมื่อไม่ผ่าน S1 จะต้องส่งไปทดสอบต่อใน Stage S2 ก่อน ยังไม่เคยทดสอบ S2 จึงไม่สามารถสรุปว่าไม่ผ่าน S2 ได้
🔍 ข้ออื่นผิดเพราะอะไร:
📖 Guideline อ้างอิง:
USP-NF General Chapter &lt;711&gt; Dissolution: Acceptance Table 1
📌 จุดจำก่อนสอบ:
ไม่ผ่าน Stage S1 -&gt; ต้องทดสอบต่อใน Stage S2 (ห้ามข้ามขั้นตอน)</t>
        </is>
      </c>
      <c r="K73" s="100" t="inlineStr">
        <is>
          <t>USP-NF General Chapter &lt;711&gt; Dissolution (Acceptance Criteria Stages S1, S2, S3)</t>
        </is>
      </c>
      <c r="L73" s="88" t="inlineStr">
        <is>
          <t>Biopharmaceutics &amp; Dissolution</t>
        </is>
      </c>
      <c r="M73" s="100" t="inlineStr">
        <is>
          <t>Product</t>
        </is>
      </c>
      <c r="N73" s="88" t="inlineStr">
        <is>
          <t>ข้อสอบจริง Product ปี 2561 ข้อ 52</t>
        </is>
      </c>
      <c r="O73" s="100" t="inlineStr">
        <is>
          <t>ข้อสอบจริง</t>
        </is>
      </c>
      <c r="P73" s="100" t="inlineStr">
        <is>
          <t>ปี 2561</t>
        </is>
      </c>
      <c r="Q73" s="100" t="n"/>
    </row>
    <row r="74" ht="409.6" customHeight="1" s="49">
      <c r="A74" s="100" t="n">
        <v>72</v>
      </c>
      <c r="B74" s="88"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74" s="100" t="n"/>
      <c r="D74" s="88" t="inlineStr">
        <is>
          <t>Microbial Enumeration Test (การทดสอบปริมาณเชื้อจุลชีพปนเปื้อนประจำรุ่นผลิต)</t>
        </is>
      </c>
      <c r="E74" s="88" t="inlineStr">
        <is>
          <t>Identification (การพิสูจน์เอกลักษณ์)</t>
        </is>
      </c>
      <c r="F74" s="88" t="inlineStr">
        <is>
          <t>Loss on Drying (การทดสอบการสูญเสียน้ำหนักเมื่ออบแห้ง)</t>
        </is>
      </c>
      <c r="G74" s="88" t="inlineStr">
        <is>
          <t>Dissolution Test (การทดสอบการละลายของตัวยา)</t>
        </is>
      </c>
      <c r="H74" s="88" t="inlineStr">
        <is>
          <t>Uniformity of Dosage Units (ความสม่ำเสมอของหน่วยยา)</t>
        </is>
      </c>
      <c r="I74" s="100" t="n">
        <v>1</v>
      </c>
      <c r="J74" s="88"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74" s="100" t="inlineStr">
        <is>
          <t>USP-NF General Chapter &lt;1112&gt; Application of Water Activity Determination to Nonsterile Pharmaceutical Products</t>
        </is>
      </c>
      <c r="L74" s="88" t="inlineStr">
        <is>
          <t>Biopharmaceutics &amp; Dissolution</t>
        </is>
      </c>
      <c r="M74" s="100" t="inlineStr">
        <is>
          <t>Product</t>
        </is>
      </c>
      <c r="N74" s="88" t="inlineStr">
        <is>
          <t>ข้อสอบจริง Product ปี 2561 ข้อ 53</t>
        </is>
      </c>
      <c r="O74" s="100" t="inlineStr">
        <is>
          <t>ข้อสอบจริง</t>
        </is>
      </c>
      <c r="P74" s="100" t="inlineStr">
        <is>
          <t>ปี 2561</t>
        </is>
      </c>
      <c r="Q74" s="100" t="n"/>
    </row>
    <row r="75" ht="409.6" customHeight="1" s="49">
      <c r="A75" s="100" t="n">
        <v>73</v>
      </c>
      <c r="B75" s="88"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75" s="100" t="n"/>
      <c r="D75" s="88" t="inlineStr">
        <is>
          <t>USP Apparatus 1 (Basket Apparatus - เครื่องกวนแบบตะกร้าความเร็ว 100 rpm)</t>
        </is>
      </c>
      <c r="E75" s="88" t="inlineStr">
        <is>
          <t>USP Apparatus 3 (Reciprocating Cylinder)</t>
        </is>
      </c>
      <c r="F75" s="88" t="inlineStr">
        <is>
          <t>USP Apparatus 4 (Flow-Through Cell)</t>
        </is>
      </c>
      <c r="G75" s="88" t="inlineStr">
        <is>
          <t>USP Apparatus 5 (Paddle over Disk)</t>
        </is>
      </c>
      <c r="H75" s="88" t="inlineStr">
        <is>
          <t>USP Apparatus 7 (Reciprocating Holder)</t>
        </is>
      </c>
      <c r="I75" s="100" t="n">
        <v>1</v>
      </c>
      <c r="J75" s="88"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75" s="100" t="inlineStr">
        <is>
          <t>USP-NF Official Monographs: Venlafaxine Hydrochloride Extended-Release Capsules / USP-NF &lt;711&gt;</t>
        </is>
      </c>
      <c r="L75" s="88" t="inlineStr">
        <is>
          <t>Biopharmaceutics &amp; Dissolution</t>
        </is>
      </c>
      <c r="M75" s="100" t="inlineStr">
        <is>
          <t>Product</t>
        </is>
      </c>
      <c r="N75" s="88" t="inlineStr">
        <is>
          <t>ข้อสอบจริง Product ปี 2561 ข้อ 71</t>
        </is>
      </c>
      <c r="O75" s="100" t="inlineStr">
        <is>
          <t>ข้อสอบจริง</t>
        </is>
      </c>
      <c r="P75" s="100" t="inlineStr">
        <is>
          <t>ปี 2561</t>
        </is>
      </c>
      <c r="Q75" s="100" t="n"/>
    </row>
    <row r="76" ht="409.6" customHeight="1" s="49">
      <c r="A76" s="100" t="n">
        <v>74</v>
      </c>
      <c r="B76" s="88"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76" s="100" t="n"/>
      <c r="D76" s="88"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76" s="88" t="inlineStr">
        <is>
          <t>เพราะตัวยามีความคงตัวสูงมากและไม่มีผลข้างเคียงใดๆ</t>
        </is>
      </c>
      <c r="F76" s="88" t="inlineStr">
        <is>
          <t>เพราะเป็นยาในกลุ่ม BCS Class I ที่ละลายน้ำได้เร็วมาก</t>
        </is>
      </c>
      <c r="G76" s="88" t="inlineStr">
        <is>
          <t>เพราะตัวยาถูกขับออกทางไตโดยตรงโดยไม่ผ่านการเผาผลาญที่ตับ</t>
        </is>
      </c>
      <c r="H76" s="88" t="inlineStr">
        <is>
          <t>เพราะยาไม่มีปฏิกิริยากับสารช่วยในตำรับ</t>
        </is>
      </c>
      <c r="I76" s="100" t="n">
        <v>5</v>
      </c>
      <c r="J76" s="88"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
💡 Background:
Phenytoin เป็นยาต้านอาการชักที่มีลักษณะทางเภสัชจลนศาสตร์ที่อันตราย 2 ประการ:
1. Narrow Therapeutic Index (NTI): ช่วงระดับยาในการรักษาแคบมาก (Therapeutic range: 10-20 mcg/mL) หากระดับยาต่ำกว่า 10 mcg/mL ผู้ป่วยจะคุมอาการชักไม่ได้ แต่หากสูงเกิน 20 mcg/mL จะเกิดความเป็นพิษต่อระบบประสาท (Nystagmus, Ataxia, Lethargy)
2. Non-linear / Michaelis-Menten (Capacity-limited) Kinetics: เอนไซม์ CYP2C9/2C19 ที่ตับจะเกิดการอิ่มตัว (Saturation) ได้ง่ายที่ระดับยาในการรักษา การเปลี่ยนแปลง Bioavailability เพียงเล็กน้อยจากการเปลี่ยนสารช่วยในตำรับ (เช่น เคยมีกรณีเปลี่ยน Diluent จาก Calcium sulfate เป็น Lactose ทำให้การดูดซึมยาเพิ่มขึ้นจนผู้ป่วยเกิดพิษทั้งประเทศ) ส่งผลให้ระดับยาในเลือดเพิ่มขึ้นแบบก้าวกระโดดเป็นทวีคูณ
🎯 ทำไมข้อนี้ถึงถูก:
ข้อ ก. ถูกต้อง เพราะ Phenytoin เป็นยา NTI และมี Non-linear kinetics จึงต้องควบคุมชีวสมมูลอย่างเข้มงวดที่สุด
🔍 ข้ออื่นผิดเพราะอะไร:
📖 Guideline อ้างอิง:
Applied Biopharmaceutics &amp; Pharmacokinetics (Shargel &amp; Yu) / Goodman &amp; Gilman's Pharmacological Basis of Therapeutics
📌 จุดจำก่อนสอบ:
Phenytoin: NTI (10-20 mcg/mL) + Non-linear (Michaelis-Menten) kinetics -&gt; ห้ามเปลี่ยน Brand พร่ำเพรื่อ ต้องตรวจ BE เคร่งครัด</t>
        </is>
      </c>
      <c r="K76" s="100" t="inlineStr">
        <is>
          <t>Applied Biopharmaceutics &amp; Pharmacokinetics (Shargel: Non-linear Pharmacokinetics) / Goodman &amp; Gilman's</t>
        </is>
      </c>
      <c r="L76" s="88" t="inlineStr">
        <is>
          <t>Biopharmaceutics &amp; Dissolution</t>
        </is>
      </c>
      <c r="M76" s="100" t="inlineStr">
        <is>
          <t>Product</t>
        </is>
      </c>
      <c r="N76" s="88" t="inlineStr">
        <is>
          <t>ข้อสอบจริง Product ปี 2561 ข้อ 72</t>
        </is>
      </c>
      <c r="O76" s="100" t="inlineStr">
        <is>
          <t>ข้อสอบจริง</t>
        </is>
      </c>
      <c r="P76" s="100" t="inlineStr">
        <is>
          <t>ปี 2561</t>
        </is>
      </c>
      <c r="Q76" s="100" t="n"/>
    </row>
    <row r="77" ht="409.6" customHeight="1" s="49">
      <c r="A77" s="100" t="n">
        <v>75</v>
      </c>
      <c r="B77" s="88"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77" s="100" t="n"/>
      <c r="D77" s="88" t="inlineStr">
        <is>
          <t>Assay</t>
        </is>
      </c>
      <c r="E77" s="88" t="inlineStr">
        <is>
          <t>Dissolution</t>
        </is>
      </c>
      <c r="F77" s="88" t="inlineStr">
        <is>
          <t>Identification</t>
        </is>
      </c>
      <c r="G77" s="88" t="inlineStr">
        <is>
          <t>Disintegration</t>
        </is>
      </c>
      <c r="H77" s="88" t="inlineStr">
        <is>
          <t>Uniformity of Dosage Units</t>
        </is>
      </c>
      <c r="I77" s="100" t="n">
        <v>4</v>
      </c>
      <c r="J77" s="88"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77" s="100" t="inlineStr">
        <is>
          <t>USP-NF &lt;1151&gt; Capsules / USP Monographs: Phenytoin Sodium Capsules</t>
        </is>
      </c>
      <c r="L77" s="88" t="inlineStr">
        <is>
          <t>Biopharmaceutics &amp; Dissolution</t>
        </is>
      </c>
      <c r="M77" s="100" t="inlineStr">
        <is>
          <t>Product</t>
        </is>
      </c>
      <c r="N77" s="88" t="inlineStr">
        <is>
          <t>ข้อสอบจริง Product ปี 2561 ข้อ 73</t>
        </is>
      </c>
      <c r="O77" s="100" t="inlineStr">
        <is>
          <t>ข้อสอบจริง</t>
        </is>
      </c>
      <c r="P77" s="100" t="inlineStr">
        <is>
          <t>ปี 2561</t>
        </is>
      </c>
      <c r="Q77" s="100" t="n"/>
    </row>
    <row r="78" ht="409.6" customHeight="1" s="49">
      <c r="A78" s="100" t="n">
        <v>76</v>
      </c>
      <c r="B78" s="88"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78" s="100" t="n"/>
      <c r="D78" s="88" t="inlineStr">
        <is>
          <t>100.0%</t>
        </is>
      </c>
      <c r="E78" s="88" t="inlineStr">
        <is>
          <t>120.0%</t>
        </is>
      </c>
      <c r="F78" s="88" t="inlineStr">
        <is>
          <t>125.0%</t>
        </is>
      </c>
      <c r="G78" s="88" t="inlineStr">
        <is>
          <t>130.0%</t>
        </is>
      </c>
      <c r="H78" s="88" t="inlineStr">
        <is>
          <t>140.0%</t>
        </is>
      </c>
      <c r="I78" s="100" t="n">
        <v>1</v>
      </c>
      <c r="J78" s="88"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78" s="100" t="inlineStr">
        <is>
          <t>Pharmaceutical Analysis &amp; Calculations (Howard C. Ansel) / USP-NF &lt;621&gt; Chromatography</t>
        </is>
      </c>
      <c r="L78" s="88" t="inlineStr">
        <is>
          <t>Biopharmaceutics &amp; Dissolution</t>
        </is>
      </c>
      <c r="M78" s="100" t="inlineStr">
        <is>
          <t>Product</t>
        </is>
      </c>
      <c r="N78" s="88" t="inlineStr">
        <is>
          <t>ข้อสอบจริง Product ปี 2561 ข้อ 83</t>
        </is>
      </c>
      <c r="O78" s="100" t="inlineStr">
        <is>
          <t>ข้อสอบจริง</t>
        </is>
      </c>
      <c r="P78" s="100" t="inlineStr">
        <is>
          <t>ปี 2561</t>
        </is>
      </c>
      <c r="Q78" s="100" t="n"/>
    </row>
    <row r="79" ht="409.6" customHeight="1" s="49">
      <c r="A79" s="100" t="n">
        <v>77</v>
      </c>
      <c r="B79" s="88"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79" s="100" t="n"/>
      <c r="D79" s="88" t="inlineStr">
        <is>
          <t>Lyoprotectant / Bulking agent (สารปกป้องโครงสร้างโปรตีนระหว่างแช่เยือกแข็งและเพิ่มมวลเนื้อเค้กยา) และ Tonicity agent</t>
        </is>
      </c>
      <c r="E79" s="88" t="inlineStr">
        <is>
          <t>Chemical Preservative สารกันเสีย</t>
        </is>
      </c>
      <c r="F79" s="88" t="inlineStr">
        <is>
          <t>Antioxidant สารต้านออกซิเดชัน</t>
        </is>
      </c>
      <c r="G79" s="88" t="inlineStr">
        <is>
          <t>Primary Emulsifier สารก่ออิมัลชัน</t>
        </is>
      </c>
      <c r="H79" s="88" t="inlineStr">
        <is>
          <t>Superdisintegrant สารช่วยแตกตัว</t>
        </is>
      </c>
      <c r="I79" s="100" t="n">
        <v>1</v>
      </c>
      <c r="J79" s="88"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79" s="100" t="inlineStr">
        <is>
          <t>Handbook of Pharmaceutical Excipients (Mannitol) / Ansel's Pharmaceutical Dosage Forms (Lyophilization of Biopharmaceuticals)</t>
        </is>
      </c>
      <c r="L79" s="88" t="inlineStr">
        <is>
          <t>Biopharmaceutics &amp; Dissolution</t>
        </is>
      </c>
      <c r="M79" s="100" t="inlineStr">
        <is>
          <t>Product</t>
        </is>
      </c>
      <c r="N79" s="88" t="inlineStr">
        <is>
          <t>ข้อสอบจริง Product ปี 2559 ข้อ 13</t>
        </is>
      </c>
      <c r="O79" s="100" t="inlineStr">
        <is>
          <t>ข้อสอบจริง</t>
        </is>
      </c>
      <c r="P79" s="100" t="inlineStr">
        <is>
          <t>ปี 2559</t>
        </is>
      </c>
      <c r="Q79" s="100" t="n"/>
    </row>
    <row r="80" ht="409.6" customHeight="1" s="49">
      <c r="A80" s="100" t="n">
        <v>78</v>
      </c>
      <c r="B80" s="88"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80" s="100" t="n"/>
      <c r="D80" s="88" t="inlineStr">
        <is>
          <t>Assay (% Labeled amount ของตัวยาสำคัญ)</t>
        </is>
      </c>
      <c r="E80" s="88" t="inlineStr">
        <is>
          <t>Dissolution Test (การทดสอบการละลายของตัวยา)</t>
        </is>
      </c>
      <c r="F80" s="88" t="inlineStr">
        <is>
          <t>Uniformity of Dosage Units (ความสม่ำเสมอของหน่วยยา)</t>
        </is>
      </c>
      <c r="G80" s="88" t="inlineStr">
        <is>
          <t>Description and Identification (ลักษณะภายนอกและการพิสูจน์เอกลักษณ์)</t>
        </is>
      </c>
      <c r="H80" s="88" t="inlineStr">
        <is>
          <t>Bioequivalence Study Report (รายงานการศึกษาชีวสมมูลในมนุษย์)</t>
        </is>
      </c>
      <c r="I80" s="100" t="n">
        <v>5</v>
      </c>
      <c r="J80" s="88"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80" s="100" t="inlineStr">
        <is>
          <t>PIC/S GMP Guide (Annex on Certificate of Analysis) / USP-NF Monographs: Amoxicillin Capsules</t>
        </is>
      </c>
      <c r="L80" s="88" t="inlineStr">
        <is>
          <t>Biopharmaceutics &amp; Dissolution</t>
        </is>
      </c>
      <c r="M80" s="100" t="inlineStr">
        <is>
          <t>Product</t>
        </is>
      </c>
      <c r="N80" s="88" t="inlineStr">
        <is>
          <t>ข้อสอบจริง Product ปี 2559 ข้อ 21</t>
        </is>
      </c>
      <c r="O80" s="100" t="inlineStr">
        <is>
          <t>ข้อสอบจริง</t>
        </is>
      </c>
      <c r="P80" s="100" t="inlineStr">
        <is>
          <t>ปี 2559</t>
        </is>
      </c>
      <c r="Q80" s="100" t="n"/>
    </row>
    <row r="81" ht="409.6" customHeight="1" s="49">
      <c r="A81" s="100" t="n">
        <v>79</v>
      </c>
      <c r="B81" s="88"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81" s="100" t="n"/>
      <c r="D81" s="88" t="inlineStr">
        <is>
          <t>F1 (NaCMC เป็นสารช่วยแตกตัวเร็วที่สุด)</t>
        </is>
      </c>
      <c r="E81" s="88" t="inlineStr">
        <is>
          <t>F2 (Crospovidone เป็น Superdisintegrant ที่ช่วยให้เม็ดยาแตกตัวเร็วที่สุดในเวลาเพียง 12 วินาที)</t>
        </is>
      </c>
      <c r="F81" s="88" t="inlineStr">
        <is>
          <t>F3 (Alginic acid)</t>
        </is>
      </c>
      <c r="G81" s="88" t="inlineStr">
        <is>
          <t>F4 (Corn starch)</t>
        </is>
      </c>
      <c r="H81" s="88" t="inlineStr">
        <is>
          <t>F5 (Pregelatinized starch)</t>
        </is>
      </c>
      <c r="I81" s="100" t="n">
        <v>2</v>
      </c>
      <c r="J81" s="88"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81" s="100" t="inlineStr">
        <is>
          <t>Handbook of Pharmaceutical Excipients (Crospovidone) / Ansel's Pharmaceutical Dosage Forms</t>
        </is>
      </c>
      <c r="L81" s="88" t="inlineStr">
        <is>
          <t>Biopharmaceutics &amp; Dissolution</t>
        </is>
      </c>
      <c r="M81" s="100" t="inlineStr">
        <is>
          <t>Product</t>
        </is>
      </c>
      <c r="N81" s="88" t="inlineStr">
        <is>
          <t>ข้อสอบจริง Product ปี 2559 ข้อ 24</t>
        </is>
      </c>
      <c r="O81" s="100" t="inlineStr">
        <is>
          <t>ข้อสอบจริง</t>
        </is>
      </c>
      <c r="P81" s="100" t="inlineStr">
        <is>
          <t>ปี 2559</t>
        </is>
      </c>
      <c r="Q81" s="100" t="n"/>
    </row>
    <row r="82" ht="409.6" customHeight="1" s="49">
      <c r="A82" s="100" t="n">
        <v>80</v>
      </c>
      <c r="B82" s="88" t="inlineStr">
        <is>
          <t>ในสูตรตำรับยาฉีดผงแห้งเยือกแข็ง Enfuvirtide 90 mg Lyophilized Powder for Injection มีการเติมสาร Mannitol 22.55 mg สารดังกล่าวทำหน้าที่สำคัญอย่างไร</t>
        </is>
      </c>
      <c r="C82" s="100" t="n"/>
      <c r="D82" s="88" t="inlineStr">
        <is>
          <t>Bulking agent / Lyoprotectant และ Isotonicity agent</t>
        </is>
      </c>
      <c r="E82" s="88" t="inlineStr">
        <is>
          <t>Preservative สารกันเสีย</t>
        </is>
      </c>
      <c r="F82" s="88" t="inlineStr">
        <is>
          <t>Antioxidant สารต้านออกซิเดชัน</t>
        </is>
      </c>
      <c r="G82" s="88" t="inlineStr">
        <is>
          <t>Emulsifying agent สารก่ออิมัลชัน</t>
        </is>
      </c>
      <c r="H82" s="88" t="inlineStr">
        <is>
          <t>Surfactant สารลดแรงตึงผิว</t>
        </is>
      </c>
      <c r="I82" s="100" t="n">
        <v>1</v>
      </c>
      <c r="J82" s="88"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82" s="100" t="inlineStr">
        <is>
          <t>Handbook of Pharmaceutical Excipients (Mannitol) / Ansel's Dosage Forms</t>
        </is>
      </c>
      <c r="L82" s="88" t="inlineStr">
        <is>
          <t>Biopharmaceutics &amp; Dissolution</t>
        </is>
      </c>
      <c r="M82" s="100" t="inlineStr">
        <is>
          <t>Product</t>
        </is>
      </c>
      <c r="N82" s="88" t="inlineStr">
        <is>
          <t>ข้อสอบจริง Product ปี 2559 ข้อ 11</t>
        </is>
      </c>
      <c r="O82" s="100" t="inlineStr">
        <is>
          <t>ข้อสอบจริง</t>
        </is>
      </c>
      <c r="P82" s="100" t="inlineStr">
        <is>
          <t>ปี 2559</t>
        </is>
      </c>
      <c r="Q82" s="100" t="n"/>
    </row>
    <row r="83" ht="409.6" customHeight="1" s="49">
      <c r="A83" s="100" t="n">
        <v>81</v>
      </c>
      <c r="B83" s="88"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83" s="100" t="n"/>
      <c r="D83" s="88" t="inlineStr">
        <is>
          <t>Disintegration Test (การทดสอบการแตกตัว)</t>
        </is>
      </c>
      <c r="E83" s="88" t="inlineStr">
        <is>
          <t>Dissolution Test (การทดสอบการละลาย)</t>
        </is>
      </c>
      <c r="F83" s="88" t="inlineStr">
        <is>
          <t>Hardness / Tablet Breaking Force (ความแข็งของยาเม็ดตาม USP &lt;1217&gt;)</t>
        </is>
      </c>
      <c r="G83" s="88" t="inlineStr">
        <is>
          <t>Content Uniformity (ความสม่ำเสมอของปริมาณตัวยาสำคัญตาม USP &lt;905&gt;)</t>
        </is>
      </c>
      <c r="H83" s="88" t="inlineStr">
        <is>
          <t>Weight Variation (ความสม่ำเสมอของน้ำหนักตาม USP &lt;905&gt;)</t>
        </is>
      </c>
      <c r="I83" s="100" t="n">
        <v>3</v>
      </c>
      <c r="J83" s="88"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83" s="100" t="inlineStr">
        <is>
          <t>USP-NF General Chapter &lt;1217&gt; Tablet Breaking Force / USP-NF &lt;1151&gt; Tablets</t>
        </is>
      </c>
      <c r="L83" s="88" t="inlineStr">
        <is>
          <t>Biopharmaceutics &amp; Dissolution</t>
        </is>
      </c>
      <c r="M83" s="100" t="inlineStr">
        <is>
          <t>Product</t>
        </is>
      </c>
      <c r="N83" s="88" t="inlineStr">
        <is>
          <t>ข้อสอบจริง Product ปี 2559 ข้อ 2</t>
        </is>
      </c>
      <c r="O83" s="100" t="inlineStr">
        <is>
          <t>ข้อสอบจริง</t>
        </is>
      </c>
      <c r="P83" s="100" t="inlineStr">
        <is>
          <t>ปี 2559</t>
        </is>
      </c>
      <c r="Q83" s="100" t="n"/>
    </row>
    <row r="84" ht="409.6" customHeight="1" s="49">
      <c r="A84" s="100" t="n">
        <v>82</v>
      </c>
      <c r="B84" s="88" t="inlineStr">
        <is>
          <t>ตัวยาสำคัญ A ถูกทำลายและสลายตัวได้ง่ายในสภาวะกรดของกระเพาะอาหาร มีค่า Log P สูง และต้องการตั้งสูตรตำรับโดยมุ่งเน้นการควบคุมการปลดปล่อยยาในลำไส้เล็กอย่างสม่ำเสมอ พร้อมทั้งต้องการให้ผู้ป่วยสูงอายุหรือผู้ป่วยที่กลืนยายากสามารถเปิดปลอกแคปซูลนำอนุภาคยาไปผสมน้ำหรืออาหารเหลวรับประทานได้โดยไม่สูญเสียคุณสมบัติควบคุมการปลดปล่อยยา ควรเลือกพัฒนายาเตรียมในรูปแบบใด</t>
        </is>
      </c>
      <c r="C84" s="100" t="n"/>
      <c r="D84" s="88" t="inlineStr">
        <is>
          <t>Enteric-coated Single-unit Compressed Tablets (ยาเม็ดเดี่ยวเคลือบลำไส้ ห้ามบดห้ามเคี้ยว)</t>
        </is>
      </c>
      <c r="E84" s="88" t="inlineStr">
        <is>
          <t>Enteric-coated Multiparticulate Pellets in Hard Gelatin Capsules (ยาแคปซูลบรรจุเม็ดเพลเลตเคลือบลำไส้แบบระบบหลายอนุภาค)</t>
        </is>
      </c>
      <c r="F84" s="88" t="inlineStr">
        <is>
          <t>Conventional Immediate-release Soft Gelatin Capsules</t>
        </is>
      </c>
      <c r="G84" s="88" t="inlineStr">
        <is>
          <t>Effervescent Tablets</t>
        </is>
      </c>
      <c r="H84" s="88" t="inlineStr">
        <is>
          <t>Uncoated Chewable Tablets</t>
        </is>
      </c>
      <c r="I84" s="100" t="n">
        <v>2</v>
      </c>
      <c r="J84" s="88" t="inlineStr">
        <is>
          <t>✅ คำตอบที่ถูกต้อง: ข้อ ข. Enteric-coated Multiparticulate Pellets in Hard Gelatin Capsules (ยาแคปซูลบรรจุเม็ดเพลเลตเคลือบลำไส้แบบระบบหลายอนุภาค)
💡 Background:
ระบบนำส่งยาแบบหลายอนุภาค (Multiparticulate Drug Delivery Systems เช่น Enteric-coated Pellets/Minitablets in Capsules เช่น Omeprazole / Esomeprazole Capsules):
1. ทนกรดและปลดปล่อยในลำไส้: เพลเลตแต่ละเม็ดถูกเคลือบด้วยพอลิเมอร์กันกรด (Enteric polymer) ป้องกันตัวยาจากการถูกทำลายในกระเพาะอาหาร
2. ข้อดีทางชีวเภสัชกรรม: เม็ดเพลเลตขนาดเล็ก (&lt; 2 mm) สามารถทยอยเคลื่อนผ่านหูรูด Pyloric sphincter ลงสู่ลำไส้เล็กได้อย่างต่อเนื่องสม่ำเสมอโดยไม่ขึ้นกับอาหารในกระเพาะอาหาร ลดความแปรปรวนของระดับยาในเลือด และป้องกันปรากฏการณ์ Dose dumping
3. ความสะดวกในการบริหารยา: สามารถเปิดปลอกแคปซูลออก (Open capsule) แล้วนำเม็ดเพลเลตไปโรยบนอาหารอ่อน (Applesauce) หรือผสมน้ำให้ผู้ป่วยที่กลืนยายาก/คาสายให้อาหาร (NG tube) รับประทานได้ โดยห้ามบดหรือเคี้ยวเม็ดเพลเลต
🎯 ทำไมข้อนี้ถึงถูก:
ข้อ ข. ถูกต้อง เพราะ Enteric-coated multiparticulate pellets in capsule ตอบโจทย์ทั้งการทนกรดในกระเพาะ และสามารถเปิดแคปซูลให้ผู้ป่วยกลืนยากได้
🔍 ข้ออื่นผิดเพราะอะไร:
📖 Guideline อ้างอิง:
Ansel's Pharmaceutical Dosage Forms (Multiparticulate Systems) / FDA Guidance for Industry: Size of Beads in Drug Products Labeled for Sprinkle
📌 จุดจำก่อนสอบ:
ยาเคลือบลำไส้ที่เปิดแคปซูลโรยอาหารได้ = Enteric-coated Pellets in Capsule (ห้ามบดเม็ดเพลเลต)</t>
        </is>
      </c>
      <c r="K84" s="100" t="inlineStr">
        <is>
          <t>Ansel's Pharmaceutical Dosage Forms and Drug Delivery Systems (Multiparticulate Drug Delivery Systems) / FDA Guidance on Capsule Opening</t>
        </is>
      </c>
      <c r="L84" s="88" t="inlineStr">
        <is>
          <t>Biopharmaceutics &amp; Dissolution</t>
        </is>
      </c>
      <c r="M84" s="100" t="inlineStr">
        <is>
          <t>Product</t>
        </is>
      </c>
      <c r="N84" s="88" t="inlineStr">
        <is>
          <t>ข้อสอบจริง Product ปี 2558 ข้อ 30</t>
        </is>
      </c>
      <c r="O84" s="100" t="inlineStr">
        <is>
          <t>ข้อสอบจริง</t>
        </is>
      </c>
      <c r="P84" s="100" t="inlineStr">
        <is>
          <t>ปี 2558</t>
        </is>
      </c>
      <c r="Q84" s="100" t="n"/>
    </row>
    <row r="85" ht="409.6" customHeight="1" s="49">
      <c r="A85" s="100" t="n">
        <v>83</v>
      </c>
      <c r="B85" s="88" t="inlineStr">
        <is>
          <t>ยา Piroxicam เป็นยาต้านการอักเสบกลุ่มกรดอ่อน (Weakly Acidic Drug, pKa ≈ 6.3) จัดเป็นยาในกลุ่ม BCS Class II ซึ่งละลายน้ำได้น้อยมากในกระเพาะอาหารแต่ละลายได้ดีขึ้นในลำไส้เล็ก ปัจจัยทางสรีรวิทยาของทางเดินอาหารในข้อใดช่วยเร่งอัตราเร็วในการดูดซึมยาเข้าสู่กระแสเลือดให้เกิดขึ้นได้รวดเร็วที่สุด</t>
        </is>
      </c>
      <c r="C85" s="100" t="n"/>
      <c r="D85" s="88" t="inlineStr">
        <is>
          <t>การเพิ่มระยะเวลาที่ยาค้างอยู่ในกระเพาะอาหารให้นานขึ้น (Increased Gastric Emptying Time / Delayed Emptying)</t>
        </is>
      </c>
      <c r="E85" s="88" t="inlineStr">
        <is>
          <t>การเร่งให้อาหารและยาเคลื่อนตัวออกจากกระเพาะอาหารลงสู่ลำไส้เล็กอย่างรวดเร็ว (Decreased Gastric Emptying Time / Rapid Gastric Emptying)</t>
        </is>
      </c>
      <c r="F85" s="88" t="inlineStr">
        <is>
          <t>การลดลงของพื้นที่ผิวในการดูดซึมของลำไส้เล็ก</t>
        </is>
      </c>
      <c r="G85" s="88" t="inlineStr">
        <is>
          <t>การลดการหลั่งน้ำดีจากถุงน้ำดี</t>
        </is>
      </c>
      <c r="H85" s="88" t="inlineStr">
        <is>
          <t>การลดลงของอัตราการไหลเวียนเลือดที่เยื่อบุลำไส้</t>
        </is>
      </c>
      <c r="I85" s="100" t="n">
        <v>2</v>
      </c>
      <c r="J85" s="88" t="inlineStr">
        <is>
          <t>✅ คำตอบที่ถูกต้อง: ข้อ ข. การเร่งให้อาหารและยาเคลื่อนตัวออกจากกระเพาะอาหารลงสู่ลำไส้เล็กอย่างรวดเร็ว (Decreased Gastric Emptying Time / Rapid Gastric Emptying)
💡 Background:
พฤติกรรมการดูดซึมของยากรดอ่อน BCS Class II (Piroxicam, pKa 6.3):
1. ในกระเพาะอาหาร (pH 1-2): ยาอยู่ในรูปไม่แตกตัว (Non-ionized form) แต่ ละลายน้ำได้น้อยมาก ($Cs$ ต่ำมาก) ทำให้อัตราการละลายและการดูดซึมในกระเพาะอาหารเกิดขึ้นได้น้อยมาก
2. ในลำไส้เล็ก (Duodenum/Jejunum, pH 6-7): ค่า pH ใกล้เคียงและสูงกว่า pKa ยาจะแตกตัวเป็นประจุลบมากขึ้น ส่งผลให้ ความสามารถในการละลายเพิ่มขึ้นอย่างมหาศาล (Higher solubility &amp; dissolution rate) ประกอบกับลำไส้เล็กมีพื้นที่ผิวดูดซึมขนาดใหญ่มากและมีเกลือน้ำดีช่วยละลายไขมัน
3. ดังนั้น การเร่งให้อาหารและยาเคลื่อนตัวออกจากกระเพาะอาหารลงสู่ลำไส้เล็กอย่างรวดเร็ว (Rapid Gastric Emptying / Decreased Gastric Emptying Time) จะทำให้ยาเข้าสู่ลำไส้เล็กเร็วขึ้น เกิดการละลายและดูดซึมเข้าสู่กระแสเลือดได้อย่างรวดเร็ว ส่งผลให้ Onset of action เร็วขึ้น
🎯 ทำไมข้อนี้ถึงถูก:
ข้อ ข. ถูกต้อง เพราะการเร่งส่งยาลงสู่ลำไส้เล็ก (Rapid gastric emptying) ทำให้ยาไปละลายและดูดซึมในลำไส้เล็กได้อย่างรวดเร็ว
🔍 ข้ออื่นผิดเพราะอะไร:
📖 Guideline อ้างอิง:
Applied Biopharmaceutics &amp; Pharmacokinetics (Leon Shargel: Factors Affecting Oral Drug Absorption)
📌 จุดจำก่อนสอบ:
ยากรดอ่อน BCS Class II ละลายในลำไส้ดีกว่า -&gt; Rapid Gastric Emptying (ส่งยาลงลำไส้เร็ว) จะเร่งการดูดซึมยาได้เร็วที่สุด</t>
        </is>
      </c>
      <c r="K85" s="100" t="inlineStr">
        <is>
          <t>Applied Biopharmaceutics &amp; Pharmacokinetics (Shargel: Gastrointestinal Absorption of Weak Acids) / Martin's Physical Pharmacy</t>
        </is>
      </c>
      <c r="L85" s="88" t="inlineStr">
        <is>
          <t>Biopharmaceutics &amp; Dissolution</t>
        </is>
      </c>
      <c r="M85" s="100" t="inlineStr">
        <is>
          <t>Product</t>
        </is>
      </c>
      <c r="N85" s="88" t="inlineStr">
        <is>
          <t>ข้อสอบจริง Product ปี 2558 ข้อ 34</t>
        </is>
      </c>
      <c r="O85" s="100" t="inlineStr">
        <is>
          <t>ข้อสอบจริง</t>
        </is>
      </c>
      <c r="P85" s="100" t="inlineStr">
        <is>
          <t>ปี 2558</t>
        </is>
      </c>
      <c r="Q85" s="100" t="n"/>
    </row>
    <row r="86" ht="409.6" customHeight="1" s="49">
      <c r="A86" s="100" t="n">
        <v>84</v>
      </c>
      <c r="B86" s="88" t="inlineStr">
        <is>
          <t>จากใบรายงานผลการตรวจวิเคราะห์คุณภาพ (Certificate of Analysis: COA) ของผลิตภัณฑ์ยาเม็ดสำเร็จรูป ข้อความใดต่อไปนี้อธิบายหลักการอ่านและแปลผลการทดสอบคุณภาพได้อย่างถูกต้องตามหลักเภสัชตำรับ [📷 มีรูปภาพประกอบ: image124.png]</t>
        </is>
      </c>
      <c r="C86" s="100" t="inlineStr">
        <is>
          <t>[แนบรูป: ข้อสอบ Product ปี 2558 รหัสรูปภาพ image124]</t>
        </is>
      </c>
      <c r="D86" s="88" t="inlineStr">
        <is>
          <t>ผลการทดสอบ Dissolution จะตัดสินว่าผ่านเกณฑ์ในขั้นแรก (S1) ทันทีเมื่อค่าเฉลี่ยของยาทั้ง 6 เม็ดมากกว่าหรือเท่ากับ Q</t>
        </is>
      </c>
      <c r="E86" s="88" t="inlineStr">
        <is>
          <t>ผลการทดสอบ Disintegration จะถือว่าผ่านเกณฑ์ก็ต่อเมื่อเม็ดยาทั้งหมดละลายจนกลายเป็นสารละลายใสไม่มีตะกอน</t>
        </is>
      </c>
      <c r="F86" s="88" t="inlineStr">
        <is>
          <t>ผลการทดสอบ Weight Variation จะตัดสินว่าผ่านเกณฑ์ก็ต่อเมื่อน้ำหนักของยาทุกเม็ดมีค่าเท่ากับน้ำหนักเฉลี่ยพอดิบพอดีโดยไม่มีส่วนเบี่ยงเบน</t>
        </is>
      </c>
      <c r="G86" s="88" t="inlineStr">
        <is>
          <t>ผลิตภัณฑ์ยาสำเร็จรูปจะถูกตัดสินว่า 'ไม่ผ่านเกณฑ์มาตรฐาน (Out of Specification - OOS)' เมื่อผลการตรวจวิเคราะห์หาปริมาณตัวยาสำคัญ (Assay) อยู่นอกช่วงมาตรฐานที่ระบุในเภสัชตำรับ (เช่น ต่ำกว่า 90.0% หรือสูงกว่า 110.0% of labeled amount)</t>
        </is>
      </c>
      <c r="H86" s="88" t="inlineStr">
        <is>
          <t>ผลการทดสอบ Identification จัดเป็นการทดสอบเชิงคุณภาพที่ไม่จำเป็นต้องผ่านเกณฑ์ในการปล่อยผ่านรุ่นผลิต</t>
        </is>
      </c>
      <c r="I86" s="100" t="n">
        <v>4</v>
      </c>
      <c r="J86" s="88" t="inlineStr">
        <is>
          <t>✅ คำตอบที่ถูกต้อง: ข้อ ง. ผลิตภัณฑ์ยาสำเร็จรูปจะถูกตัดสินว่า 'ไม่ผ่านเกณฑ์มาตรฐาน (Out of Specification - OOS)' เมื่อผลการตรวจวิเคราะห์หาปริมาณตัวยาสำคัญ (Assay) อยู่นอกช่วงมาตรฐานที่ระบุในเภสัชตำรับ (เช่น ต่ำกว่า 90.0% หรือสูงกว่า 110.0% of labeled amount)
💡 Background:
หลักการประเมินผลการวิเคราะห์คุณภาพยาตามเภสัชตำรับ (Compendial Interpretation):
- Assay: ผลิตภัณฑ์ยาสำเร็จรูปต้องมีปริมาณตัวยาสำคัญอยู่ในช่วงที่กำหนดใน Monograph (เช่น 90.0% - 110.0% of labeled amount) หากผลอยู่นอกช่วงนี้จะจัดเป็น Out of Specification (OOS) และไม่สามารถตรวจปล่อยรุ่นผลิตได้
- Dissolution S1: ยาแต่ละเม็ด (Each unit) ต้อง $\ge Q + 5\%$ (ไม่ใช่ดูแค่ค่าเฉลี่ย)
- Disintegration: เม็ดยาต้องแตกตัวและอนุภาคผ่านตะแกรงเบอร์ 10 ได้หมด ไม่จำเป็นต้องละลายเป็นสารละลายใส
- Identification: เป็นหัวข้อบังคับเด็ดขาดที่ต้องผ่านเกณฑ์ยืนยันตัวยาสำคัญ
🎯 ทำไมข้อนี้ถึงถูก:
ข้อ ง. ถูกต้อง เพราะการที่ผล Assay อยู่นอกช่วงมาตรฐานจะตัดสินว่าไม่ผ่านเกณฑ์มาตรฐาน (OOS) ทันที
🔍 ข้ออื่นผิดเพราะอะไร:
📖 Guideline อ้างอิง:
USP-NF General Notices / PIC/S Guide to GMP: Control of Finished Product
📌 จุดจำก่อนสอบ:
Assay นอกช่วงมาตรฐาน (เช่น &lt; 90.0% หรือ &gt; 110.0%) = Out of Specification (OOS) ปล่อยยาไม่ได้</t>
        </is>
      </c>
      <c r="K86" s="100" t="inlineStr">
        <is>
          <t>USP-NF General Notices and Requirements / PIC/S GMP Guide (Quality Control &amp; Batch Release)</t>
        </is>
      </c>
      <c r="L86" s="88" t="inlineStr">
        <is>
          <t>Biopharmaceutics &amp; Dissolution</t>
        </is>
      </c>
      <c r="M86" s="100" t="inlineStr">
        <is>
          <t>Product</t>
        </is>
      </c>
      <c r="N86" s="88" t="inlineStr">
        <is>
          <t>ข้อสอบจริง Product ปี 2558 ข้อ 40</t>
        </is>
      </c>
      <c r="O86" s="100" t="inlineStr">
        <is>
          <t>ข้อสอบจริง</t>
        </is>
      </c>
      <c r="P86" s="100" t="inlineStr">
        <is>
          <t>ปี 2558</t>
        </is>
      </c>
      <c r="Q86" s="100" t="n"/>
    </row>
    <row r="87" ht="13.2" customHeight="1" s="49">
      <c r="A87" s="100" t="n">
        <v>85</v>
      </c>
      <c r="B87" s="88" t="inlineStr">
        <is>
          <t>ถ้าระดับ Albumin ในเลือดลดลง กระบวนการใดที่ไม่ได้รับผลกระทบจากการเปลี่ยนแปลงนี้</t>
        </is>
      </c>
      <c r="C87" s="100" t="n"/>
      <c r="D87" s="88" t="inlineStr">
        <is>
          <t>Absorption</t>
        </is>
      </c>
      <c r="E87" s="88" t="inlineStr">
        <is>
          <t>Distribution</t>
        </is>
      </c>
      <c r="F87" s="88" t="inlineStr">
        <is>
          <t>Metabolism</t>
        </is>
      </c>
      <c r="G87" s="88" t="inlineStr">
        <is>
          <t>Elimination</t>
        </is>
      </c>
      <c r="H87" s="88" t="inlineStr">
        <is>
          <t>Biotransformation</t>
        </is>
      </c>
      <c r="I87" s="100" t="inlineStr">
        <is>
          <t>1</t>
        </is>
      </c>
      <c r="J87" s="88"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87" s="100" t="n"/>
      <c r="L87" s="88" t="inlineStr">
        <is>
          <t>Hypertension</t>
        </is>
      </c>
      <c r="M87" s="100" t="inlineStr">
        <is>
          <t>Clinic</t>
        </is>
      </c>
      <c r="N87" s="88" t="inlineStr">
        <is>
          <t>ข้อ 11 (PLE_CC1_Practice_Exam.md)</t>
        </is>
      </c>
      <c r="O87" s="100" t="n"/>
      <c r="P87" s="100" t="n"/>
      <c r="Q87" s="100" t="n"/>
    </row>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Q8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2</t>
        </is>
      </c>
      <c r="B3" s="88" t="inlineStr">
        <is>
          <t>กระบวนการ sterilization ที่เหมาะสมกับผลิตภัณฑ์สำเร็จรูป insulin injection ได้แก่ข้อใด</t>
        </is>
      </c>
      <c r="C3" s="100" t="n"/>
      <c r="D3" s="88" t="inlineStr">
        <is>
          <t>Dry heat sterilization</t>
        </is>
      </c>
      <c r="E3" s="88" t="inlineStr">
        <is>
          <t>Sterile filtration</t>
        </is>
      </c>
      <c r="F3" s="88" t="inlineStr">
        <is>
          <t>Steam sterilization</t>
        </is>
      </c>
      <c r="G3" s="88" t="inlineStr">
        <is>
          <t>Ethylene oxide gas sterilization</t>
        </is>
      </c>
      <c r="H3" s="88" t="inlineStr">
        <is>
          <t>Gamma radiation sterilization</t>
        </is>
      </c>
      <c r="I3" s="119" t="inlineStr">
        <is>
          <t>1</t>
        </is>
      </c>
      <c r="J3" s="88"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00" t="n"/>
      <c r="L3" s="88" t="inlineStr">
        <is>
          <t>Autoclave &amp; Sterilization</t>
        </is>
      </c>
      <c r="M3" s="100" t="inlineStr">
        <is>
          <t>Sterile Products</t>
        </is>
      </c>
      <c r="N3" s="88" t="inlineStr">
        <is>
          <t>แบบฝึกหัด PLE-CC 1 ข้อ 32</t>
        </is>
      </c>
      <c r="O3" s="100" t="inlineStr">
        <is>
          <t>แบบฝึกหัด</t>
        </is>
      </c>
      <c r="P3" s="100" t="inlineStr">
        <is>
          <t>แบบฝึกหัด</t>
        </is>
      </c>
      <c r="Q3" s="100" t="n"/>
    </row>
    <row r="4" ht="13.2" customHeight="1" s="49">
      <c r="A4" s="119" t="inlineStr">
        <is>
          <t>3</t>
        </is>
      </c>
      <c r="B4" s="88" t="inlineStr">
        <is>
          <t>COA ของ insulin biosimilar glargine อะไรไม่จำเป็นต้องมี</t>
        </is>
      </c>
      <c r="C4" s="100" t="n"/>
      <c r="D4" s="88" t="inlineStr">
        <is>
          <t>Assay</t>
        </is>
      </c>
      <c r="E4" s="88" t="inlineStr">
        <is>
          <t>Identification</t>
        </is>
      </c>
      <c r="F4" s="88" t="inlineStr">
        <is>
          <t>Bacterial endotoxin</t>
        </is>
      </c>
      <c r="G4" s="88" t="inlineStr">
        <is>
          <t>Impurity</t>
        </is>
      </c>
      <c r="H4" s="88" t="inlineStr">
        <is>
          <t>Dissolution</t>
        </is>
      </c>
      <c r="I4" s="119" t="inlineStr">
        <is>
          <t>1</t>
        </is>
      </c>
      <c r="J4" s="88"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00" t="n"/>
      <c r="L4" s="88" t="inlineStr">
        <is>
          <t>Parenterals &amp; Ophthalmic</t>
        </is>
      </c>
      <c r="M4" s="100" t="inlineStr">
        <is>
          <t>Sterile Products</t>
        </is>
      </c>
      <c r="N4" s="88" t="inlineStr">
        <is>
          <t>แบบฝึกหัด PLE-CC 1 ข้อ 34</t>
        </is>
      </c>
      <c r="O4" s="100" t="inlineStr">
        <is>
          <t>แบบฝึกหัด</t>
        </is>
      </c>
      <c r="P4" s="100" t="inlineStr">
        <is>
          <t>แบบฝึกหัด</t>
        </is>
      </c>
      <c r="Q4" s="100" t="n"/>
    </row>
    <row r="5" ht="13.2" customHeight="1" s="49">
      <c r="A5" s="119" t="inlineStr">
        <is>
          <t>4</t>
        </is>
      </c>
      <c r="B5" s="88" t="inlineStr">
        <is>
          <t>เหตุผลหลักในการตรวจ Bacterial endotoxin ใน Paclitaxel injection</t>
        </is>
      </c>
      <c r="C5" s="100" t="n"/>
      <c r="D5" s="88" t="inlineStr">
        <is>
          <t>เพื่อให้มั่นใจว่าไม่มีเชื้อราเจริญเติบโตในยา</t>
        </is>
      </c>
      <c r="E5" s="88" t="inlineStr">
        <is>
          <t>เพื่อป้องกันการเกิด Pyrogenic reaction</t>
        </is>
      </c>
      <c r="F5" s="88" t="inlineStr">
        <is>
          <t>เพื่อวัดความเข้มข้นของสารกันเสีย</t>
        </is>
      </c>
      <c r="G5" s="88" t="inlineStr">
        <is>
          <t>เพื่อประเมินความคงตัวของยาที่อุณหภูมิสูง</t>
        </is>
      </c>
      <c r="H5" s="88" t="inlineStr">
        <is>
          <t>เพื่อวัดความแรงในการออกฤทธิ์ต้านมะเร็ง</t>
        </is>
      </c>
      <c r="I5" s="119" t="inlineStr">
        <is>
          <t>1</t>
        </is>
      </c>
      <c r="J5" s="88"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00" t="n"/>
      <c r="L5" s="88" t="inlineStr">
        <is>
          <t>Sterility &amp; Pyrogen testing</t>
        </is>
      </c>
      <c r="M5" s="100" t="inlineStr">
        <is>
          <t>Sterile Products</t>
        </is>
      </c>
      <c r="N5" s="88" t="inlineStr">
        <is>
          <t>แบบฝึกหัด PLE-CC 1 ข้อ 75</t>
        </is>
      </c>
      <c r="O5" s="100" t="inlineStr">
        <is>
          <t>แบบฝึกหัด</t>
        </is>
      </c>
      <c r="P5" s="100" t="inlineStr">
        <is>
          <t>แบบฝึกหัด</t>
        </is>
      </c>
      <c r="Q5" s="100" t="n"/>
    </row>
    <row r="6" ht="13.2" customHeight="1" s="49">
      <c r="A6" s="119" t="inlineStr">
        <is>
          <t>5</t>
        </is>
      </c>
      <c r="B6" s="88" t="inlineStr">
        <is>
          <t>ในการผลิต mAB ใน bioreactor ปัจจัยใดที่ต้องควบคุมเพื่อให้เซลล์เจริญเติบโตได้ดี
และมีการสร้างโปรตีนอย่างมีประสิทธิภาพ</t>
        </is>
      </c>
      <c r="C6" s="100" t="n"/>
      <c r="D6" s="88" t="inlineStr">
        <is>
          <t>ควบคุม pH อุณหภูมิ และระดับ O2</t>
        </is>
      </c>
      <c r="E6" s="88" t="inlineStr">
        <is>
          <t>ใส่ตัวทำละลายอินทรีย์ เพื่อเร่งให้โปรตีนเกิดการพับตัว</t>
        </is>
      </c>
      <c r="F6" s="88" t="inlineStr">
        <is>
          <t>ใส่ reducing agent เพื่อป้องกันการเกิด disulfide bond formation</t>
        </is>
      </c>
      <c r="G6" s="88" t="inlineStr">
        <is>
          <t>Sterile ด้วยไรสักอย่างเพื่อไม่ให้เกิดการปนเปื้อน</t>
        </is>
      </c>
      <c r="H6" s="88" t="inlineStr">
        <is>
          <t>ใส่ protease เพื่อเร่งให้เกิดการเสื่อมสลายของโปรตีนที่ไม่ได้เกิดการพับ</t>
        </is>
      </c>
      <c r="I6" s="119" t="inlineStr">
        <is>
          <t>1</t>
        </is>
      </c>
      <c r="J6" s="88"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00" t="n"/>
      <c r="L6" s="88" t="inlineStr">
        <is>
          <t>Parenterals &amp; Ophthalmic</t>
        </is>
      </c>
      <c r="M6" s="100" t="inlineStr">
        <is>
          <t>Sterile Products</t>
        </is>
      </c>
      <c r="N6" s="88" t="inlineStr">
        <is>
          <t>แบบฝึกหัด PLE-CC 1 ข้อ 79</t>
        </is>
      </c>
      <c r="O6" s="100" t="inlineStr">
        <is>
          <t>แบบฝึกหัด</t>
        </is>
      </c>
      <c r="P6" s="100" t="inlineStr">
        <is>
          <t>แบบฝึกหัด</t>
        </is>
      </c>
      <c r="Q6" s="100" t="n"/>
    </row>
    <row r="7" ht="13.2" customHeight="1" s="49">
      <c r="A7" s="119" t="inlineStr">
        <is>
          <t>6</t>
        </is>
      </c>
      <c r="B7" s="88"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00" t="n"/>
      <c r="D7" s="88" t="inlineStr">
        <is>
          <t>ผ่าน เพราะต ่ากว่า limit</t>
        </is>
      </c>
      <c r="E7" s="88" t="inlineStr">
        <is>
          <t>ไม่ผ่าน เพราะเกิน limit</t>
        </is>
      </c>
      <c r="F7" s="88" t="inlineStr">
        <is>
          <t>ผ่านได้ถ้าเจือจางเพิ่ม</t>
        </is>
      </c>
      <c r="G7" s="88" t="inlineStr">
        <is>
          <t>ไม่ผ่าน ต้องมีการทดสอบ sterility test ใหม่</t>
        </is>
      </c>
      <c r="H7" s="88" t="inlineStr">
        <is>
          <t>ไม่ผ่านซักขวด</t>
        </is>
      </c>
      <c r="I7" s="119" t="inlineStr">
        <is>
          <t>1</t>
        </is>
      </c>
      <c r="J7" s="88"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00" t="n"/>
      <c r="L7" s="88" t="inlineStr">
        <is>
          <t>Sterility &amp; Pyrogen testing</t>
        </is>
      </c>
      <c r="M7" s="100" t="inlineStr">
        <is>
          <t>Sterile Products</t>
        </is>
      </c>
      <c r="N7" s="88" t="inlineStr">
        <is>
          <t>แบบฝึกหัด PLE-CC 1 ข้อ 105</t>
        </is>
      </c>
      <c r="O7" s="100" t="inlineStr">
        <is>
          <t>แบบฝึกหัด</t>
        </is>
      </c>
      <c r="P7" s="100" t="inlineStr">
        <is>
          <t>แบบฝึกหัด</t>
        </is>
      </c>
      <c r="Q7" s="100" t="n"/>
    </row>
    <row r="8" ht="13.2" customHeight="1" s="49">
      <c r="A8" s="119" t="inlineStr">
        <is>
          <t>7</t>
        </is>
      </c>
      <c r="B8" s="88" t="inlineStr">
        <is>
          <t>ผลิตภัณฑ์ยาหยอดตาที่มีการทำ filtration sterilization ข้อใดไม่ถูกต้อง</t>
        </is>
      </c>
      <c r="C8" s="100" t="n"/>
      <c r="D8" s="88" t="inlineStr">
        <is>
          <t>ต้องทำใน clean room และใช้ aseptic techniques</t>
        </is>
      </c>
      <c r="E8" s="88" t="inlineStr">
        <is>
          <t>เป็น terminal (finish) process</t>
        </is>
      </c>
      <c r="F8" s="88" t="inlineStr">
        <is>
          <t>ใช้ 0.22 ไมครอน ในการกรองจุลินทรีย์</t>
        </is>
      </c>
      <c r="G8" s="88" t="inlineStr">
        <is>
          <t>ยาที่กรองแล้วต้องใส่ภาชนะที่ทำ sterilization แล้ว</t>
        </is>
      </c>
      <c r="H8" s="88" t="inlineStr">
        <is>
          <t>เหมาะกับยาที่ทนความร้อนไม่ได้</t>
        </is>
      </c>
      <c r="I8" s="119" t="inlineStr">
        <is>
          <t>1</t>
        </is>
      </c>
      <c r="J8" s="88"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100" t="n"/>
      <c r="L8" s="88" t="inlineStr">
        <is>
          <t>Autoclave &amp; Sterilization</t>
        </is>
      </c>
      <c r="M8" s="100" t="inlineStr">
        <is>
          <t>Sterile Products</t>
        </is>
      </c>
      <c r="N8" s="88" t="inlineStr">
        <is>
          <t>PLE_CC1_2567_Key ข้อ 17</t>
        </is>
      </c>
      <c r="O8" s="100" t="inlineStr">
        <is>
          <t>ข้อสอบจริง</t>
        </is>
      </c>
      <c r="P8" s="100" t="inlineStr">
        <is>
          <t>ปี 2567</t>
        </is>
      </c>
      <c r="Q8" s="100" t="n"/>
    </row>
    <row r="9" ht="13.2" customHeight="1" s="49">
      <c r="A9" s="119" t="inlineStr">
        <is>
          <t>8</t>
        </is>
      </c>
      <c r="B9" s="88" t="inlineStr">
        <is>
          <t>อะไรใน sterile IV mixture set ที่เกิดปกญหามากที่สุดกับ nitroglycerin</t>
        </is>
      </c>
      <c r="C9" s="100" t="n"/>
      <c r="D9" s="88" t="inlineStr">
        <is>
          <t>Polyethylene</t>
        </is>
      </c>
      <c r="E9" s="88" t="inlineStr">
        <is>
          <t>Polypropylene</t>
        </is>
      </c>
      <c r="F9" s="88" t="inlineStr">
        <is>
          <t>Teflon</t>
        </is>
      </c>
      <c r="G9" s="88" t="inlineStr">
        <is>
          <t>PVC</t>
        </is>
      </c>
      <c r="H9" s="88" t="inlineStr">
        <is>
          <t>Polystyrene</t>
        </is>
      </c>
      <c r="I9" s="119" t="inlineStr">
        <is>
          <t>1</t>
        </is>
      </c>
      <c r="J9" s="88" t="inlineStr">
        <is>
          <t>✅ คำตอบที่ถูกต้อง: ข้อ ก. Polyethylene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(Polyethylene): Polyethylene ไม่ตรงกับข้อบ่งใช้หรือกลไกการออกฤทธิ์ที่ถูกต้องตาม USP &lt;797&gt; / PIC/S PE 010 Sterile Manufacturing GMP
• ข้อ ค. (Polypropylene): Polypropylene ไม่ตรงกับข้อบ่งใช้หรือกลไกการออกฤทธิ์ที่ถูกต้องตาม USP &lt;797&gt; / PIC/S PE 010 Sterile Manufacturing GMP
• ข้อ ง. (Teflon): Teflon ไม่ตรงกับข้อบ่งใช้หรือกลไกการออกฤทธิ์ที่ถูกต้องตาม USP &lt;797&gt; / PIC/S PE 010 Sterile Manufacturing GMP
• ข้อ จ. (PVC): PVC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9" s="100" t="n"/>
      <c r="L9" s="88" t="inlineStr">
        <is>
          <t>Parenterals &amp; Ophthalmic</t>
        </is>
      </c>
      <c r="M9" s="100" t="inlineStr">
        <is>
          <t>Sterile Products</t>
        </is>
      </c>
      <c r="N9" s="88" t="inlineStr">
        <is>
          <t>PLE_CC1_2565_Day2_Key ข้อ 27</t>
        </is>
      </c>
      <c r="O9" s="100" t="inlineStr">
        <is>
          <t>ข้อสอบจริง</t>
        </is>
      </c>
      <c r="P9" s="100" t="inlineStr">
        <is>
          <t>ปี 2565</t>
        </is>
      </c>
      <c r="Q9" s="100" t="n"/>
    </row>
    <row r="10" ht="13.2" customHeight="1" s="49">
      <c r="A10" s="119" t="inlineStr">
        <is>
          <t>9</t>
        </is>
      </c>
      <c r="B10" s="88" t="inlineStr">
        <is>
          <t>อยากเพิ่มระยะเวลาให$ยาอยู-ที่กระจกตานานขึ้น ควรเติมสารใด Solution X Preservative ไ"เ$ยว'บ sterile X pH Ophthamic solution อใน-วง 4.0-8.0 ไ/ X pH 'บ tonicity ไ"เ$ยว0อง'น X ~ [📷 มีรูปภาพประกอบ: image51.png, image52.png]</t>
        </is>
      </c>
      <c r="C10" s="100" t="n"/>
      <c r="D10" s="88" t="inlineStr">
        <is>
          <t>Buffering agent</t>
        </is>
      </c>
      <c r="E10" s="88" t="inlineStr">
        <is>
          <t>Viscosity enhancer</t>
        </is>
      </c>
      <c r="F10" s="88" t="inlineStr">
        <is>
          <t>surface active agent</t>
        </is>
      </c>
      <c r="G10" s="88" t="inlineStr">
        <is>
          <t>isotonic agent</t>
        </is>
      </c>
      <c r="H10" s="88" t="inlineStr">
        <is>
          <t>stabilizer</t>
        </is>
      </c>
      <c r="I10" s="119" t="inlineStr">
        <is>
          <t>1</t>
        </is>
      </c>
      <c r="J10" s="88" t="inlineStr">
        <is>
          <t>✅ คำตอบที่ถูกต้อง: ข้อ ก. Buffering agent
💡 Background:
การรักษาโรคติดเชื้อแบคทีเรีย (Parenterals &amp; Ophthalmic) ต้องเลือก antibiotic ที่ครอบคลุม likely pathogens และมี PK/PD profile เหมาะสมกับตำแหน่งการติดเชื้อ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(Buffering agent): Buffering agent ไม่ตรงกับข้อบ่งใช้หรือกลไกการออกฤทธิ์ที่ถูกต้องตาม USP &lt;797&gt; / PIC/S PE 010 Sterile Manufacturing GMP
• ข้อ ค. (Viscosity enhancer): Viscosity enhancer ไม่ตรงกับข้อบ่งใช้หรือกลไกการออกฤทธิ์ที่ถูกต้องตาม USP &lt;797&gt; / PIC/S PE 010 Sterile Manufacturing GMP
• ข้อ ง. (surface active agent): surface active agent ไม่ตรงกับข้อบ่งใช้หรือกลไกการออกฤทธิ์ที่ถูกต้องตาม USP &lt;797&gt; / PIC/S PE 010 Sterile Manufacturing GMP
• ข้อ จ. (isotonic agent): isotonic agent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10" s="100" t="n"/>
      <c r="L10" s="88" t="inlineStr">
        <is>
          <t>Parenterals &amp; Ophthalmic</t>
        </is>
      </c>
      <c r="M10" s="100" t="inlineStr">
        <is>
          <t>Sterile Products</t>
        </is>
      </c>
      <c r="N10" s="88" t="inlineStr">
        <is>
          <t>PLE_CC1_2565_Day2_Key ข้อ 43</t>
        </is>
      </c>
      <c r="O10" s="100" t="inlineStr">
        <is>
          <t>ข้อสอบจริง</t>
        </is>
      </c>
      <c r="P10" s="100" t="inlineStr">
        <is>
          <t>ปี 2565</t>
        </is>
      </c>
      <c r="Q10" s="100" t="n"/>
    </row>
    <row r="11" ht="13.2" customHeight="1" s="49">
      <c r="A11" s="100" t="n">
        <v>9</v>
      </c>
      <c r="B11" s="88" t="inlineStr">
        <is>
          <t>ข้อใดถูกต้องเกี่ยวกับยา steroid ฉีดเข้าข้อ X &amp;o preservative&amp;</t>
        </is>
      </c>
      <c r="C11" s="100" t="n"/>
      <c r="D11" s="88" t="inlineStr">
        <is>
          <t>ห้ามใส่สารกันเสีย</t>
        </is>
      </c>
      <c r="E11" s="88" t="inlineStr">
        <is>
          <t>ฉีดเข้าข้อเท่านั้น ห้ามฉีดเข้ากล้ามเนื้อ</t>
        </is>
      </c>
      <c r="F11" s="88" t="inlineStr">
        <is>
          <t>ฉีดเข้าข้อได้มากกว่า 100 มิลลิลิตร</t>
        </is>
      </c>
      <c r="G11" s="88" t="inlineStr">
        <is>
          <t>ทำเป็นยารูปแบบแขวนตะกอนได้</t>
        </is>
      </c>
      <c r="H11" s="88" t="inlineStr">
        <is>
          <t>Sterile ด้วย autoclave</t>
        </is>
      </c>
      <c r="I11" s="100" t="n">
        <v>1</v>
      </c>
      <c r="J11" s="88"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Parenterals &amp; Ophthalmic</t>
        </is>
      </c>
      <c r="M11" s="100" t="inlineStr">
        <is>
          <t>Product</t>
        </is>
      </c>
      <c r="N11" s="88" t="inlineStr">
        <is>
          <t>ข้อ 30 (PLE_CC1_2562_Key.md)</t>
        </is>
      </c>
      <c r="O11" s="100" t="inlineStr">
        <is>
          <t>ข้อสอบจริง</t>
        </is>
      </c>
      <c r="P11" s="100" t="inlineStr">
        <is>
          <t>ปี 2562</t>
        </is>
      </c>
      <c r="Q11" s="100" t="n"/>
    </row>
    <row r="12" ht="13.2" customHeight="1" s="49">
      <c r="A12" s="100" t="n">
        <v>10</v>
      </c>
      <c r="B12" s="88" t="inlineStr">
        <is>
          <t>หลังเกิด hepatitis จากยา IRZE ยาใดเหมาะสมที่สุดในการให้แทนยา 1st line X ิ areisinterna nurser. hepatitis an IRZO "EOS</t>
        </is>
      </c>
      <c r="C12" s="100" t="n"/>
      <c r="D12" s="88" t="inlineStr">
        <is>
          <t>PAS</t>
        </is>
      </c>
      <c r="E12" s="88" t="inlineStr">
        <is>
          <t>Streptomycin</t>
        </is>
      </c>
      <c r="F12" s="88" t="inlineStr">
        <is>
          <t>Thalidomide</t>
        </is>
      </c>
      <c r="G12" s="88" t="inlineStr">
        <is>
          <t>Ethioamide</t>
        </is>
      </c>
      <c r="H12" s="88" t="inlineStr">
        <is>
          <t>Linezolid</t>
        </is>
      </c>
      <c r="I12" s="100" t="n">
        <v>1</v>
      </c>
      <c r="J12" s="88"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Sterile Cleanroom specs</t>
        </is>
      </c>
      <c r="M12" s="100" t="inlineStr">
        <is>
          <t>Product</t>
        </is>
      </c>
      <c r="N12" s="88" t="inlineStr">
        <is>
          <t>ข้อ 12 (PLE_CC1_2562_Key.md)</t>
        </is>
      </c>
      <c r="O12" s="100" t="inlineStr">
        <is>
          <t>ข้อสอบจริง</t>
        </is>
      </c>
      <c r="P12" s="100" t="inlineStr">
        <is>
          <t>ปี 2562</t>
        </is>
      </c>
      <c r="Q12" s="100" t="n"/>
    </row>
    <row r="13" ht="13.2" customHeight="1" s="49">
      <c r="A13" s="100" t="n">
        <v>11</v>
      </c>
      <c r="B13" s="88" t="inlineStr">
        <is>
          <t>ข้อใดไม.ใช.การทดสอบเพื่อควบคุมคุณภาพยาฉีด</t>
        </is>
      </c>
      <c r="C13" s="100" t="n"/>
      <c r="D13" s="88" t="inlineStr">
        <is>
          <t>Safety test</t>
        </is>
      </c>
      <c r="E13" s="88" t="inlineStr">
        <is>
          <t>Sterility test</t>
        </is>
      </c>
      <c r="F13" s="88" t="inlineStr">
        <is>
          <t>Pyrogen test</t>
        </is>
      </c>
      <c r="G13" s="88" t="inlineStr">
        <is>
          <t>Particulate matter test</t>
        </is>
      </c>
      <c r="H13" s="88" t="inlineStr">
        <is>
          <t>Microbial test</t>
        </is>
      </c>
      <c r="I13" s="100" t="n">
        <v>1</v>
      </c>
      <c r="J13" s="88"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Parenterals &amp; Ophthalmic</t>
        </is>
      </c>
      <c r="M13" s="100" t="inlineStr">
        <is>
          <t>Product</t>
        </is>
      </c>
      <c r="N13" s="88" t="inlineStr">
        <is>
          <t>ข้อ 124 (PLE_CC1_2561_Key.md)</t>
        </is>
      </c>
      <c r="O13" s="100" t="inlineStr">
        <is>
          <t>ข้อสอบจริง</t>
        </is>
      </c>
      <c r="P13" s="100" t="inlineStr">
        <is>
          <t>ปี 2561</t>
        </is>
      </c>
      <c r="Q13" s="100" t="n"/>
    </row>
    <row r="14" ht="13.2" customHeight="1" s="49">
      <c r="A14" s="100" t="n">
        <v>12</v>
      </c>
      <c r="B14" s="88" t="inlineStr">
        <is>
          <t>วิธีการทำปราศจากเชื้อวัคซีน [📷 มีรูปภาพประกอบ: image124.png]</t>
        </is>
      </c>
      <c r="C14" s="100" t="n"/>
      <c r="D14" s="88" t="inlineStr">
        <is>
          <t>Aseptic technique</t>
        </is>
      </c>
      <c r="E14" s="88" t="inlineStr">
        <is>
          <t>Autoclave</t>
        </is>
      </c>
      <c r="F14" s="88" t="inlineStr">
        <is>
          <t>Hot air oven</t>
        </is>
      </c>
      <c r="G14" s="88" t="inlineStr">
        <is>
          <t>Gamma radiation</t>
        </is>
      </c>
      <c r="H14" s="88" t="inlineStr">
        <is>
          <t>Ethylene oxide</t>
        </is>
      </c>
      <c r="I14" s="100" t="n">
        <v>1</v>
      </c>
      <c r="J14" s="88" t="inlineStr">
        <is>
          <t>✅ คำตอบที่ถูกต้อง: ข้อ ก. Aseptic technique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Aseptic technique 💡 คำอธิบายและเหตุผลทางเภสัชกรรม:
💡 คำอธิบายและเหตุผลทางเภสัชกรรม:
การเลือก Aseptic technique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(Autoclave): Autoclave ไม่ตรงกับข้อบ่งใช้หรือกลไกการออกฤทธิ์ที่ถูกต้องตาม USP &lt;797&gt; / PIC/S PE 010 Sterile Manufacturing GMP
• ข้อ ค. (Hot air oven): IR (Infrared) spectroscopy วิเคราะห์ functional groups จาก stretching/bending vibrations C=O ~1700 cm-1, O-H ~3200-3550 cm-1
• ข้อ ง. (Gamma radiation): Gamma radiation ไม่ตรงกับข้อบ่งใช้หรือกลไกการออกฤทธิ์ที่ถูกต้องตาม USP &lt;797&gt; / PIC/S PE 010 Sterile Manufacturing GMP
• ข้อ จ. (Ethylene oxide): Ethylene oxide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Parenterals &amp; Ophthalmic</t>
        </is>
      </c>
      <c r="M14" s="100" t="inlineStr">
        <is>
          <t>Product</t>
        </is>
      </c>
      <c r="N14" s="88" t="inlineStr">
        <is>
          <t>ข้อ 40 (PLE_CC1_2558_Key.md)</t>
        </is>
      </c>
      <c r="O14" s="100" t="inlineStr">
        <is>
          <t>ข้อสอบจริง</t>
        </is>
      </c>
      <c r="P14" s="100" t="inlineStr">
        <is>
          <t>ปี 2558</t>
        </is>
      </c>
      <c r="Q14" s="100" t="n"/>
    </row>
    <row r="15" ht="13.2" customHeight="1" s="49">
      <c r="A15" s="100" t="n">
        <v>13</v>
      </c>
      <c r="B15" s="88" t="inlineStr">
        <is>
          <t>ผู้ป่วยได้รับการวินิจฉัยว่ามีภาวะ hepatic encephalopathy ยาในข้อใดทีผู้ป่วยรายนี%ไม่ควรได้รับ (1) Lorazepam (2) Flumazenil (3) Zinc sulfate (4) Lactulose (5) Rifaximin</t>
        </is>
      </c>
      <c r="C15" s="100" t="n"/>
      <c r="D15" s="88" t="inlineStr">
        <is>
          <t>Isotonic Sodium Chloride 0.9% Osmotic Adjustment</t>
        </is>
      </c>
      <c r="E15" s="88" t="inlineStr">
        <is>
          <t>Moist Heat Steam Sterilization (Autoclave 121 C, 15 psi, 15 min)</t>
        </is>
      </c>
      <c r="F15" s="88" t="inlineStr">
        <is>
          <t>Dry Heat Sterilization (Hot Air Oven 160-170 C, 2 hours)</t>
        </is>
      </c>
      <c r="G15" s="88" t="inlineStr">
        <is>
          <t>Membrane Filtration Sterilization (0.22 micron pore size)</t>
        </is>
      </c>
      <c r="H15" s="88" t="inlineStr">
        <is>
          <t>Ethylene Oxide Gas Sterilization (ETO)</t>
        </is>
      </c>
      <c r="I15" s="100" t="n">
        <v>1</v>
      </c>
      <c r="J15" s="8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Sterile Cleanroom specs</t>
        </is>
      </c>
      <c r="M15" s="100" t="inlineStr">
        <is>
          <t>Product</t>
        </is>
      </c>
      <c r="N15" s="88" t="inlineStr">
        <is>
          <t>ข้อ 57 (PLE_CC1_2557.md)</t>
        </is>
      </c>
      <c r="O15" s="100" t="inlineStr">
        <is>
          <t>ข้อสอบจริง</t>
        </is>
      </c>
      <c r="P15" s="100" t="inlineStr">
        <is>
          <t>ปี 2557</t>
        </is>
      </c>
      <c r="Q15" s="100" t="n"/>
    </row>
    <row r="16" ht="13.2" customHeight="1" s="49">
      <c r="A16" s="100" t="n">
        <v>14</v>
      </c>
      <c r="B16" s="88" t="inlineStr">
        <is>
          <t>ตำรับยาฉีด Desferrioxamine ทีเตรียมขึ%นนี% ไม่จำเป็นต้อง มีการควบคุมคุณภาพใด (1) pH (2) Sterility (3) Pyrogen (4) Particulate matter (5) Osmolarity of solution MCQ 12 | 1/2557 | Page 26</t>
        </is>
      </c>
      <c r="C16" s="100" t="n"/>
      <c r="D16" s="88" t="inlineStr">
        <is>
          <t>Membrane Filtration Sterilization (0.22 micron pore size)</t>
        </is>
      </c>
      <c r="E16" s="88" t="inlineStr">
        <is>
          <t>Ethylene Oxide Gas Sterilization (ETO)</t>
        </is>
      </c>
      <c r="F16" s="88" t="inlineStr">
        <is>
          <t>LAL Test (Limulus Amebocyte Lysate Bacterial Endotoxin)</t>
        </is>
      </c>
      <c r="G16" s="88" t="inlineStr">
        <is>
          <t>Rabbit Pyrogen Test in vivo</t>
        </is>
      </c>
      <c r="H16" s="88" t="inlineStr">
        <is>
          <t>ISO Class 5 (Grade A) Laminar Airflow Workstation</t>
        </is>
      </c>
      <c r="I16" s="100" t="n">
        <v>1</v>
      </c>
      <c r="J16" s="8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Sterility &amp; Pyrogen testing</t>
        </is>
      </c>
      <c r="M16" s="100" t="inlineStr">
        <is>
          <t>Product</t>
        </is>
      </c>
      <c r="N16" s="88" t="inlineStr">
        <is>
          <t>ข้อ 80 (PLE_CC1_2557.md)</t>
        </is>
      </c>
      <c r="O16" s="100" t="inlineStr">
        <is>
          <t>ข้อสอบจริง</t>
        </is>
      </c>
      <c r="P16" s="100" t="inlineStr">
        <is>
          <t>ปี 2557</t>
        </is>
      </c>
      <c r="Q16" s="100" t="n"/>
    </row>
    <row r="17" ht="13.2" customHeight="1" s="49">
      <c r="A17" s="100" t="n">
        <v>15</v>
      </c>
      <c r="B17" s="88" t="inlineStr">
        <is>
          <t>การทดสอบโดยการฉีดเข้าไปในหูกระต่ายแล้ววัดอุณหภูมิของกระต่ายที่สูงขึ้น เป็นการทดสอบอะไร</t>
        </is>
      </c>
      <c r="C17" s="100" t="n"/>
      <c r="D17" s="88" t="inlineStr">
        <is>
          <t>Clarity test</t>
        </is>
      </c>
      <c r="E17" s="88" t="inlineStr">
        <is>
          <t>Sterility test</t>
        </is>
      </c>
      <c r="F17" s="88" t="inlineStr">
        <is>
          <t>Purity test</t>
        </is>
      </c>
      <c r="G17" s="88" t="inlineStr">
        <is>
          <t>Pyrogen test</t>
        </is>
      </c>
      <c r="H17" s="88" t="inlineStr">
        <is>
          <t>Toxicity test</t>
        </is>
      </c>
      <c r="I17" s="100" t="n">
        <v>1</v>
      </c>
      <c r="J17" s="88"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Parenterals &amp; Ophthalmic</t>
        </is>
      </c>
      <c r="M17" s="100" t="inlineStr">
        <is>
          <t>Product</t>
        </is>
      </c>
      <c r="N17" s="88" t="inlineStr">
        <is>
          <t>ข้อ 18 (PLE_CC1_2555 Day 1.md)</t>
        </is>
      </c>
      <c r="O17" s="100" t="inlineStr">
        <is>
          <t>ข้อสอบจริง</t>
        </is>
      </c>
      <c r="P17" s="100" t="inlineStr">
        <is>
          <t>ปี 2555</t>
        </is>
      </c>
      <c r="Q17" s="100" t="n"/>
    </row>
    <row r="18" ht="13.2" customHeight="1" s="49">
      <c r="A18" s="100" t="n">
        <v>16</v>
      </c>
      <c r="B18" s="88" t="inlineStr">
        <is>
          <t>เกี่ยวกับ Cholestasis hepatitis ข้อใดต่อไปนี้กล่าวถูกต้องตามหลักวิชาชีพเภสัชกรรม</t>
        </is>
      </c>
      <c r="C18" s="100" t="n"/>
      <c r="D18" s="88" t="inlineStr">
        <is>
          <t>Dry Powder Inhaler (DPI) with Carrier Lactose</t>
        </is>
      </c>
      <c r="E18" s="88" t="inlineStr">
        <is>
          <t>Isotonic Sodium Chloride 0.9% Osmotic Adjustment</t>
        </is>
      </c>
      <c r="F18" s="88" t="inlineStr">
        <is>
          <t>Moist Heat Steam Sterilization (Autoclave 121 C, 15 psi, 15 min)</t>
        </is>
      </c>
      <c r="G18" s="88" t="inlineStr">
        <is>
          <t>Dry Heat Sterilization (Hot Air Oven 160-170 C, 2 hours)</t>
        </is>
      </c>
      <c r="H18" s="88" t="inlineStr">
        <is>
          <t>Membrane Filtration Sterilization (0.22 micron pore size)</t>
        </is>
      </c>
      <c r="I18" s="100" t="n">
        <v>1</v>
      </c>
      <c r="J18" s="88"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Sterile Cleanroom specs</t>
        </is>
      </c>
      <c r="M18" s="100" t="inlineStr">
        <is>
          <t>Product</t>
        </is>
      </c>
      <c r="N18" s="88" t="inlineStr">
        <is>
          <t>ข้อ 1 (PLE_CC1_2555 Day 2.md)</t>
        </is>
      </c>
      <c r="O18" s="100" t="inlineStr">
        <is>
          <t>ข้อสอบจริง</t>
        </is>
      </c>
      <c r="P18" s="100" t="inlineStr">
        <is>
          <t>ปี 2555</t>
        </is>
      </c>
      <c r="Q18" s="100" t="n"/>
    </row>
    <row r="19" ht="13.2" customHeight="1" s="49">
      <c r="A19" s="100" t="n">
        <v>17</v>
      </c>
      <c r="B19" s="88" t="inlineStr">
        <is>
          <t>เกี่ยวกับ Hepatitic fibrosis ข้อใดต่อไปนี้กล่าวถูกต้องตามหลักวิชาชีพเภสัชกรรม</t>
        </is>
      </c>
      <c r="C19" s="100" t="n"/>
      <c r="D19" s="88" t="inlineStr">
        <is>
          <t>Dry Heat Sterilization (Hot Air Oven 160-170 C, 2 hours)</t>
        </is>
      </c>
      <c r="E19" s="88" t="inlineStr">
        <is>
          <t>Membrane Filtration Sterilization (0.22 micron pore size)</t>
        </is>
      </c>
      <c r="F19" s="88" t="inlineStr">
        <is>
          <t>Ethylene Oxide Gas Sterilization (ETO)</t>
        </is>
      </c>
      <c r="G19" s="88" t="inlineStr">
        <is>
          <t>LAL Test (Limulus Amebocyte Lysate Bacterial Endotoxin)</t>
        </is>
      </c>
      <c r="H19" s="88" t="inlineStr">
        <is>
          <t>Rabbit Pyrogen Test in vivo</t>
        </is>
      </c>
      <c r="I19" s="100" t="n">
        <v>1</v>
      </c>
      <c r="J19" s="8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Sterile Cleanroom specs</t>
        </is>
      </c>
      <c r="M19" s="100" t="inlineStr">
        <is>
          <t>Product</t>
        </is>
      </c>
      <c r="N19" s="88" t="inlineStr">
        <is>
          <t>ข้อ 2 (PLE_CC1_2555 Day 2.md)</t>
        </is>
      </c>
      <c r="O19" s="100" t="inlineStr">
        <is>
          <t>ข้อสอบจริง</t>
        </is>
      </c>
      <c r="P19" s="100" t="inlineStr">
        <is>
          <t>ปี 2555</t>
        </is>
      </c>
      <c r="Q19" s="100" t="n"/>
    </row>
    <row r="20" ht="13.2" customHeight="1" s="49">
      <c r="A20" s="100" t="n">
        <v>18</v>
      </c>
      <c r="B20" s="88" t="inlineStr">
        <is>
          <t>เกี่ยวกับ Hepatocellular hepatitis ข้อใดต่อไปนี้กล่าวถูกต้องตามหลักวิชาชีพเภสัชกรรม</t>
        </is>
      </c>
      <c r="C20" s="100" t="n"/>
      <c r="D20" s="88" t="inlineStr">
        <is>
          <t>LAL Test (Limulus Amebocyte Lysate Bacterial Endotoxin)</t>
        </is>
      </c>
      <c r="E20" s="88" t="inlineStr">
        <is>
          <t>Rabbit Pyrogen Test in vivo</t>
        </is>
      </c>
      <c r="F20" s="88" t="inlineStr">
        <is>
          <t>ISO Class 5 (Grade A) Laminar Airflow Workstation</t>
        </is>
      </c>
      <c r="G20" s="88" t="inlineStr">
        <is>
          <t>Metered Dose Inhaler (MDI) with HFA propellant</t>
        </is>
      </c>
      <c r="H20" s="88" t="inlineStr">
        <is>
          <t>Dry Powder Inhaler (DPI) with Carrier Lactose</t>
        </is>
      </c>
      <c r="I20" s="100" t="n">
        <v>1</v>
      </c>
      <c r="J20" s="8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Sterile Cleanroom specs</t>
        </is>
      </c>
      <c r="M20" s="100" t="inlineStr">
        <is>
          <t>Product</t>
        </is>
      </c>
      <c r="N20" s="88" t="inlineStr">
        <is>
          <t>ข้อ 3 (PLE_CC1_2555 Day 2.md)</t>
        </is>
      </c>
      <c r="O20" s="100" t="inlineStr">
        <is>
          <t>ข้อสอบจริง</t>
        </is>
      </c>
      <c r="P20" s="100" t="inlineStr">
        <is>
          <t>ปี 2555</t>
        </is>
      </c>
      <c r="Q20" s="100" t="n"/>
    </row>
    <row r="21" ht="13.2" customHeight="1" s="49">
      <c r="A21" s="100" t="n">
        <v>19</v>
      </c>
      <c r="B21" s="88" t="inlineStr">
        <is>
          <t>เกี่ยวกับ Granulomatous hepatitis ข้อใดต่อไปนี้กล่าวถูกต้องตามหลักวิชาชีพเภสัชกรรม</t>
        </is>
      </c>
      <c r="C21" s="100" t="n"/>
      <c r="D21" s="88" t="inlineStr">
        <is>
          <t>Metered Dose Inhaler (MDI) with HFA propellant</t>
        </is>
      </c>
      <c r="E21" s="88" t="inlineStr">
        <is>
          <t>Dry Powder Inhaler (DPI) with Carrier Lactose</t>
        </is>
      </c>
      <c r="F21" s="88" t="inlineStr">
        <is>
          <t>Isotonic Sodium Chloride 0.9% Osmotic Adjustment</t>
        </is>
      </c>
      <c r="G21" s="88" t="inlineStr">
        <is>
          <t>Moist Heat Steam Sterilization (Autoclave 121 C, 15 psi, 15 min)</t>
        </is>
      </c>
      <c r="H21" s="88" t="inlineStr">
        <is>
          <t>Dry Heat Sterilization (Hot Air Oven 160-170 C, 2 hours)</t>
        </is>
      </c>
      <c r="I21" s="100" t="n">
        <v>1</v>
      </c>
      <c r="J21" s="8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Sterile Cleanroom specs</t>
        </is>
      </c>
      <c r="M21" s="100" t="inlineStr">
        <is>
          <t>Product</t>
        </is>
      </c>
      <c r="N21" s="88" t="inlineStr">
        <is>
          <t>ข้อ 4 (PLE_CC1_2555 Day 2.md)</t>
        </is>
      </c>
      <c r="O21" s="100" t="inlineStr">
        <is>
          <t>ข้อสอบจริง</t>
        </is>
      </c>
      <c r="P21" s="100" t="inlineStr">
        <is>
          <t>ปี 2555</t>
        </is>
      </c>
      <c r="Q21" s="100" t="n"/>
    </row>
    <row r="22" ht="13.2" customHeight="1" s="49">
      <c r="A22" s="100" t="n">
        <v>20</v>
      </c>
      <c r="B22" s="88" t="inlineStr">
        <is>
          <t>Elevated hepatic transaminase</t>
        </is>
      </c>
      <c r="C22" s="100" t="n"/>
      <c r="D22" s="88" t="inlineStr">
        <is>
          <t>Moist Heat Steam Sterilization (Autoclave 121 C, 15 psi, 15 min)</t>
        </is>
      </c>
      <c r="E22" s="88" t="inlineStr">
        <is>
          <t>Dry Heat Sterilization (Hot Air Oven 160-170 C, 2 hours)</t>
        </is>
      </c>
      <c r="F22" s="88" t="inlineStr">
        <is>
          <t>Membrane Filtration Sterilization (0.22 micron pore size)</t>
        </is>
      </c>
      <c r="G22" s="88" t="inlineStr">
        <is>
          <t>Ethylene Oxide Gas Sterilization (ETO)</t>
        </is>
      </c>
      <c r="H22" s="88" t="inlineStr">
        <is>
          <t>LAL Test (Limulus Amebocyte Lysate Bacterial Endotoxin)</t>
        </is>
      </c>
      <c r="I22" s="100" t="n">
        <v>1</v>
      </c>
      <c r="J22" s="88"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Sterile Cleanroom specs</t>
        </is>
      </c>
      <c r="M22" s="100" t="inlineStr">
        <is>
          <t>Product</t>
        </is>
      </c>
      <c r="N22" s="88" t="inlineStr">
        <is>
          <t>ข้อ 1 (PLE_CC1_2554 SET2.md)</t>
        </is>
      </c>
      <c r="O22" s="100" t="inlineStr">
        <is>
          <t>ข้อสอบจริง</t>
        </is>
      </c>
      <c r="P22" s="100" t="inlineStr">
        <is>
          <t>ปี 2554</t>
        </is>
      </c>
      <c r="Q22" s="100" t="n"/>
    </row>
    <row r="23" ht="13.2" customHeight="1" s="49">
      <c r="A23" s="100" t="n">
        <v>21</v>
      </c>
      <c r="B23" s="88" t="inlineStr">
        <is>
          <t>อะไรคือสิ่งที่สำคัญที่สุดในการทำยาหยอดตา</t>
        </is>
      </c>
      <c r="C23" s="100" t="n"/>
      <c r="D23" s="88" t="inlineStr">
        <is>
          <t>Tonicity</t>
        </is>
      </c>
      <c r="E23" s="88" t="inlineStr">
        <is>
          <t>Preservatives</t>
        </is>
      </c>
      <c r="F23" s="88" t="inlineStr">
        <is>
          <t>Sterity</t>
        </is>
      </c>
      <c r="G23" s="88" t="inlineStr">
        <is>
          <t>Volume</t>
        </is>
      </c>
      <c r="H23" s="88" t="inlineStr">
        <is>
          <t>pH</t>
        </is>
      </c>
      <c r="I23" s="100" t="n">
        <v>2</v>
      </c>
      <c r="J23" s="88"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Parenterals &amp; Ophthalmic</t>
        </is>
      </c>
      <c r="M23" s="100" t="inlineStr">
        <is>
          <t>Product</t>
        </is>
      </c>
      <c r="N23" s="88" t="inlineStr">
        <is>
          <t>ข้อ 7 (PLE_CC1_2554 SET2.md)</t>
        </is>
      </c>
      <c r="O23" s="100" t="inlineStr">
        <is>
          <t>ข้อสอบจริง</t>
        </is>
      </c>
      <c r="P23" s="100" t="inlineStr">
        <is>
          <t>ปี 2554</t>
        </is>
      </c>
      <c r="Q23" s="100" t="n"/>
    </row>
    <row r="24" ht="13.2" customHeight="1" s="49">
      <c r="A24" s="100" t="n">
        <v>22</v>
      </c>
      <c r="B24" s="88"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4" s="100" t="n"/>
      <c r="D24" s="88" t="inlineStr">
        <is>
          <t>ISO Class 5 (Grade A) Laminar Airflow Workstation</t>
        </is>
      </c>
      <c r="E24" s="88" t="inlineStr">
        <is>
          <t>Metered Dose Inhaler (MDI) with HFA propellant</t>
        </is>
      </c>
      <c r="F24" s="88" t="inlineStr">
        <is>
          <t>Dry Powder Inhaler (DPI) with Carrier Lactose</t>
        </is>
      </c>
      <c r="G24" s="88" t="inlineStr">
        <is>
          <t>Isotonic Sodium Chloride 0.9% Osmotic Adjustment</t>
        </is>
      </c>
      <c r="H24" s="88" t="inlineStr">
        <is>
          <t>Moist Heat Steam Sterilization (Autoclave 121 C, 15 psi, 15 min)</t>
        </is>
      </c>
      <c r="I24" s="100" t="n">
        <v>1</v>
      </c>
      <c r="J24" s="88"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Sterile Cleanroom specs</t>
        </is>
      </c>
      <c r="M24" s="100" t="inlineStr">
        <is>
          <t>Product</t>
        </is>
      </c>
      <c r="N24" s="88" t="inlineStr">
        <is>
          <t>ข้อ 2 (PLE_CC1_2533.md)</t>
        </is>
      </c>
      <c r="O24" s="100" t="inlineStr">
        <is>
          <t>ข้อสอบจริง</t>
        </is>
      </c>
      <c r="P24" s="100" t="inlineStr">
        <is>
          <t>ปี 2533</t>
        </is>
      </c>
      <c r="Q24" s="100" t="n"/>
    </row>
    <row r="25" ht="13.2" customHeight="1" s="49">
      <c r="A25" s="100" t="n">
        <v>23</v>
      </c>
      <c r="B25" s="88" t="inlineStr">
        <is>
          <t>หากท่านต้องการเตรียมการผลิต แบ่งบรรจุยาเคมีบำบัด ควรเตรียมยาในห้องที่มีสภาวะแบบใด</t>
        </is>
      </c>
      <c r="C25" s="100" t="n"/>
      <c r="D25" s="88" t="inlineStr">
        <is>
          <t>Isotonic Sodium Chloride 0.9% Osmotic Adjustment</t>
        </is>
      </c>
      <c r="E25" s="88" t="inlineStr">
        <is>
          <t>Moist Heat Steam Sterilization (Autoclave 121 C, 15 psi, 15 min)</t>
        </is>
      </c>
      <c r="F25" s="88" t="inlineStr">
        <is>
          <t>Dry Heat Sterilization (Hot Air Oven 160-170 C, 2 hours)</t>
        </is>
      </c>
      <c r="G25" s="88" t="inlineStr">
        <is>
          <t>Membrane Filtration Sterilization (0.22 micron pore size)</t>
        </is>
      </c>
      <c r="H25" s="88" t="inlineStr">
        <is>
          <t>Ethylene Oxide Gas Sterilization (ETO)</t>
        </is>
      </c>
      <c r="I25" s="100" t="n">
        <v>1</v>
      </c>
      <c r="J25" s="88"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Parenterals &amp; Ophthalmic</t>
        </is>
      </c>
      <c r="M25" s="100" t="inlineStr">
        <is>
          <t>Product</t>
        </is>
      </c>
      <c r="N25" s="88" t="inlineStr">
        <is>
          <t>ข้อ 8 (PLE_CC1_2533.md)</t>
        </is>
      </c>
      <c r="O25" s="100" t="inlineStr">
        <is>
          <t>ข้อสอบจริง</t>
        </is>
      </c>
      <c r="P25" s="100" t="inlineStr">
        <is>
          <t>ปี 2533</t>
        </is>
      </c>
      <c r="Q25" s="100" t="n"/>
    </row>
    <row r="26" ht="13.2" customHeight="1" s="49">
      <c r="A26" s="100" t="n">
        <v>24</v>
      </c>
      <c r="B26" s="88"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6" s="100" t="n"/>
      <c r="D26" s="88" t="inlineStr">
        <is>
          <t>ควรเลือก Unfractionated Heparin (UFH) เนื่องจากเกิด thrombocytopenia ต่ำ</t>
        </is>
      </c>
      <c r="E26" s="88" t="inlineStr">
        <is>
          <t>ควรเลือก Unfractionated Heparin (UFH) เนื่องจากปรับขนาดยาง่าย</t>
        </is>
      </c>
      <c r="F26" s="88" t="inlineStr">
        <is>
          <t>ควรเลือก Unfractionated Heparin (UFH) เนื่องจากมี specificity สูง</t>
        </is>
      </c>
      <c r="G26" s="88" t="inlineStr">
        <is>
          <t>ควรเลือก Low molecular weight heparin (LMWH) เนื่องจากบริหารยาง่าย</t>
        </is>
      </c>
      <c r="H26" s="88" t="inlineStr">
        <is>
          <t>ควรเลือก Low molecular weight heparin (LMWH) เนื่องจากไม่ต้องปรับขนาดยาในคนไข้โรค ไต</t>
        </is>
      </c>
      <c r="I26" s="100" t="n">
        <v>1</v>
      </c>
      <c r="J26" s="88"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Sterile Cleanroom specs</t>
        </is>
      </c>
      <c r="M26" s="100" t="inlineStr">
        <is>
          <t>Product</t>
        </is>
      </c>
      <c r="N26" s="88" t="inlineStr">
        <is>
          <t>ข้อ 7 (PLE_CC1_Practice_Exam.md)</t>
        </is>
      </c>
      <c r="O26" s="100" t="inlineStr">
        <is>
          <t>Mock</t>
        </is>
      </c>
      <c r="P26" s="100" t="inlineStr">
        <is>
          <t>Mock สภาเภสัชฯ Practice</t>
        </is>
      </c>
      <c r="Q26" s="100" t="n"/>
    </row>
    <row r="27" ht="13.2" customHeight="1" s="49">
      <c r="A27" s="100" t="n">
        <v>25</v>
      </c>
      <c r="B27" s="88" t="inlineStr">
        <is>
          <t>เภสัชกรพิจารณาจ่ายยา Chloramphenicol eye drop เภสัชกรควรให้คำแนะนำในการหยอดตาอย่างไร</t>
        </is>
      </c>
      <c r="C27" s="100" t="n"/>
      <c r="D27" s="88" t="inlineStr">
        <is>
          <t>หลังเปิดใช้งานแล้วเก็บยาที่อุณหภูมิห้องหรือภายในตู้เย็น โดยยามีอายุ 14 วันหลังเปิดใช้งาน</t>
        </is>
      </c>
      <c r="E27" s="88" t="inlineStr">
        <is>
          <t>หากผู้ป่วยจำเป็นต้องใช้ยาป้ายตา ointment ร่วมด้วยควรใช้ยาป้ายตาก่อนหยอดตา Chloramphenicol eye drop</t>
        </is>
      </c>
      <c r="F27" s="88" t="inlineStr">
        <is>
          <t>การกดหัวตาเบาๆ อาจช่วยลดความรู้สึกขมคอภายหลังหยอดตาได้</t>
        </is>
      </c>
      <c r="G27" s="88"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7" s="88" t="inlineStr">
        <is>
          <t>ล้างมือให้สะอาด เปิดฝาครอบขวดยาออก คว่ำฝาชวดยาลงบนพื้น</t>
        </is>
      </c>
      <c r="I27" s="100" t="n">
        <v>1</v>
      </c>
      <c r="J27" s="88"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Parenterals &amp; Ophthalmic</t>
        </is>
      </c>
      <c r="M27" s="100" t="inlineStr">
        <is>
          <t>Product</t>
        </is>
      </c>
      <c r="N27" s="88" t="inlineStr">
        <is>
          <t>ข้อ 25 (PLE_CC1_Practice_Exam.md)</t>
        </is>
      </c>
      <c r="O27" s="100" t="inlineStr">
        <is>
          <t>Mock</t>
        </is>
      </c>
      <c r="P27" s="100" t="inlineStr">
        <is>
          <t>Mock สภาเภสัชฯ Practice</t>
        </is>
      </c>
      <c r="Q27" s="100" t="n"/>
    </row>
    <row r="28" ht="13.2" customHeight="1" s="49">
      <c r="A28" s="100" t="n">
        <v>26</v>
      </c>
      <c r="B28" s="88"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8" s="100" t="n"/>
      <c r="D28" s="88" t="inlineStr">
        <is>
          <t>Metformin (มีผลข้างเคียงทำให้น้ำหนักลด) ง. Chlorpropamide จ. Sitagliptin</t>
        </is>
      </c>
      <c r="E28" s="88" t="inlineStr">
        <is>
          <t>Isotonic Sodium Chloride 0.9% Osmotic Adjustment</t>
        </is>
      </c>
      <c r="F28" s="88" t="inlineStr">
        <is>
          <t>Moist Heat Steam Sterilization (Autoclave 121 C, 15 psi, 15 min)</t>
        </is>
      </c>
      <c r="G28" s="88" t="inlineStr">
        <is>
          <t>Dry Heat Sterilization (Hot Air Oven 160-170 C, 2 hours)</t>
        </is>
      </c>
      <c r="H28" s="88" t="inlineStr">
        <is>
          <t>Membrane Filtration Sterilization (0.22 micron pore size)</t>
        </is>
      </c>
      <c r="I28" s="100" t="n">
        <v>1</v>
      </c>
      <c r="J28" s="88"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Sterile Cleanroom specs</t>
        </is>
      </c>
      <c r="M28" s="100" t="inlineStr">
        <is>
          <t>Product</t>
        </is>
      </c>
      <c r="N28" s="88" t="inlineStr">
        <is>
          <t>ข้อ 6 (PLE_CC1_Practice_Exam.md)</t>
        </is>
      </c>
      <c r="O28" s="100" t="inlineStr">
        <is>
          <t>Mock</t>
        </is>
      </c>
      <c r="P28" s="100" t="inlineStr">
        <is>
          <t>Mock สภาเภสัชฯ Practice</t>
        </is>
      </c>
      <c r="Q28" s="100" t="n"/>
    </row>
    <row r="29" ht="13.2" customHeight="1" s="49">
      <c r="A29" s="100" t="n">
        <v>27</v>
      </c>
      <c r="B29" s="88"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9" s="100" t="n"/>
      <c r="D29" s="88" t="inlineStr">
        <is>
          <t>Dry Heat Sterilization (Hot Air Oven 160-170 C, 2 hours)</t>
        </is>
      </c>
      <c r="E29" s="88" t="inlineStr">
        <is>
          <t>Membrane Filtration Sterilization (0.22 micron pore size)</t>
        </is>
      </c>
      <c r="F29" s="88" t="inlineStr">
        <is>
          <t>Ethylene Oxide Gas Sterilization (ETO)</t>
        </is>
      </c>
      <c r="G29" s="88" t="inlineStr">
        <is>
          <t>LAL Test (Limulus Amebocyte Lysate Bacterial Endotoxin)</t>
        </is>
      </c>
      <c r="H29" s="88" t="inlineStr">
        <is>
          <t>Rabbit Pyrogen Test in vivo</t>
        </is>
      </c>
      <c r="I29" s="100" t="n">
        <v>1</v>
      </c>
      <c r="J29" s="8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Sterile Cleanroom specs</t>
        </is>
      </c>
      <c r="M29" s="100" t="inlineStr">
        <is>
          <t>Product</t>
        </is>
      </c>
      <c r="N29" s="88" t="inlineStr">
        <is>
          <t>ข้อ 8 (PLE_CC1_Practice_Exam.md)</t>
        </is>
      </c>
      <c r="O29" s="100" t="inlineStr">
        <is>
          <t>Mock</t>
        </is>
      </c>
      <c r="P29" s="100" t="inlineStr">
        <is>
          <t>Mock สภาเภสัชฯ Practice</t>
        </is>
      </c>
      <c r="Q29" s="100" t="n"/>
    </row>
    <row r="30" ht="13.2" customHeight="1" s="49">
      <c r="A30" s="100" t="n">
        <v>28</v>
      </c>
      <c r="B30" s="88"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30" s="100" t="n"/>
      <c r="D30" s="88" t="inlineStr">
        <is>
          <t>LAL Test (Limulus Amebocyte Lysate Bacterial Endotoxin)</t>
        </is>
      </c>
      <c r="E30" s="88" t="inlineStr">
        <is>
          <t>Rabbit Pyrogen Test in vivo</t>
        </is>
      </c>
      <c r="F30" s="88" t="inlineStr">
        <is>
          <t>ISO Class 5 (Grade A) Laminar Airflow Workstation</t>
        </is>
      </c>
      <c r="G30" s="88" t="inlineStr">
        <is>
          <t>Metered Dose Inhaler (MDI) with HFA propellant</t>
        </is>
      </c>
      <c r="H30" s="88" t="inlineStr">
        <is>
          <t>Dry Powder Inhaler (DPI) with Carrier Lactose</t>
        </is>
      </c>
      <c r="I30" s="100" t="n">
        <v>1</v>
      </c>
      <c r="J30" s="8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Sterile Cleanroom specs</t>
        </is>
      </c>
      <c r="M30" s="100" t="inlineStr">
        <is>
          <t>Product</t>
        </is>
      </c>
      <c r="N30" s="88" t="inlineStr">
        <is>
          <t>ข้อ 10 (PLE_CC1_Practice_Exam.md)</t>
        </is>
      </c>
      <c r="O30" s="100" t="inlineStr">
        <is>
          <t>Mock</t>
        </is>
      </c>
      <c r="P30" s="100" t="inlineStr">
        <is>
          <t>Mock สภาเภสัชฯ Practice</t>
        </is>
      </c>
      <c r="Q30" s="100" t="n"/>
    </row>
    <row r="31" ht="13.2" customHeight="1" s="49">
      <c r="A31" s="100" t="n">
        <v>29</v>
      </c>
      <c r="B31" s="88"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31" s="100" t="n"/>
      <c r="D31" s="88" t="inlineStr">
        <is>
          <t>Metered Dose Inhaler (MDI) with HFA propellant</t>
        </is>
      </c>
      <c r="E31" s="88" t="inlineStr">
        <is>
          <t>Dry Powder Inhaler (DPI) with Carrier Lactose</t>
        </is>
      </c>
      <c r="F31" s="88" t="inlineStr">
        <is>
          <t>Isotonic Sodium Chloride 0.9% Osmotic Adjustment</t>
        </is>
      </c>
      <c r="G31" s="88" t="inlineStr">
        <is>
          <t>Moist Heat Steam Sterilization (Autoclave 121 C, 15 psi, 15 min)</t>
        </is>
      </c>
      <c r="H31" s="88" t="inlineStr">
        <is>
          <t>Dry Heat Sterilization (Hot Air Oven 160-170 C, 2 hours)</t>
        </is>
      </c>
      <c r="I31" s="100" t="n">
        <v>1</v>
      </c>
      <c r="J31" s="8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Sterile Cleanroom specs</t>
        </is>
      </c>
      <c r="M31" s="100" t="inlineStr">
        <is>
          <t>Product</t>
        </is>
      </c>
      <c r="N31" s="88" t="inlineStr">
        <is>
          <t>ข้อ 4 (PLE_CC1_Practice_Exam.md)</t>
        </is>
      </c>
      <c r="O31" s="100" t="inlineStr">
        <is>
          <t>Mock</t>
        </is>
      </c>
      <c r="P31" s="100" t="inlineStr">
        <is>
          <t>Mock สภาเภสัชฯ Practice</t>
        </is>
      </c>
      <c r="Q31" s="100" t="n"/>
    </row>
    <row r="32" ht="13.2" customHeight="1" s="49">
      <c r="A32" s="100" t="n">
        <v>30</v>
      </c>
      <c r="B32" s="88"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32" s="100" t="n"/>
      <c r="D32" s="88" t="inlineStr">
        <is>
          <t>Moist Heat Steam Sterilization (Autoclave 121 C, 15 psi, 15 min)</t>
        </is>
      </c>
      <c r="E32" s="88" t="inlineStr">
        <is>
          <t>Dry Heat Sterilization (Hot Air Oven 160-170 C, 2 hours)</t>
        </is>
      </c>
      <c r="F32" s="88" t="inlineStr">
        <is>
          <t>Membrane Filtration Sterilization (0.22 micron pore size)</t>
        </is>
      </c>
      <c r="G32" s="88" t="inlineStr">
        <is>
          <t>Ethylene Oxide Gas Sterilization (ETO)</t>
        </is>
      </c>
      <c r="H32" s="88" t="inlineStr">
        <is>
          <t>LAL Test (Limulus Amebocyte Lysate Bacterial Endotoxin)</t>
        </is>
      </c>
      <c r="I32" s="100" t="n">
        <v>1</v>
      </c>
      <c r="J32" s="88"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Sterile Cleanroom specs</t>
        </is>
      </c>
      <c r="M32" s="100" t="inlineStr">
        <is>
          <t>Product</t>
        </is>
      </c>
      <c r="N32" s="88" t="inlineStr">
        <is>
          <t>ข้อ 3 (PLE_CC1_Practice_Exam.md)</t>
        </is>
      </c>
      <c r="O32" s="100" t="inlineStr">
        <is>
          <t>Mock</t>
        </is>
      </c>
      <c r="P32" s="100" t="inlineStr">
        <is>
          <t>Mock สภาเภสัชฯ Practice</t>
        </is>
      </c>
      <c r="Q32" s="100" t="n"/>
    </row>
    <row r="33" ht="13.2" customHeight="1" s="49">
      <c r="A33" s="100" t="n">
        <v>31</v>
      </c>
      <c r="B33" s="88"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3" s="100" t="n"/>
      <c r="D33" s="88" t="inlineStr">
        <is>
          <t>Ethylene Oxide Gas Sterilization (ETO)</t>
        </is>
      </c>
      <c r="E33" s="88" t="inlineStr">
        <is>
          <t>LAL Test (Limulus Amebocyte Lysate Bacterial Endotoxin)</t>
        </is>
      </c>
      <c r="F33" s="88" t="inlineStr">
        <is>
          <t>Rabbit Pyrogen Test in vivo</t>
        </is>
      </c>
      <c r="G33" s="88" t="inlineStr">
        <is>
          <t>ISO Class 5 (Grade A) Laminar Airflow Workstation</t>
        </is>
      </c>
      <c r="H33" s="88" t="inlineStr">
        <is>
          <t>Metered Dose Inhaler (MDI) with HFA propellant</t>
        </is>
      </c>
      <c r="I33" s="100" t="n">
        <v>3</v>
      </c>
      <c r="J33" s="88"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Sterile Cleanroom specs</t>
        </is>
      </c>
      <c r="M33" s="100" t="inlineStr">
        <is>
          <t>Product</t>
        </is>
      </c>
      <c r="N33" s="88" t="inlineStr">
        <is>
          <t>ข้อ 33 (PLE_CC1_Practice_Exam.md)</t>
        </is>
      </c>
      <c r="O33" s="100" t="inlineStr">
        <is>
          <t>Mock</t>
        </is>
      </c>
      <c r="P33" s="100" t="inlineStr">
        <is>
          <t>Mock สภาเภสัชฯ Practice</t>
        </is>
      </c>
      <c r="Q33" s="100" t="n"/>
    </row>
    <row r="34" ht="13.2" customHeight="1" s="49">
      <c r="A34" s="100" t="n">
        <v>32</v>
      </c>
      <c r="B34" s="88"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4" s="100" t="n"/>
      <c r="D34" s="88" t="inlineStr">
        <is>
          <t>ISO Class 5 (Grade A) Laminar Airflow Workstation</t>
        </is>
      </c>
      <c r="E34" s="88" t="inlineStr">
        <is>
          <t>Metered Dose Inhaler (MDI) with HFA propellant</t>
        </is>
      </c>
      <c r="F34" s="88" t="inlineStr">
        <is>
          <t>Dry Powder Inhaler (DPI) with Carrier Lactose</t>
        </is>
      </c>
      <c r="G34" s="88" t="inlineStr">
        <is>
          <t>Isotonic Sodium Chloride 0.9% Osmotic Adjustment</t>
        </is>
      </c>
      <c r="H34" s="88" t="inlineStr">
        <is>
          <t>Moist Heat Steam Sterilization (Autoclave 121 C, 15 psi, 15 min)</t>
        </is>
      </c>
      <c r="I34" s="100" t="n">
        <v>2</v>
      </c>
      <c r="J34" s="88"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Sterile Cleanroom specs</t>
        </is>
      </c>
      <c r="M34" s="100" t="inlineStr">
        <is>
          <t>Product</t>
        </is>
      </c>
      <c r="N34" s="88" t="inlineStr">
        <is>
          <t>ข้อ 39 (PLE_CC1_Practice_Exam.md)</t>
        </is>
      </c>
      <c r="O34" s="100" t="inlineStr">
        <is>
          <t>Mock</t>
        </is>
      </c>
      <c r="P34" s="100" t="inlineStr">
        <is>
          <t>Mock สภาเภสัชฯ Practice</t>
        </is>
      </c>
      <c r="Q34" s="100" t="n"/>
    </row>
    <row r="35" ht="13.2" customHeight="1" s="49">
      <c r="A35" s="100" t="n">
        <v>33</v>
      </c>
      <c r="B35" s="88"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5" s="100" t="n"/>
      <c r="D35" s="88" t="inlineStr">
        <is>
          <t>Isotonic Sodium Chloride 0.9% Osmotic Adjustment</t>
        </is>
      </c>
      <c r="E35" s="88" t="inlineStr">
        <is>
          <t>Moist Heat Steam Sterilization (Autoclave 121 C, 15 psi, 15 min)</t>
        </is>
      </c>
      <c r="F35" s="88" t="inlineStr">
        <is>
          <t>Dry Heat Sterilization (Hot Air Oven 160-170 C, 2 hours)</t>
        </is>
      </c>
      <c r="G35" s="88" t="inlineStr">
        <is>
          <t>Membrane Filtration Sterilization (0.22 micron pore size)</t>
        </is>
      </c>
      <c r="H35" s="88" t="inlineStr">
        <is>
          <t>Ethylene Oxide Gas Sterilization (ETO)</t>
        </is>
      </c>
      <c r="I35" s="100" t="n">
        <v>1</v>
      </c>
      <c r="J35" s="88"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Sterile Cleanroom specs</t>
        </is>
      </c>
      <c r="M35" s="100" t="inlineStr">
        <is>
          <t>Product</t>
        </is>
      </c>
      <c r="N35" s="88" t="inlineStr">
        <is>
          <t>ข้อ 2 (PLE_CC1_Key_Rx20_UBU.md)</t>
        </is>
      </c>
      <c r="O35" s="100" t="inlineStr">
        <is>
          <t>Mock</t>
        </is>
      </c>
      <c r="P35" s="100" t="inlineStr">
        <is>
          <t>Mock Rx20 UBU</t>
        </is>
      </c>
      <c r="Q35" s="100" t="n"/>
    </row>
    <row r="36" ht="13.2" customHeight="1" s="49">
      <c r="A36" s="100" t="n">
        <v>34</v>
      </c>
      <c r="B36" s="88"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6" s="100" t="n"/>
      <c r="D36" s="88" t="inlineStr">
        <is>
          <t>Membrane Filtration Sterilization (0.22 micron pore size)</t>
        </is>
      </c>
      <c r="E36" s="88" t="inlineStr">
        <is>
          <t>Ethylene Oxide Gas Sterilization (ETO)</t>
        </is>
      </c>
      <c r="F36" s="88" t="inlineStr">
        <is>
          <t>LAL Test (Limulus Amebocyte Lysate Bacterial Endotoxin)</t>
        </is>
      </c>
      <c r="G36" s="88" t="inlineStr">
        <is>
          <t>Rabbit Pyrogen Test in vivo</t>
        </is>
      </c>
      <c r="H36" s="88" t="inlineStr">
        <is>
          <t>ISO Class 5 (Grade A) Laminar Airflow Workstation</t>
        </is>
      </c>
      <c r="I36" s="100" t="n">
        <v>1</v>
      </c>
      <c r="J36" s="8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Sterile Cleanroom specs</t>
        </is>
      </c>
      <c r="M36" s="100" t="inlineStr">
        <is>
          <t>Product</t>
        </is>
      </c>
      <c r="N36" s="88" t="inlineStr">
        <is>
          <t>ข้อ 1 (PLE_CC1_Key_Rx20_UBU.md)</t>
        </is>
      </c>
      <c r="O36" s="100" t="inlineStr">
        <is>
          <t>Mock</t>
        </is>
      </c>
      <c r="P36" s="100" t="inlineStr">
        <is>
          <t>Mock Rx20 UBU</t>
        </is>
      </c>
      <c r="Q36" s="100" t="n"/>
    </row>
    <row r="37" ht="13.2" customHeight="1" s="49">
      <c r="A37" s="100" t="n">
        <v>35</v>
      </c>
      <c r="B37" s="88" t="inlineStr">
        <is>
          <t>เกี่ยวกับ Hepatitis B ข้อใดต่อไปนี้กล่าวถูกต้องตามหลักวิชาชีพเภสัชกรรม</t>
        </is>
      </c>
      <c r="C37" s="100" t="n"/>
      <c r="D37" s="88" t="inlineStr">
        <is>
          <t>Rabbit Pyrogen Test in vivo</t>
        </is>
      </c>
      <c r="E37" s="88" t="inlineStr">
        <is>
          <t>ISO Class 5 (Grade A) Laminar Airflow Workstation</t>
        </is>
      </c>
      <c r="F37" s="88" t="inlineStr">
        <is>
          <t>Metered Dose Inhaler (MDI) with HFA propellant</t>
        </is>
      </c>
      <c r="G37" s="88" t="inlineStr">
        <is>
          <t>Dry Powder Inhaler (DPI) with Carrier Lactose</t>
        </is>
      </c>
      <c r="H37" s="88" t="inlineStr">
        <is>
          <t>Isotonic Sodium Chloride 0.9% Osmotic Adjustment</t>
        </is>
      </c>
      <c r="I37" s="100" t="n">
        <v>1</v>
      </c>
      <c r="J37" s="8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Sterile Cleanroom specs</t>
        </is>
      </c>
      <c r="M37" s="100" t="inlineStr">
        <is>
          <t>Product</t>
        </is>
      </c>
      <c r="N37" s="88" t="inlineStr">
        <is>
          <t>ข้อ 5 (PLE_CC1_Key_Rx20_UBU.md)</t>
        </is>
      </c>
      <c r="O37" s="100" t="inlineStr">
        <is>
          <t>Mock</t>
        </is>
      </c>
      <c r="P37" s="100" t="inlineStr">
        <is>
          <t>Mock Rx20 UBU</t>
        </is>
      </c>
      <c r="Q37" s="100" t="n"/>
    </row>
    <row r="38" ht="13.2" customHeight="1" s="49">
      <c r="A38" s="100" t="n">
        <v>36</v>
      </c>
      <c r="B38" s="88"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8" s="100" t="n"/>
      <c r="D38" s="88" t="inlineStr">
        <is>
          <t>Dry Powder Inhaler (DPI) with Carrier Lactose</t>
        </is>
      </c>
      <c r="E38" s="88" t="inlineStr">
        <is>
          <t>Isotonic Sodium Chloride 0.9% Osmotic Adjustment</t>
        </is>
      </c>
      <c r="F38" s="88" t="inlineStr">
        <is>
          <t>Moist Heat Steam Sterilization (Autoclave 121 C, 15 psi, 15 min)</t>
        </is>
      </c>
      <c r="G38" s="88" t="inlineStr">
        <is>
          <t>Dry Heat Sterilization (Hot Air Oven 160-170 C, 2 hours)</t>
        </is>
      </c>
      <c r="H38" s="88" t="inlineStr">
        <is>
          <t>Membrane Filtration Sterilization (0.22 micron pore size)</t>
        </is>
      </c>
      <c r="I38" s="100" t="n">
        <v>5</v>
      </c>
      <c r="J38" s="88"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Sterility &amp; Pyrogen testing</t>
        </is>
      </c>
      <c r="M38" s="100" t="inlineStr">
        <is>
          <t>Product</t>
        </is>
      </c>
      <c r="N38" s="88" t="inlineStr">
        <is>
          <t>ข้อ 5 (PLE_CC1_Key_Rx20_UBU.md)</t>
        </is>
      </c>
      <c r="O38" s="100" t="inlineStr">
        <is>
          <t>Mock</t>
        </is>
      </c>
      <c r="P38" s="100" t="inlineStr">
        <is>
          <t>Mock Rx20 UBU</t>
        </is>
      </c>
      <c r="Q38" s="100" t="n"/>
    </row>
    <row r="39" ht="13.2" customHeight="1" s="49">
      <c r="A39" s="100" t="n">
        <v>37</v>
      </c>
      <c r="B39" s="88"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9" s="100" t="n"/>
      <c r="D39" s="88" t="inlineStr">
        <is>
          <t>Dry Heat Sterilization (Hot Air Oven 160-170 C, 2 hours)</t>
        </is>
      </c>
      <c r="E39" s="88" t="inlineStr">
        <is>
          <t>Membrane Filtration Sterilization (0.22 micron pore size)</t>
        </is>
      </c>
      <c r="F39" s="88" t="inlineStr">
        <is>
          <t>Ethylene Oxide Gas Sterilization (ETO)</t>
        </is>
      </c>
      <c r="G39" s="88" t="inlineStr">
        <is>
          <t>LAL Test (Limulus Amebocyte Lysate Bacterial Endotoxin)</t>
        </is>
      </c>
      <c r="H39" s="88" t="inlineStr">
        <is>
          <t>Rabbit Pyrogen Test in vivo</t>
        </is>
      </c>
      <c r="I39" s="100" t="n">
        <v>1</v>
      </c>
      <c r="J39" s="88"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Sterile Cleanroom specs</t>
        </is>
      </c>
      <c r="M39" s="100" t="inlineStr">
        <is>
          <t>Product</t>
        </is>
      </c>
      <c r="N39" s="88" t="inlineStr">
        <is>
          <t>ข้อ 5 (PLE_CC1_Key_Rx20_UBU.md)</t>
        </is>
      </c>
      <c r="O39" s="100" t="inlineStr">
        <is>
          <t>Mock</t>
        </is>
      </c>
      <c r="P39" s="100" t="inlineStr">
        <is>
          <t>Mock Rx20 UBU</t>
        </is>
      </c>
      <c r="Q39" s="100" t="n"/>
    </row>
    <row r="40" ht="13.2" customHeight="1" s="49">
      <c r="A40" s="100" t="n">
        <v>38</v>
      </c>
      <c r="B40" s="88"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40" s="100" t="n"/>
      <c r="D40" s="88" t="inlineStr">
        <is>
          <t>LAL Test (Limulus Amebocyte Lysate Bacterial Endotoxin)</t>
        </is>
      </c>
      <c r="E40" s="88" t="inlineStr">
        <is>
          <t>Rabbit Pyrogen Test in vivo</t>
        </is>
      </c>
      <c r="F40" s="88" t="inlineStr">
        <is>
          <t>ISO Class 5 (Grade A) Laminar Airflow Workstation</t>
        </is>
      </c>
      <c r="G40" s="88" t="inlineStr">
        <is>
          <t>Metered Dose Inhaler (MDI) with HFA propellant</t>
        </is>
      </c>
      <c r="H40" s="88" t="inlineStr">
        <is>
          <t>Dry Powder Inhaler (DPI) with Carrier Lactose</t>
        </is>
      </c>
      <c r="I40" s="100" t="n">
        <v>1</v>
      </c>
      <c r="J40" s="88"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Sterile Cleanroom specs</t>
        </is>
      </c>
      <c r="M40" s="100" t="inlineStr">
        <is>
          <t>Product</t>
        </is>
      </c>
      <c r="N40" s="88" t="inlineStr">
        <is>
          <t>ข้อ 57 (PLE_CC1_Key_Rx20_UBU.md)</t>
        </is>
      </c>
      <c r="O40" s="100" t="inlineStr">
        <is>
          <t>Mock</t>
        </is>
      </c>
      <c r="P40" s="100" t="inlineStr">
        <is>
          <t>Mock Rx20 UBU</t>
        </is>
      </c>
      <c r="Q40" s="100" t="n"/>
    </row>
    <row r="41" ht="13.2" customHeight="1" s="49">
      <c r="A41" s="100" t="n">
        <v>39</v>
      </c>
      <c r="B41" s="88" t="inlineStr">
        <is>
          <t>เกี่ยวกับ ลด hepatotoxicity ข้อใดต่อไปนี้กล่าวถูกต้องตามหลักวิชาชีพเภสัชกรรม</t>
        </is>
      </c>
      <c r="C41" s="100" t="n"/>
      <c r="D41" s="88" t="inlineStr">
        <is>
          <t>Metered Dose Inhaler (MDI) with HFA propellant</t>
        </is>
      </c>
      <c r="E41" s="88" t="inlineStr">
        <is>
          <t>Dry Powder Inhaler (DPI) with Carrier Lactose</t>
        </is>
      </c>
      <c r="F41" s="88" t="inlineStr">
        <is>
          <t>Isotonic Sodium Chloride 0.9% Osmotic Adjustment</t>
        </is>
      </c>
      <c r="G41" s="88" t="inlineStr">
        <is>
          <t>Moist Heat Steam Sterilization (Autoclave 121 C, 15 psi, 15 min)</t>
        </is>
      </c>
      <c r="H41" s="88" t="inlineStr">
        <is>
          <t>Dry Heat Sterilization (Hot Air Oven 160-170 C, 2 hours)</t>
        </is>
      </c>
      <c r="I41" s="100" t="n">
        <v>1</v>
      </c>
      <c r="J41" s="88"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Sterile Cleanroom specs</t>
        </is>
      </c>
      <c r="M41" s="100" t="inlineStr">
        <is>
          <t>Product</t>
        </is>
      </c>
      <c r="N41" s="88" t="inlineStr">
        <is>
          <t>ข้อ 3 (PLE_CC1_Key_Rx20_UBU.md)</t>
        </is>
      </c>
      <c r="O41" s="100" t="inlineStr">
        <is>
          <t>Mock</t>
        </is>
      </c>
      <c r="P41" s="100" t="inlineStr">
        <is>
          <t>Mock Rx20 UBU</t>
        </is>
      </c>
      <c r="Q41" s="100" t="n"/>
    </row>
    <row r="42" ht="13.2" customHeight="1" s="49">
      <c r="A42" s="100" t="n">
        <v>40</v>
      </c>
      <c r="B42" s="88"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42" s="100" t="n"/>
      <c r="D42" s="88" t="inlineStr">
        <is>
          <t>ข้อเป็นสาเหตุให้เกิด ascites</t>
        </is>
      </c>
      <c r="E42" s="88" t="inlineStr">
        <is>
          <t>Dry Heat Sterilization (Hot Air Oven 160-170 C, 2 hours)</t>
        </is>
      </c>
      <c r="F42" s="88" t="inlineStr">
        <is>
          <t>Membrane Filtration Sterilization (0.22 micron pore size)</t>
        </is>
      </c>
      <c r="G42" s="88" t="inlineStr">
        <is>
          <t>Ethylene Oxide Gas Sterilization (ETO)</t>
        </is>
      </c>
      <c r="H42" s="88" t="inlineStr">
        <is>
          <t>LAL Test (Limulus Amebocyte Lysate Bacterial Endotoxin)</t>
        </is>
      </c>
      <c r="I42" s="100" t="n">
        <v>4</v>
      </c>
      <c r="J42" s="88"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Sterile Cleanroom specs</t>
        </is>
      </c>
      <c r="M42" s="100" t="inlineStr">
        <is>
          <t>Product</t>
        </is>
      </c>
      <c r="N42" s="88" t="inlineStr">
        <is>
          <t>ข้อ 5 (PLE_CC1_Key_Rx20_UBU.md)</t>
        </is>
      </c>
      <c r="O42" s="100" t="inlineStr">
        <is>
          <t>Mock</t>
        </is>
      </c>
      <c r="P42" s="100" t="inlineStr">
        <is>
          <t>Mock Rx20 UBU</t>
        </is>
      </c>
      <c r="Q42" s="100" t="n"/>
    </row>
    <row r="43" ht="13.2" customHeight="1" s="49">
      <c r="A43" s="100" t="n">
        <v>41</v>
      </c>
      <c r="B43" s="88" t="inlineStr">
        <is>
          <t>oral bactrim Avoid : AMGs เพิ่มความเสียงในการเกิด Hepatorenal syndrome Case ไหนไม่รู้</t>
        </is>
      </c>
      <c r="C43" s="100" t="n"/>
      <c r="D43" s="88" t="inlineStr">
        <is>
          <t>Ethylene Oxide Gas Sterilization (ETO)</t>
        </is>
      </c>
      <c r="E43" s="88" t="inlineStr">
        <is>
          <t>LAL Test (Limulus Amebocyte Lysate Bacterial Endotoxin)</t>
        </is>
      </c>
      <c r="F43" s="88" t="inlineStr">
        <is>
          <t>Rabbit Pyrogen Test in vivo</t>
        </is>
      </c>
      <c r="G43" s="88" t="inlineStr">
        <is>
          <t>ISO Class 5 (Grade A) Laminar Airflow Workstation</t>
        </is>
      </c>
      <c r="H43" s="88" t="inlineStr">
        <is>
          <t>Metered Dose Inhaler (MDI) with HFA propellant</t>
        </is>
      </c>
      <c r="I43" s="100" t="n">
        <v>1</v>
      </c>
      <c r="J43" s="88"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Sterile Cleanroom specs</t>
        </is>
      </c>
      <c r="M43" s="100" t="inlineStr">
        <is>
          <t>Product</t>
        </is>
      </c>
      <c r="N43" s="88" t="inlineStr">
        <is>
          <t>ข้อ 5 (PLE_CC1_Key_Rx20_UBU.md)</t>
        </is>
      </c>
      <c r="O43" s="100" t="inlineStr">
        <is>
          <t>Mock</t>
        </is>
      </c>
      <c r="P43" s="100" t="inlineStr">
        <is>
          <t>Mock Rx20 UBU</t>
        </is>
      </c>
      <c r="Q43" s="100" t="n"/>
    </row>
    <row r="44" ht="13.2" customHeight="1" s="49">
      <c r="A44" s="100" t="n">
        <v>42</v>
      </c>
      <c r="B44" s="88" t="inlineStr">
        <is>
          <t>ทำให้ปราศจากเชื้อโดยใช้แกส ethylene oxide (Gas sterilization)</t>
        </is>
      </c>
      <c r="C44" s="100" t="n"/>
      <c r="D44" s="88" t="inlineStr">
        <is>
          <t>ISO Class 5 (Grade A) Laminar Airflow Workstation</t>
        </is>
      </c>
      <c r="E44" s="88" t="inlineStr">
        <is>
          <t>Metered Dose Inhaler (MDI) with HFA propellant</t>
        </is>
      </c>
      <c r="F44" s="88" t="inlineStr">
        <is>
          <t>Dry Powder Inhaler (DPI) with Carrier Lactose</t>
        </is>
      </c>
      <c r="G44" s="88" t="inlineStr">
        <is>
          <t>Isotonic Sodium Chloride 0.9% Osmotic Adjustment</t>
        </is>
      </c>
      <c r="H44" s="88" t="inlineStr">
        <is>
          <t>Moist Heat Steam Sterilization (Autoclave 121 C, 15 psi, 15 min)</t>
        </is>
      </c>
      <c r="I44" s="100" t="n">
        <v>1</v>
      </c>
      <c r="J44" s="88"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Autoclave &amp; Sterilization</t>
        </is>
      </c>
      <c r="M44" s="100" t="inlineStr">
        <is>
          <t>Product</t>
        </is>
      </c>
      <c r="N44" s="88" t="inlineStr">
        <is>
          <t>ข้อ 3 (PLE_CC1_Key_Rx20_UBU.md)</t>
        </is>
      </c>
      <c r="O44" s="100" t="inlineStr">
        <is>
          <t>Mock</t>
        </is>
      </c>
      <c r="P44" s="100" t="inlineStr">
        <is>
          <t>Mock Rx20 UBU</t>
        </is>
      </c>
      <c r="Q44" s="100" t="n"/>
    </row>
    <row r="45" ht="13.2" customHeight="1" s="49">
      <c r="A45" s="100" t="n">
        <v>43</v>
      </c>
      <c r="B45" s="88" t="inlineStr">
        <is>
          <t>ทำให้ปราศจากเชื้อโดยใช้ความร้อนชื้น (Autoclave)</t>
        </is>
      </c>
      <c r="C45" s="100" t="n"/>
      <c r="D45" s="88" t="inlineStr">
        <is>
          <t>Isotonic Sodium Chloride 0.9% Osmotic Adjustment</t>
        </is>
      </c>
      <c r="E45" s="88" t="inlineStr">
        <is>
          <t>Moist Heat Steam Sterilization (Autoclave 121 C, 15 psi, 15 min)</t>
        </is>
      </c>
      <c r="F45" s="88" t="inlineStr">
        <is>
          <t>Dry Heat Sterilization (Hot Air Oven 160-170 C, 2 hours)</t>
        </is>
      </c>
      <c r="G45" s="88" t="inlineStr">
        <is>
          <t>Membrane Filtration Sterilization (0.22 micron pore size)</t>
        </is>
      </c>
      <c r="H45" s="88" t="inlineStr">
        <is>
          <t>Ethylene Oxide Gas Sterilization (ETO)</t>
        </is>
      </c>
      <c r="I45" s="100" t="n">
        <v>5</v>
      </c>
      <c r="J45" s="88"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Autoclave &amp; Sterilization</t>
        </is>
      </c>
      <c r="M45" s="100" t="inlineStr">
        <is>
          <t>Product</t>
        </is>
      </c>
      <c r="N45" s="88" t="inlineStr">
        <is>
          <t>ข้อ 5 (PLE_CC1_Key_Rx20_UBU.md)</t>
        </is>
      </c>
      <c r="O45" s="100" t="inlineStr">
        <is>
          <t>Mock</t>
        </is>
      </c>
      <c r="P45" s="100" t="inlineStr">
        <is>
          <t>Mock Rx20 UBU</t>
        </is>
      </c>
      <c r="Q45" s="100" t="n"/>
    </row>
    <row r="46" ht="13.2" customHeight="1" s="49">
      <c r="A46" s="100" t="n">
        <v>44</v>
      </c>
      <c r="B46" s="88" t="inlineStr">
        <is>
          <t>การตกผลึกซ้ำ (Sterile recrystallization)</t>
        </is>
      </c>
      <c r="C46" s="100" t="n"/>
      <c r="D46" s="88" t="inlineStr">
        <is>
          <t>Membrane Filtration Sterilization (0.22 micron pore size)</t>
        </is>
      </c>
      <c r="E46" s="88" t="inlineStr">
        <is>
          <t>Ethylene Oxide Gas Sterilization (ETO)</t>
        </is>
      </c>
      <c r="F46" s="88" t="inlineStr">
        <is>
          <t>LAL Test (Limulus Amebocyte Lysate Bacterial Endotoxin)</t>
        </is>
      </c>
      <c r="G46" s="88" t="inlineStr">
        <is>
          <t>Rabbit Pyrogen Test in vivo</t>
        </is>
      </c>
      <c r="H46" s="88" t="inlineStr">
        <is>
          <t>ISO Class 5 (Grade A) Laminar Airflow Workstation</t>
        </is>
      </c>
      <c r="I46" s="100" t="n">
        <v>1</v>
      </c>
      <c r="J46" s="88"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Parenterals &amp; Ophthalmic</t>
        </is>
      </c>
      <c r="M46" s="100" t="inlineStr">
        <is>
          <t>Product</t>
        </is>
      </c>
      <c r="N46" s="88" t="inlineStr">
        <is>
          <t>ข้อ 4 (PLE_CC1_Key_Rx20_UBU.md)</t>
        </is>
      </c>
      <c r="O46" s="100" t="inlineStr">
        <is>
          <t>Mock</t>
        </is>
      </c>
      <c r="P46" s="100" t="inlineStr">
        <is>
          <t>Mock Rx20 UBU</t>
        </is>
      </c>
      <c r="Q46" s="100" t="n"/>
    </row>
    <row r="47" ht="13.2" customHeight="1" s="49">
      <c r="A47" s="100" t="n">
        <v>45</v>
      </c>
      <c r="B47" s="88" t="inlineStr">
        <is>
          <t>BSC class II มี hepa fillter ที่สามารถกรองอากาศได้ 100%</t>
        </is>
      </c>
      <c r="C47" s="100" t="n"/>
      <c r="D47" s="88" t="inlineStr">
        <is>
          <t>Rabbit Pyrogen Test in vivo</t>
        </is>
      </c>
      <c r="E47" s="88" t="inlineStr">
        <is>
          <t>ISO Class 5 (Grade A) Laminar Airflow Workstation</t>
        </is>
      </c>
      <c r="F47" s="88" t="inlineStr">
        <is>
          <t>Metered Dose Inhaler (MDI) with HFA propellant</t>
        </is>
      </c>
      <c r="G47" s="88" t="inlineStr">
        <is>
          <t>Dry Powder Inhaler (DPI) with Carrier Lactose</t>
        </is>
      </c>
      <c r="H47" s="88" t="inlineStr">
        <is>
          <t>Isotonic Sodium Chloride 0.9% Osmotic Adjustment</t>
        </is>
      </c>
      <c r="I47" s="100" t="n">
        <v>1</v>
      </c>
      <c r="J47" s="88"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Sterile Cleanroom specs</t>
        </is>
      </c>
      <c r="M47" s="100" t="inlineStr">
        <is>
          <t>Product</t>
        </is>
      </c>
      <c r="N47" s="88" t="inlineStr">
        <is>
          <t>ข้อ 3 (PLE_CC1_Key_Rx20_UBU.md)</t>
        </is>
      </c>
      <c r="O47" s="100" t="inlineStr">
        <is>
          <t>Mock</t>
        </is>
      </c>
      <c r="P47" s="100" t="inlineStr">
        <is>
          <t>Mock Rx20 UBU</t>
        </is>
      </c>
      <c r="Q47" s="100" t="n"/>
    </row>
    <row r="48" ht="13.2" customHeight="1" s="49">
      <c r="A48" s="100" t="n">
        <v>46</v>
      </c>
      <c r="B48" s="88"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8" s="100" t="n"/>
      <c r="D48" s="88" t="inlineStr">
        <is>
          <t>Dry Powder Inhaler (DPI) with Carrier Lactose</t>
        </is>
      </c>
      <c r="E48" s="88" t="inlineStr">
        <is>
          <t>Isotonic Sodium Chloride 0.9% Osmotic Adjustment</t>
        </is>
      </c>
      <c r="F48" s="88" t="inlineStr">
        <is>
          <t>Moist Heat Steam Sterilization (Autoclave 121 C, 15 psi, 15 min)</t>
        </is>
      </c>
      <c r="G48" s="88" t="inlineStr">
        <is>
          <t>Dry Heat Sterilization (Hot Air Oven 160-170 C, 2 hours)</t>
        </is>
      </c>
      <c r="H48" s="88" t="inlineStr">
        <is>
          <t>Membrane Filtration Sterilization (0.22 micron pore size)</t>
        </is>
      </c>
      <c r="I48" s="100" t="n">
        <v>2</v>
      </c>
      <c r="J48" s="88"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Autoclave &amp; Sterilization</t>
        </is>
      </c>
      <c r="M48" s="100" t="inlineStr">
        <is>
          <t>Product</t>
        </is>
      </c>
      <c r="N48" s="88" t="inlineStr">
        <is>
          <t>ข้อ 5 (PLE_CC1_Key_Rx20_UBU.md)</t>
        </is>
      </c>
      <c r="O48" s="100" t="inlineStr">
        <is>
          <t>Mock</t>
        </is>
      </c>
      <c r="P48" s="100" t="inlineStr">
        <is>
          <t>Mock Rx20 UBU</t>
        </is>
      </c>
      <c r="Q48" s="100" t="n"/>
    </row>
    <row r="49" ht="13.2" customHeight="1" s="49">
      <c r="A49" s="100" t="n">
        <v>47</v>
      </c>
      <c r="B49" s="88"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9" s="100" t="n"/>
      <c r="D49" s="88" t="inlineStr">
        <is>
          <t>เป็นการบริหารยาแบบ Non-invasive</t>
        </is>
      </c>
      <c r="E49" s="88" t="inlineStr">
        <is>
          <t>ยาออกฤทธิ์แค่ที่อวัยวะเป้าหมาย ไม่เข้าสู่กระแสเลือด</t>
        </is>
      </c>
      <c r="F49" s="88" t="inlineStr">
        <is>
          <t>ยาในส่วนที่ลงสู่ปอดไม่ผ่าน First-pass metabolism</t>
        </is>
      </c>
      <c r="G49" s="88" t="inlineStr">
        <is>
          <t>มีผลข้างเคียงทั่วร่างกายน้อยกว่ายารูปแบบรับประทาน</t>
        </is>
      </c>
      <c r="H49" s="88" t="inlineStr">
        <is>
          <t>สามารถปรับขนาดยาให้เหมาะสมได้เมื่อเทียบกับยารูปแบบรับประทาน</t>
        </is>
      </c>
      <c r="I49" s="119" t="inlineStr">
        <is>
          <t>2</t>
        </is>
      </c>
      <c r="J49" s="88"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9" s="100" t="n"/>
      <c r="L49" s="88" t="inlineStr">
        <is>
          <t>Sterile &amp; Special Forms</t>
        </is>
      </c>
      <c r="M49" s="100" t="inlineStr">
        <is>
          <t>Product</t>
        </is>
      </c>
      <c r="N49" s="88" t="inlineStr">
        <is>
          <t>แบบฝึกหัด PLE-CC 1 ข้อ 100</t>
        </is>
      </c>
      <c r="O49" s="100" t="inlineStr">
        <is>
          <t>แบบฝึกหัด</t>
        </is>
      </c>
      <c r="P49" s="100" t="inlineStr">
        <is>
          <t>แบบฝึกหัด</t>
        </is>
      </c>
      <c r="Q49" s="100" t="n"/>
    </row>
    <row r="50" ht="13.2" customHeight="1" s="49">
      <c r="A50" s="100" t="n">
        <v>48</v>
      </c>
      <c r="B50" s="88"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50" s="100" t="n"/>
      <c r="D50" s="88" t="inlineStr">
        <is>
          <t>Ethyl cellulose</t>
        </is>
      </c>
      <c r="E50" s="88" t="inlineStr">
        <is>
          <t>Cellulose acetate</t>
        </is>
      </c>
      <c r="F50" s="88" t="inlineStr">
        <is>
          <t>Polysorbate 80</t>
        </is>
      </c>
      <c r="G50" s="88" t="inlineStr">
        <is>
          <t>Sorbitol</t>
        </is>
      </c>
      <c r="H50" s="88" t="inlineStr">
        <is>
          <t>Hydroxypropyl methylcellulose (HPMC)</t>
        </is>
      </c>
      <c r="I50" s="119" t="inlineStr">
        <is>
          <t>5</t>
        </is>
      </c>
      <c r="J50" s="88"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50" s="100" t="n"/>
      <c r="L50" s="88" t="inlineStr">
        <is>
          <t>Sterile &amp; Special Forms</t>
        </is>
      </c>
      <c r="M50" s="100" t="inlineStr">
        <is>
          <t>Product</t>
        </is>
      </c>
      <c r="N50" s="88" t="inlineStr">
        <is>
          <t>PLE_CC1_2567_Key ข้อ 32</t>
        </is>
      </c>
      <c r="O50" s="100" t="inlineStr">
        <is>
          <t>ข้อสอบจริง</t>
        </is>
      </c>
      <c r="P50" s="100" t="inlineStr">
        <is>
          <t>ปี 2567</t>
        </is>
      </c>
      <c r="Q50" s="100" t="n"/>
    </row>
    <row r="51" ht="13.2" customHeight="1" s="49">
      <c r="A51" s="100" t="n">
        <v>49</v>
      </c>
      <c r="B51" s="88" t="inlineStr">
        <is>
          <t>ผลิตภัณฑ์ยาหยอดตาที่มีการทำให้ปราศจากเชื้อด้วยวิธี Filtration sterilization ข้อใดต่อไปนี้กล่าว "ไม่ถูกต้อง"</t>
        </is>
      </c>
      <c r="C51" s="100" t="n"/>
      <c r="D51" s="88" t="inlineStr">
        <is>
          <t>กระบวนการกรองและบรรจุต้องทำภายใต้ Cleanroom และเทคนิคปลอดเชื้อ (Aseptic technique)</t>
        </is>
      </c>
      <c r="E51" s="88" t="inlineStr">
        <is>
          <t>การกรองผ่านแผ่นกรองขนาด 0.22 ไมครอน จัดเป็นกระบวนการ Terminal sterilization</t>
        </is>
      </c>
      <c r="F51" s="88" t="inlineStr">
        <is>
          <t>ใช้แผ่นกรองเมมเบรนขนาดรูพรุน 0.22 ไมครอน ในการกำจัดจุลินทรีย์และแบคทีเรีย</t>
        </is>
      </c>
      <c r="G51" s="88" t="inlineStr">
        <is>
          <t>สารละลายยาที่กรองแล้วต้องบรรจุลงในภาชนะบรรจุที่ผ่านการทำให้ปราศจากเชื้อมาแล้ว</t>
        </is>
      </c>
      <c r="H51" s="88" t="inlineStr">
        <is>
          <t>เป็นวิธีที่เหมาะสมสำหรับสารละลายยาที่ไม่คงตัวต่อความร้อน (Thermolabile drugs)</t>
        </is>
      </c>
      <c r="I51" s="119" t="inlineStr">
        <is>
          <t>2</t>
        </is>
      </c>
      <c r="J51" s="88"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เป็นขนาดรูพรุนมาตรฐานจากลในการดักจับแบคทีเรียทั้งหมด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51" s="100" t="n"/>
      <c r="L51" s="88" t="inlineStr">
        <is>
          <t>Sterile &amp; Special Forms</t>
        </is>
      </c>
      <c r="M51" s="100" t="inlineStr">
        <is>
          <t>Product</t>
        </is>
      </c>
      <c r="N51" s="88" t="inlineStr">
        <is>
          <t>PLE_CC1_2567_Key ข้อ 17</t>
        </is>
      </c>
      <c r="O51" s="100" t="inlineStr">
        <is>
          <t>ข้อสอบจริง</t>
        </is>
      </c>
      <c r="P51" s="100" t="inlineStr">
        <is>
          <t>ปี 2567</t>
        </is>
      </c>
      <c r="Q51" s="100" t="n"/>
    </row>
    <row r="52" ht="409.6" customHeight="1" s="49">
      <c r="A52" s="100" t="n">
        <v>50</v>
      </c>
      <c r="B52" s="88"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52" s="100" t="n"/>
      <c r="D52" s="88" t="inlineStr">
        <is>
          <t>การทดสอบความเป็นกรด-ด่าง (pH test)</t>
        </is>
      </c>
      <c r="E52" s="88" t="inlineStr">
        <is>
          <t>การทดสอบสารก่อไข้หรือไพโรเจน (Pyrogen / Bacterial endotoxin test)</t>
        </is>
      </c>
      <c r="F52" s="88" t="inlineStr">
        <is>
          <t>การทดสอบความปราศจากเชื้อ (Sterility test)</t>
        </is>
      </c>
      <c r="G52" s="88" t="inlineStr">
        <is>
          <t>การทดสอบอนุภาคแปลกปลอม (Particulate matter test)</t>
        </is>
      </c>
      <c r="H52" s="34" t="inlineStr">
        <is>
          <t>การตรวจหาปริมาณตัวยาสำคัญ (Assay)</t>
        </is>
      </c>
      <c r="I52" s="100" t="n">
        <v>2</v>
      </c>
      <c r="J52" s="88"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52" s="100" t="n"/>
      <c r="L52" s="88" t="inlineStr">
        <is>
          <t>Sterile Preparations &amp; Sterilization</t>
        </is>
      </c>
      <c r="M52" s="100" t="inlineStr">
        <is>
          <t>Product</t>
        </is>
      </c>
      <c r="N52" s="88" t="inlineStr">
        <is>
          <t>ข้อสอบจริง Product ปี 2566 ข้อ 7</t>
        </is>
      </c>
      <c r="O52" s="100" t="inlineStr">
        <is>
          <t>ข้อสอบจริง</t>
        </is>
      </c>
      <c r="P52" s="100" t="inlineStr">
        <is>
          <t>ปี 2566</t>
        </is>
      </c>
      <c r="Q52" s="100" t="n"/>
    </row>
    <row r="53" ht="409.6" customHeight="1" s="49">
      <c r="A53" s="100" t="n">
        <v>51</v>
      </c>
      <c r="B53" s="88" t="inlineStr">
        <is>
          <t>ข้อใดต่อไปนี้กล่าวได้ ไม่ถูกต้อง เกี่ยวกับหลักการตั้งสูตรตำรับและคุณสมบัติทางเภสัชกรรมของยาหยอดตา (Ophthalmic preparations)?</t>
        </is>
      </c>
      <c r="C53" s="100" t="n"/>
      <c r="D53" s="88" t="inlineStr">
        <is>
          <t>สูตรตำรับยาหยอดตาทุกชนิดต้องปรับค่าความเป็นกรด-ด่างให้เท่ากับ 7.4 เท่านั้นจึงจะสามารถนำมาใช้ได้อย่างปลอดภัย</t>
        </is>
      </c>
      <c r="E53" s="88" t="inlineStr">
        <is>
          <t>ยาหยอดตาชนิดบรรจุหลายขนาด (Multiple-dose container) จำเป็นต้องเติมสารกันเสีย (Preservative) เช่น Benzalkonium chloride</t>
        </is>
      </c>
      <c r="F53" s="88" t="inlineStr">
        <is>
          <t>ความดันออสโมลาริตีของยาหยอดตาที่ดีควรมีความสมมูลกับสารละลาย 0.6 - 2.0% NaCl เพื่อไม่ให้ระคายเคืองต่อดวงตา</t>
        </is>
      </c>
      <c r="G53" s="88" t="inlineStr">
        <is>
          <t>การเพิ่มความหนืดด้วย Hypromellose (HPMC) ช่วยเพิ่มระยะเวลาสัมผัสของยาบนผิวกระจกตา (Ocular residence time)</t>
        </is>
      </c>
      <c r="H53" s="34" t="inlineStr">
        <is>
          <t>ยาหยอดตาชนิดแขวนตะกอน (Ophthalmic suspension) ขนาดอนุภาคของตัวยาต้องเล็กกว่า 10 ไมครอนเพื่อป้องกันการระคายเคือง</t>
        </is>
      </c>
      <c r="I53" s="100" t="n">
        <v>1</v>
      </c>
      <c r="J53" s="88"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53" s="100" t="n"/>
      <c r="L53" s="88" t="inlineStr">
        <is>
          <t>Sterile Preparations &amp; Sterilization</t>
        </is>
      </c>
      <c r="M53" s="100" t="inlineStr">
        <is>
          <t>Product</t>
        </is>
      </c>
      <c r="N53" s="88" t="inlineStr">
        <is>
          <t>ข้อสอบจริง Product ปี 2566 ข้อ 15</t>
        </is>
      </c>
      <c r="O53" s="100" t="inlineStr">
        <is>
          <t>ข้อสอบจริง</t>
        </is>
      </c>
      <c r="P53" s="100" t="inlineStr">
        <is>
          <t>ปี 2566</t>
        </is>
      </c>
      <c r="Q53" s="100" t="n"/>
    </row>
    <row r="54" ht="409.6" customHeight="1" s="49">
      <c r="A54" s="100" t="n">
        <v>52</v>
      </c>
      <c r="B54" s="88"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54" s="100" t="n"/>
      <c r="D54" s="88" t="inlineStr">
        <is>
          <t>Grade A (Cleanroom Class 100 / ISO 5)</t>
        </is>
      </c>
      <c r="E54" s="88" t="inlineStr">
        <is>
          <t>Grade B (Cleanroom Class 100 / ISO 5 สภาวะพัก)</t>
        </is>
      </c>
      <c r="F54" s="88" t="inlineStr">
        <is>
          <t>Grade C (Cleanroom Class 10,000 / ISO 7)</t>
        </is>
      </c>
      <c r="G54" s="88" t="inlineStr">
        <is>
          <t>Grade D (Cleanroom Class 100,000 / ISO 8)</t>
        </is>
      </c>
      <c r="H54" s="34" t="inlineStr">
        <is>
          <t>Grade E (Unclassified area)</t>
        </is>
      </c>
      <c r="I54" s="100" t="n">
        <v>1</v>
      </c>
      <c r="J54" s="88"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54" s="100" t="n"/>
      <c r="L54" s="88" t="inlineStr">
        <is>
          <t>Sterile Preparations &amp; Sterilization</t>
        </is>
      </c>
      <c r="M54" s="100" t="inlineStr">
        <is>
          <t>Product</t>
        </is>
      </c>
      <c r="N54" s="88" t="inlineStr">
        <is>
          <t>ข้อสอบจริง Product ปี 2566 ข้อ 41</t>
        </is>
      </c>
      <c r="O54" s="100" t="inlineStr">
        <is>
          <t>ข้อสอบจริง</t>
        </is>
      </c>
      <c r="P54" s="100" t="inlineStr">
        <is>
          <t>ปี 2566</t>
        </is>
      </c>
      <c r="Q54" s="100" t="n"/>
    </row>
    <row r="55" ht="409.6" customHeight="1" s="49">
      <c r="A55" s="100" t="n">
        <v>53</v>
      </c>
      <c r="B55" s="88" t="inlineStr">
        <is>
          <t>กระบวนการทำให้ปราศจากเชื้อในข้อใดต่อไปนี้ ไม่จัดเป็น วิธีการฆ่าเชื้อในขั้นตอนสุดท้ายหลังจากบรรจุลงภาชนะปิดสนิท (Terminal sterilization)?</t>
        </is>
      </c>
      <c r="C55" s="100" t="n"/>
      <c r="D55" s="88" t="inlineStr">
        <is>
          <t>การกรองผ่านเยื่อกรองขนาดรูพรุน 0.22 ไมครอน (Membrane filtration 0.22 µm)</t>
        </is>
      </c>
      <c r="E55" s="88" t="inlineStr">
        <is>
          <t>การนึ่งฆ่าเชื้อด้วยไอน้ำร้อนภายใต้ความดันในหม้อนึ่งอัดไอ (Autoclave moist heat sterilization 121 °C)</t>
        </is>
      </c>
      <c r="F55" s="88" t="inlineStr">
        <is>
          <t>การฆ่าเชื้อด้วยความร้อนแห้งในตู้อบความร้อนสูง (Dry heat sterilization 160 - 170 °C)</t>
        </is>
      </c>
      <c r="G55" s="88" t="inlineStr">
        <is>
          <t>การฉายรังสีแกมมาพลังงานสูง (Gamma ionizing radiation sterilization)</t>
        </is>
      </c>
      <c r="H55" s="88" t="inlineStr">
        <is>
          <t>การอบรมด้วยก๊าซเอทิลีนออกไซด์ (Ethylene oxide gas sterilization)</t>
        </is>
      </c>
      <c r="I55" s="100" t="n">
        <v>1</v>
      </c>
      <c r="J55" s="88" t="inlineStr">
        <is>
          <t>✅ คำตอบที่ถูกต้อง: ข้อ ก. การกรองผ่านเยื่อกรองขนาดรูพรุน 0.22 ไมครอน (Membrane filtration 0.22 µm)
💡 Background:
วิธีการทำให้ปราศจากเชื้อ (Sterilization methods) แบ่งออกเป็น 2 แนวทางหลัก:
1. Terminal Sterilization: การฆ่าเชื้อผลิตภัณฑ์ยาในภาชนะบรรจุขั้นสุดท้ายที่ปิดผนึกแล้ว (เช่น Autoclave, Dry heat, Radiation)
2. Aseptic Processing / Filtration: การกรองแยกแบคทีเรียออกด้วย Membrane filter 0.22 µm แล้วนำสารละลายที่ปราศจากเชื้อไปบรรจุในภาชนะปราศจากเชื้อในสภาวะปลอดเชื้อ (Grade A)
🎯 ทำไมข้อนี้ถึงถูก:
ข้อ ก. การกรองผ่านเยื่อกรอง 0.22 ไมครอน เป็นกระบวนการดักกรองแยกจุลชีพเชิงกล (Physical removal of bacteria) ก่อนการบรรจุยา จัดเป็น Aseptic processing ไม่ใช่ Terminal sterilization
🔍 ข้ออื่นผิดเพราะอะไร:
- ข้อ ข. (Autoclave): เป็น Terminal sterilization มาตรฐาน (Moist heat 121 °C 15-20 นาที)
- ข้อ ค. (Dry heat): เป็น Terminal sterilization สำหรับน้ำมัน ผงยา และแก้ว (160-170 °C 2 ชั่วโมง)
- ข้อ ง. (Gamma radiation): เป็น Terminal sterilization สำหรับผลิตภัณฑ์ที่ไม่ทนความร้อน
- ข้อ จ. (Ethylene oxide gas): เป็น Terminal sterilization สำหรับอุปกรณ์ทางการแพทย์และเวชภัณฑ์
📖 Guideline อ้างอิง:
USP-NF General Chapter &lt;1229&gt; Sterilization of Compendial Articles &amp; PIC/S GMP Annex 1
📌 จุดจำก่อนสอบ:
• Terminal Sterilization: Autoclave (ไอน้ำร้อน), Dry heat (ความร้อนแห้ง), Radiation (รังสี), Ethylene oxide (ก๊าซ) -&gt; ทำในภาชนะบรรจุสุดท้าย
• Aseptic Processing: 0.22 µm Filtration -&gt; กรองก่อนแล้วค่อยบรรจุในสภาวะปลอดเชื้อ (Grade A)</t>
        </is>
      </c>
      <c r="K55" s="100" t="n"/>
      <c r="L55" s="88" t="inlineStr">
        <is>
          <t>Sterile Preparations &amp; Sterilization</t>
        </is>
      </c>
      <c r="M55" s="100" t="inlineStr">
        <is>
          <t>Product</t>
        </is>
      </c>
      <c r="N55" s="88" t="inlineStr">
        <is>
          <t>ข้อสอบจริง Product ปี 2565 ข้อ 95</t>
        </is>
      </c>
      <c r="O55" s="100" t="inlineStr">
        <is>
          <t>ข้อสอบจริง</t>
        </is>
      </c>
      <c r="P55" s="100" t="inlineStr">
        <is>
          <t>ปี 2565</t>
        </is>
      </c>
      <c r="Q55" s="100" t="n"/>
    </row>
    <row r="56" ht="409.6" customHeight="1" s="49">
      <c r="A56" s="100" t="n">
        <v>54</v>
      </c>
      <c r="B56" s="88" t="inlineStr">
        <is>
          <t>สูตรตำรับยาหยอดตา Ketotifen 0.025% ประกอบด้วย Ketotifen fumarate, Glycerin, Hypromellose, NaOH/HCl, NaCl, Benzalkonium chloride และ Purified water โดยมีค่าความสามารถในการละลาย (Solubility) ของ Ketotifen เท่ากับ 10 mg/mL ข้อใดต่อไปนี้กล่าวได้ ถูกต้อง?</t>
        </is>
      </c>
      <c r="C56" s="100" t="n"/>
      <c r="D56" s="88" t="inlineStr">
        <is>
          <t>ใช้ NaCl ในการปรับความดันออสโมลาริตีของสารละลายให้เป็นสารละลาย Isotonic solution เพื่อลดการระคายเคืองตา</t>
        </is>
      </c>
      <c r="E56" s="88" t="inlineStr">
        <is>
          <t>ยาเตรียมนี้จัดอยู่ในรูปแบบยาหยอดตาชนิดแขวนตะกอน (Ophthalmic suspension)</t>
        </is>
      </c>
      <c r="F56" s="88" t="inlineStr">
        <is>
          <t>ไม่จำเป็นต้องใส่สารกันเสีย (Benzalkonium chloride) เนื่องจากยาหยอดตาเป็นยาเตรียมที่ผ่านการฆ่าเชื้อแล้ว</t>
        </is>
      </c>
      <c r="G56" s="88" t="inlineStr">
        <is>
          <t>สูตรตำรับนี้ต้องควบคุมค่า pH ให้เท่ากับ 7.4 เท่านั้นจึงจะเกิดความคงตัวทางเคมี</t>
        </is>
      </c>
      <c r="H56" s="88" t="inlineStr">
        <is>
          <t>ต้องปรับค่า pH เป็น 7.4 เพื่อทำให้สารละลายกลายเป็น Isotonic solution โดยตรง</t>
        </is>
      </c>
      <c r="I56" s="100" t="n">
        <v>1</v>
      </c>
      <c r="J56" s="88" t="inlineStr">
        <is>
          <t>✅ คำตอบที่ถูกต้อง: ข้อ ก. ใช้ NaCl ในการปรับความดันออสโมลาริตีของสารละลายให้เป็นสารละลาย Isotonic solution เพื่อลดการระคายเคืองตา
💡 Background:
การวิเคราะห์สูตรตำรับยาหยอดตา (Ophthalmic formulation breakdown):
• Ketotifen 0.025% w/v = 0.25 mg/mL ซึ่งต่ำกว่าค่า Solubility (10 mg/mL) มาก จึงละลายได้สมบูรณ์เป็น Ophthalmic solution
• NaCl ทำหน้าที่เป็น Tonicity-adjusting agent เพื่อปรับสารละลายให้อยู่ในสภาวะ Isotonic (เทียบเท่า 0.9% NaCl)
• Benzalkonium chloride (BAK) ทำหน้าที่เป็น Antimicrobial preservative สำหรับ Multiple-dose container
🎯 ทำไมข้อนี้ถึงถูก:
ข้อ ก. NaCl มีหน้าที่จำเพาะในการปรับ Tonicity / Osmolality ให้มีความดันออสโมติกใกล้เคียงกับน้ำตาธรรมชาติ (ประมาณ 290 mOsm/kg) เพื่อป้องกันการแสบเคืองตาและอาการไม่พึงประสงค์
🔍 ข้ออื่นผิดเพราะอะไร:
- ข้อ ข. (เป็น Suspension): ผิด เพราะตัวยาเข้มข้น 0.25 mg/mL ละลายได้หมดในน้ำ (Solubility 10 mg/mL) จึงเป็น Ophthalmic solution
- ข้อ ค. (ไม่ใส่ Preservative): ผิด เพราะเป็นยาขวดแบบหยอดหลายครั้ง (Multiple-dose) จึงต้องมี BAK ป้องกันการปนเปื้อน
- ข้อ ง. (ต้อง pH 7.4 เท่านั้น): ยาตาปรับ pH ในช่วง 4.5 - 6.5 ตามความคงตัวของ Ketotifen ไม่จำเป็นต้องเป็น 7.4
- ข้อ จ. (ปรับ pH ให้เป็น Isotonic): ผิด เพราะ pH (กรด-ด่าง) และ Tonicity (ความดันออสโมติก) เป็นคุณสมบัติคนละด้านกัน
📖 Guideline อ้างอิง:
USP-NF Monograph for Ketotifen Fumarate Ophthalmic Solution &amp; Remington: The Science and Practice of Pharmacy
📌 จุดจำก่อนสอบ:
• Tonicity agent: NaCl, Dextrose, Mannitol, Glycerin
• Preservative ยาตา: Benzalkonium chloride (BAK), Chlorobutanol, Thimerosal, Polyquad
• Viscosity agent: HPMC, PVA, Carbomer</t>
        </is>
      </c>
      <c r="K56" s="100" t="n"/>
      <c r="L56" s="88" t="inlineStr">
        <is>
          <t>Sterile Preparations &amp; Sterilization</t>
        </is>
      </c>
      <c r="M56" s="100" t="inlineStr">
        <is>
          <t>Product</t>
        </is>
      </c>
      <c r="N56" s="88" t="inlineStr">
        <is>
          <t>ข้อสอบจริง Product ปี 2565 ข้อ 42</t>
        </is>
      </c>
      <c r="O56" s="100" t="inlineStr">
        <is>
          <t>ข้อสอบจริง</t>
        </is>
      </c>
      <c r="P56" s="100" t="inlineStr">
        <is>
          <t>ปี 2565</t>
        </is>
      </c>
      <c r="Q56" s="100" t="n"/>
    </row>
    <row r="57" ht="409.6" customHeight="1" s="49">
      <c r="A57" s="100" t="n">
        <v>55</v>
      </c>
      <c r="B57" s="88" t="inlineStr">
        <is>
          <t>จากสูตรตำรับยาหยอดตา Ketotifen 0.025% (ประกอบด้วย Ketotifen fumarate, Glycerin, Hypromellose, NaOH/HCl, NaCl, Benzalkonium chloride, Purified water) สาร Hypromellose (HPMC) ทำหน้าที่หลักเป็นอะไรในสูตรตำรับ?</t>
        </is>
      </c>
      <c r="C57" s="100" t="inlineStr">
        <is>
          <t>[แนบรูป: ข้อสอบ Product ปี 2565 รหัสรูปภาพ image51]</t>
        </is>
      </c>
      <c r="D57" s="88" t="inlineStr">
        <is>
          <t>สารช่วยเพิ่มความหนืด (Viscosity-enhancing agent)</t>
        </is>
      </c>
      <c r="E57" s="88" t="inlineStr">
        <is>
          <t>สารปรับความเป็นกรด-ด่างและสารบัฟเฟอร์ (Buffering agent)</t>
        </is>
      </c>
      <c r="F57" s="88" t="inlineStr">
        <is>
          <t>สารลดแรงตึงผิวชนิดประจุลบ (Anionic surfactant)</t>
        </is>
      </c>
      <c r="G57" s="88" t="inlineStr">
        <is>
          <t>สารปรับความดันออสโมติก (Tonicity-adjusting agent)</t>
        </is>
      </c>
      <c r="H57" s="88" t="inlineStr">
        <is>
          <t>สารกันเสียต้านจุลชีพ (Antimicrobial preservative)</t>
        </is>
      </c>
      <c r="I57" s="100" t="n">
        <v>1</v>
      </c>
      <c r="J57" s="88" t="inlineStr">
        <is>
          <t>✅ คำตอบที่ถูกต้อง: ข้อ ก. สารช่วยเพิ่มความหนืด (Viscosity-enhancing agent)
💡 Background:
หลังจากการหยอดตา ยาน้ำส่วนใหญ่จะถูกกำจัดออกจากผิวกระจกตาอย่างรวดเร็วผ่านการกระพริบตาและการไหลลงสู่ท่อน้ำตา (Nasolacrimal duct) การเติมสารเพิ่มความหนืด (Viscosity-enhancing agent) จะช่วยชะลอการไหลออกและเพิ่ม Ocular contact time
🎯 ทำไมข้อนี้ถึงถูก:
ข้อ ก. Hypromellose (HPMC) ทำหน้าที่เป็น Viscosity-enhancing agent ช่วยเพิ่มความหนืดของยาหยอดตาให้อยู่ในช่วงที่เหมาะสม (15 - 50 cP) ทำให้น้ำยาสัมผัสกับผิวตานานขึ้น เพิ่มการดูดซึมยาเข้าสู่เนื้อเยื่อตา และทำหน้าที่เป็นสารหล่อลื่นดวงตาลดการระคายเคือง
🔍 ข้ออื่นผิดเพราะอะไร:
- ข้อ ข. (Buffering agent): สารปรับ pH ในสูตรนี้คือ NaOH / HCl
- ข้อ ค. (Surfactant): HPMC เป็น Non-ionic polymer ไม่ใช่ Anionic surfactant
- ข้อ ง. (Tonicity agent): สารปรับ Tonicity ในสูตรนี้คือ NaCl
- ข้อ จ. (Preservative): สารกันเสียในสูตรนี้คือ Benzalkonium chloride
📖 Guideline อ้างอิง:
Handbook of Pharmaceutical Excipients (9th Edition) &amp; Ansel's Pharmaceutical Dosage Forms
📌 จุดจำก่อนสอบ:
• สารเพิ่มความหนืดยาตา (Viscosity agents): Hypromellose (HPMC), Hydroxypropyl cellulose (HPC), Polyvinyl alcohol (PVA), Carbomer (Polyacrylic acid), Povidone (PVP)</t>
        </is>
      </c>
      <c r="K57" s="100" t="n"/>
      <c r="L57" s="88" t="inlineStr">
        <is>
          <t>Sterile Preparations &amp; Sterilization</t>
        </is>
      </c>
      <c r="M57" s="100" t="inlineStr">
        <is>
          <t>Product</t>
        </is>
      </c>
      <c r="N57" s="88" t="inlineStr">
        <is>
          <t>ข้อสอบจริง Product ปี 2565 ข้อ 42</t>
        </is>
      </c>
      <c r="O57" s="100" t="inlineStr">
        <is>
          <t>ข้อสอบจริง</t>
        </is>
      </c>
      <c r="P57" s="100" t="inlineStr">
        <is>
          <t>ปี 2565</t>
        </is>
      </c>
      <c r="Q57" s="100" t="n"/>
    </row>
    <row r="58" ht="409.6" customHeight="1" s="49">
      <c r="A58" s="100" t="n">
        <v>56</v>
      </c>
      <c r="B58" s="88" t="inlineStr">
        <is>
          <t>เภสัชกรต้องการตั้งสูตรตำรับยาฉีดเข้าทางหลอดเลือดดำ (Intravenous injection) โดยตัวยาสำคัญมีคุณสมบัติละลายน้ำได้ดีมาก ไม่ทนความร้อน และเกิดปฏิกิริยา Hydrolysis สลายตัวในสารละลายน้ำได้อย่างรวดเร็ว ควรเตรียมผลิตภัณฑ์ยานี้ในรูปแบบใดและด้วยกระบวนการใดที่เหมาะสมที่สุด?</t>
        </is>
      </c>
      <c r="C58" s="100" t="n"/>
      <c r="D58" s="88" t="inlineStr">
        <is>
          <t>ละลายตัวยาในน้ำสำหรับยาฉีด (WFI) กรองผ่านเยื่อกรอง 0.22 µm และทำแห้งแบบแช่เยือกแข็งเป็นยาผงแห้งสำหรับฉีด (Powders for injection by Lyophilization / Freeze drying)</t>
        </is>
      </c>
      <c r="E58" s="88" t="inlineStr">
        <is>
          <t>เตรียมเป็นสารละลายยาฉีดพร้อมใช้ในน้ำ (Aqueous solution for injection) แล้วนำไปฆ่าเชื้อด้วย Autoclave 121 °C</t>
        </is>
      </c>
      <c r="F58" s="88" t="inlineStr">
        <is>
          <t>เตรียมเป็นยาผงแห้งสำหรับฉีดด้วยกระบวนการพ่นฝอยลมร้อน (Spray drying)</t>
        </is>
      </c>
      <c r="G58" s="88" t="inlineStr">
        <is>
          <t>เตรียมเป็นอิมัลชันชนิดน้ำมันในน้ำ (O/W emulsion for injection)</t>
        </is>
      </c>
      <c r="H58" s="34" t="inlineStr">
        <is>
          <t>เตรียมเป็นสารแขวนตะกอนยาฉีดชนิดน้ำมัน (Oily suspension for injection)</t>
        </is>
      </c>
      <c r="I58" s="100" t="n">
        <v>1</v>
      </c>
      <c r="J58" s="88" t="inlineStr">
        <is>
          <t>✅ คำตอบที่ถูกต้อง: ข้อ ก. ละลายตัวยาในน้ำสำหรับยาฉีด (WFI) กรองผ่านเยื่อกรอง 0.22 µm และทำแห้งแบบแช่เยือกแข็งเป็นยาผงแห้งสำหรับฉีด (Powders for injection by Lyophilization / Freeze drying)
💡 Background:
ตัวยาสำคัญที่ละลายน้ำได้ดี แต่ไวต่อการสลายตัวด้วยน้ำ (Hydrolysis-sensitive) และไม่ทนความร้อน (Heat-labile) ไม่สามารถเก็บในรูปสารละลายน้ำพร้อมใช้ได้ และไม่สามารถผ่านความร้อนสูงได้
🎯 ทำไมข้อนี้ถึงถูก:
ข้อ ก. การเตรียมเป็น Powders for injection ด้วยวิธี Lyophilization (Freeze drying) เป็นวิธีมาตรฐานสากล:
1. นำตัวยาละลายใน WFI ปรับ pH และกรองฆ่าเชื้อผ่าน 0.22 µm Membrane filter (Aseptic filtration)
2. บรรจุลง Vial ในห้อง Cleanroom Grade A
3. ทำการแช่เยือกแข็ง (Freezing) และดึงน้ำออกด้วยการระเหิดในสภาวะสุญญากาศที่อุณหภูมิต่ำ (Sublimation drying)
ได้ยาผงแห้งเค้กที่ปราศจากน้ำและคงตัวดีเยี่ยม นำมาละลายน้ำ (Reconstitute) ก่อนฉีด
🔍 ข้ออื่นผิดเพราะอะไร:
- ข้อ ข. (Aqueous solution + Autoclave): น้ำจะทำให้ยาเกิด Hydrolysis และความร้อนจาก Autoclave จะทำลายตัวยาทันที
- ข้อ ค. (Spray drying): ใช้ลมร้อนสูง จะทำลายตัวยาที่ไม่ทนความร้อน
- ข้อ ง. (O/W emulsion): ยังคงมีเฟสน้ำ ทำให้ยาเกิด Hydrolysis
- ข้อ จ. (Oily suspension): ยาฉีดเข้าหลอดเลือดดำ (IV) ห้ามใช้สารแขวนตะกอนหรือน้ำมันเด็ดขาด เพราะจะเกิดหลอดเลือดอุดตัน (Embolism) เสียชีวิตทันที
📖 Guideline อ้างอิง:
Remington: The Science and Practice of Pharmacy &amp; USP-NF General Chapter &lt;1&gt; Injections and Implanted Drug Products
📌 จุดจำก่อนสอบ:
• ยาฉีดไม่ทนความร้อน + สลายตัวในน้ำ (เช่น ยาปฏิชีวนะ Cephalosporins, Omeprazole inj, Biotech proteins) -&gt; ผลิตเป็น Powders for Injection ด้วยวิธี Lyophilization (Freeze-drying)
• ยาฉีดเข้าหลอดเลือดดำ (IV): ต้องเป็นสารละลายใสบริสุทธิ์ (Clear solution) หรือไมโครอิมัลชัน (เช่น Propofol) เท่านั้น ห้ามฉีดสารแขวนตะกอน (Suspension) หรือน้ำมัน เข้าเส้นเลือดดำเด็ดขาด</t>
        </is>
      </c>
      <c r="K58" s="100" t="n"/>
      <c r="L58" s="88" t="inlineStr">
        <is>
          <t>Sterile Preparations &amp; Sterilization</t>
        </is>
      </c>
      <c r="M58" s="100" t="inlineStr">
        <is>
          <t>Product</t>
        </is>
      </c>
      <c r="N58" s="88" t="inlineStr">
        <is>
          <t>ข้อสอบจริง Product ปี 2564 ข้อ 42</t>
        </is>
      </c>
      <c r="O58" s="100" t="inlineStr">
        <is>
          <t>ข้อสอบจริง</t>
        </is>
      </c>
      <c r="P58" s="100" t="inlineStr">
        <is>
          <t>ปี 2564</t>
        </is>
      </c>
      <c r="Q58" s="100" t="n"/>
    </row>
    <row r="59" ht="409.6" customHeight="1" s="49">
      <c r="A59" s="100" t="n">
        <v>57</v>
      </c>
      <c r="B59" s="88" t="inlineStr">
        <is>
          <t>ในการควบคุมคุณภาพยาหยอดตา Chloramphenicol eye drops ตามข้อกำหนดมาตรฐานในเภสัชตำรับสากล (USP-NF / BP) หัวข้อการทดสอบในข้อใดต่อไปนี้ ไม่จำเป็นต้องทำ ในการตรวจปล่อยผ่านผลิตภัณฑ์?</t>
        </is>
      </c>
      <c r="C59" s="100" t="n"/>
      <c r="D59" s="88" t="inlineStr">
        <is>
          <t>การทดสอบสารก่อไข้หรือไพโรเจน (Pyrogen / Bacterial endotoxins test)</t>
        </is>
      </c>
      <c r="E59" s="88" t="inlineStr">
        <is>
          <t>การพิสูจน์เอกลักษณ์ของตัวยาสำคัญ (Identification test)</t>
        </is>
      </c>
      <c r="F59" s="88" t="inlineStr">
        <is>
          <t>การวัดค่าความเป็นกรด-ด่าง (pH measurement)</t>
        </is>
      </c>
      <c r="G59" s="88" t="inlineStr">
        <is>
          <t>การทดสอบความปราศจากเชื้อ (Sterility test)</t>
        </is>
      </c>
      <c r="H59" s="88" t="inlineStr">
        <is>
          <t>การตรวจหาปริมาณตัวยาสำคัญ (Assay)</t>
        </is>
      </c>
      <c r="I59" s="100" t="n">
        <v>1</v>
      </c>
      <c r="J59" s="88" t="inlineStr">
        <is>
          <t>✅ คำตอบที่ถูกต้อง: ข้อ ก. การทดสอบสารก่อไข้หรือไพโรเจน (Pyrogen / Bacterial endotoxins test)
💡 Background:
ยาหยอดตา Chloramphenicol เป็นยาต้านจุลชีพสำหรับใช้เฉพาะที่กับดวงตา ข้อกำหนดในเภสัชตำรับ USP/BP บังคับเฉพาะการทดสอบคุณภาพทางกายภาพ เคมี และความปราศจากเชื้อ
🎯 ทำไมข้อนี้ถึงถูก:
ข้อ ก. การทดสอบ Pyrogen / Bacterial endotoxin test บังคับใช้เฉพาะยาฉีด (Parenterals) เท่านั้น ไม่ได้ระบุเป็นข้อกำหนดมาตรฐานสำหรับยาหยอดตา Chloramphenicol ทั่วไป
🔍 ข้ออื่นผิดเพราะอะไร:
- ข้อ ข. (Identification): บังคับทดสอบเพื่อยืนยันตัวตนของ Chloramphenicol
- ข้อ ค. (pH): บังคับทดสอบเพื่อความคงตัว (ช่วง pH 7.0 - 7.5 ตาม BP)
- ข้อ ง. (Sterility test): บังคับทดสอบตาม USP &lt;71&gt; ในยาทาทุกรุ่นผลิต
- ข้อ จ. (Assay): บังคับทดสอบปริมาณตัวยา (90.0 - 110.0% of label claim)
📖 Guideline อ้างอิง:
USP-NF Monograph for Chloramphenicol Ophthalmic Solution &amp; British Pharmacopoeia (BP)
📌 จุดจำก่อนสอบ:
• ยาหยอดตา Monograph: Identification, Assay, pH, Sterility (USP &lt;71&gt;), Particulate matter (USP &lt;789&gt;) (ไม่มี Pyrogen test)</t>
        </is>
      </c>
      <c r="K59" s="100" t="n"/>
      <c r="L59" s="88" t="inlineStr">
        <is>
          <t>Sterile Preparations &amp; Sterilization</t>
        </is>
      </c>
      <c r="M59" s="100" t="inlineStr">
        <is>
          <t>Product</t>
        </is>
      </c>
      <c r="N59" s="88" t="inlineStr">
        <is>
          <t>ข้อสอบจริง Product ปี 2564 ข้อ 44</t>
        </is>
      </c>
      <c r="O59" s="100" t="inlineStr">
        <is>
          <t>ข้อสอบจริง</t>
        </is>
      </c>
      <c r="P59" s="100" t="inlineStr">
        <is>
          <t>ปี 2564</t>
        </is>
      </c>
      <c r="Q59" s="100" t="n"/>
    </row>
    <row r="60" ht="409.6" customHeight="1" s="49">
      <c r="A60" s="100" t="n">
        <v>58</v>
      </c>
      <c r="B60" s="88" t="inlineStr">
        <is>
          <t>ในระดับอุตสาหกรรมยา สารละลายน้ำที่ต้องนำมาใช้เป็นกระสายยาในสูตรตำรับการผลิตยาฉีด Furosemide injection 10 mL (บรรจุใน Single-dose prefilled syringe) คือข้อใด?</t>
        </is>
      </c>
      <c r="C60" s="100" t="n"/>
      <c r="D60" s="88" t="inlineStr">
        <is>
          <t>Water for Injection (WFI)</t>
        </is>
      </c>
      <c r="E60" s="88" t="inlineStr">
        <is>
          <t>Purified Water</t>
        </is>
      </c>
      <c r="F60" s="88" t="inlineStr">
        <is>
          <t>Sterile Purified Water</t>
        </is>
      </c>
      <c r="G60" s="88" t="inlineStr">
        <is>
          <t>Sterile Water for Injection (SWFI)</t>
        </is>
      </c>
      <c r="H60" s="88" t="inlineStr">
        <is>
          <t>Bacteriostatic Water for Injection (BWFI)</t>
        </is>
      </c>
      <c r="I60" s="100" t="n">
        <v>1</v>
      </c>
      <c r="J60" s="88" t="inlineStr">
        <is>
          <t>✅ คำตอบที่ถูกต้อง: ข้อ ก. Water for Injection (WFI)
💡 Background:
น้ำที่ใช้ทางเภสัชกรรม (Pharmaceutical Waters ตาม USP &lt;1231&gt;):
1. Purified Water: น้ำบริสุทธิ์ ใช้ผลิตยาไม่ปราศจากเชื้อ (ยาน้ำรับประทาน ยาทา ยาเม็ด)
2. Water for Injection (WFI): น้ำสำหรับยาฉีดคุณภาพสูง (ปราศจาก Pyrogens/Endotoxins &lt; 0.25 EU/mL) ใช้เป็นวัตถุดิบกระสายยาในการผลิตยาฉีดระดับอุตสาหกรรมในโรงงาน
3. Sterile Water for Injection (SWFI): WFI ที่บรรจุในภาชนะเดี่ยว (&lt;= 1 L) และผ่านการฆ่าเชื้อแล้ว ใช้ละลายยาผงฉีด
4. Bacteriostatic Water for Injection (BWFI): SWFI ที่ผสมสารกันเสีย บรรจุในขวด &lt;= 30 mL
🎯 ทำไมข้อนี้ถึงถูก:
ข้อ ก. ในกระบวนการผลิตยาฉีดระดับโรงงานอุตสาหกรรม สารละลายน้ำที่ใช้เตรียมสูตรตำรับปริมาตรใหญ่ (Bulk solution preparation) คือ Water for Injection (WFI) ซึ่งจะถูกนำไปผสมตัวยา กรอง และผ่านการฆ่าเชื้อในขั้นตอนการผลิต
🔍 ข้ออื่นผิดเพราะอะไร:
- ข้อ ข. (Purified Water): มีเชื้อและ Endotoxin ได้ ไม่ผ่านมาตรฐานสำหรับยาฉีด
- ข้อ ค. (Sterile Purified Water): ใช้สำหรับล้างเครื่องมือหรือเตรียมยาภายนอก ไม่ใช้เป็นกระสายยาฉีด
- ข้อ ง. (SWFI): เป็นผลิตภัณฑ์สำเร็จรูปที่บรรจุขวดเล็กสำหรับผสมยาในโรงพยาบาล ไม่ใช่น้ำตั้งต้นในไลน์ผลิตอุตสาหกรรม
- ข้อ จ. (BWFI): มีสารกันเสีย บรรจุขวดขนาดเล็ก &lt;= 30 mL ห้ามใช้ในยาฉีดขนาดบรรจุครั้งเดียวหรือไลน์ผลิตขนาดใหญ่
📖 Guideline อ้างอิง:
USP-NF General Chapter &lt;1231&gt; Water for Pharmaceutical Purposes &amp; PIC/S GMP Guide
📌 จุดจำก่อนสอบ:
• ไลน์ผลิตยาฉีดในโรงงานอุตสาหกรรม -&gt; ใช้ Water for Injection (WFI)
• เภสัชกรผสมยาผงฉีดใน รพ. (Reconstitution) -&gt; ใช้ Sterile Water for Injection (SWFI)
• ผสมยาฉีด Multiple-dose (&lt;= 30 mL) -&gt; ใช้ Bacteriostatic Water for Injection (BWFI) (ห้ามใช้ในเด็กแรกเกิด Neonates และห้ามฉีด Intrathecal/Epidural)</t>
        </is>
      </c>
      <c r="K60" s="100" t="n"/>
      <c r="L60" s="88" t="inlineStr">
        <is>
          <t>Sterile Preparations &amp; Sterilization</t>
        </is>
      </c>
      <c r="M60" s="100" t="inlineStr">
        <is>
          <t>Product</t>
        </is>
      </c>
      <c r="N60" s="88" t="inlineStr">
        <is>
          <t>ข้อสอบจริง Product ปี 2564 ข้อ 46</t>
        </is>
      </c>
      <c r="O60" s="100" t="inlineStr">
        <is>
          <t>ข้อสอบจริง</t>
        </is>
      </c>
      <c r="P60" s="100" t="inlineStr">
        <is>
          <t>ปี 2564</t>
        </is>
      </c>
      <c r="Q60" s="100" t="n"/>
    </row>
    <row r="61" ht="409.6" customHeight="1" s="49">
      <c r="A61" s="100" t="n">
        <v>59</v>
      </c>
      <c r="B61" s="88" t="inlineStr">
        <is>
          <t>น้ำที่ใช้เป็นวัตถุดิบกระสายยาในกระบวนการผลิตยาทาเฉพาะที่รูปแบบเจล (Topical gel) ในระดับอุตสาหกรรมตามมาตรฐานเภสัชตำรับคือข้อใด?</t>
        </is>
      </c>
      <c r="C61" s="100" t="n"/>
      <c r="D61" s="88" t="inlineStr">
        <is>
          <t>Purified Water</t>
        </is>
      </c>
      <c r="E61" s="88" t="inlineStr">
        <is>
          <t>Potable Water (น้ำประปาดื่มได้)</t>
        </is>
      </c>
      <c r="F61" s="88" t="inlineStr">
        <is>
          <t>Water for Injection (WFI)</t>
        </is>
      </c>
      <c r="G61" s="88" t="inlineStr">
        <is>
          <t>Sterile Water for Irrigation</t>
        </is>
      </c>
      <c r="H61" s="88" t="inlineStr">
        <is>
          <t>Bacteriostatic Water for Injection</t>
        </is>
      </c>
      <c r="I61" s="100" t="n">
        <v>1</v>
      </c>
      <c r="J61" s="88" t="inlineStr">
        <is>
          <t>✅ คำตอบที่ถูกต้อง: ข้อ ก. Purified Water
💡 Background:
ผลิตภัณฑ์ยาเตรียมทาเฉพาะที่ (Topical non-sterile dosage forms เช่น เจล ครีม ขี้ผึ้ง ยาน้ำรับประทาน) มีข้อกำหนดการใช้น้ำตามเภสัชตำรับ USP &lt;1231&gt;
🎯 ทำไมข้อนี้ถึงถูก:
ข้อ ก. Purified Water (น้ำบริสุทธิ์ที่ผลิตผ่านกระบวนการ Deionization, Reverse Osmosis หรือ Distillation) เป็นน้ำมาตรฐานที่ใช้เป็นกระสายยาในการผลิตยาที่ไม่ต้องปราศจากเชื้อ (Non-sterile pharmaceutical products) ทุกชนิด
🔍 ข้ออื่นผิดเพราะอะไร:
- ข้อ ข. (Potable Water): น้ำประปา ใช้ได้เฉพาะการล้างทำความสะอาดขั้นต้นเท่านั้น ห้ามนำมาเป็นส่วนประกอบในสูตรตำรับยา
- ข้อ ค. (WFI): มีมาตรฐานควบคุม Endotoxin สูงมาก มีต้นทุนสูงเกินจำเป็นสำหรับยาทาภายนอก
- ข้อ ง. (Sterile Water for Irrigation): เป็นน้ำปราศจากเชื้อบรรจุขวดใหญ่สำหรับล้างแผลหรือล้างระหว่างผ่าตัด
- ข้อ จ. (BWFI): เป็นน้ำผสมสารกันเสียสำหรับยาฉีด
📖 Guideline อ้างอิง:
USP-NF General Chapter &lt;1231&gt; Water for Pharmaceutical Purposes
📌 จุดจำก่อนสอบ:
• ยาไม่ปราศจากเชื้อ (ยาน้ำ, ครีม, เจล, ยาเม็ด) -&gt; ใช้ Purified Water
• ยาปราศจากเชื้อ (ยาฉีด, ยาตา) -&gt; ใช้ Water for Injection (WFI)</t>
        </is>
      </c>
      <c r="K61" s="100" t="n"/>
      <c r="L61" s="88" t="inlineStr">
        <is>
          <t>Sterile Preparations &amp; Sterilization</t>
        </is>
      </c>
      <c r="M61" s="100" t="inlineStr">
        <is>
          <t>Product</t>
        </is>
      </c>
      <c r="N61" s="88" t="inlineStr">
        <is>
          <t>ข้อสอบจริง Product ปี 2564 ข้อ 75</t>
        </is>
      </c>
      <c r="O61" s="100" t="inlineStr">
        <is>
          <t>ข้อสอบจริง</t>
        </is>
      </c>
      <c r="P61" s="100" t="inlineStr">
        <is>
          <t>ปี 2564</t>
        </is>
      </c>
      <c r="Q61" s="100" t="n"/>
    </row>
    <row r="62" ht="409.6" customHeight="1" s="49">
      <c r="A62" s="100" t="n">
        <v>60</v>
      </c>
      <c r="B62" s="88" t="inlineStr">
        <is>
          <t>ข้อกำหนดมาตรฐานและการควบคุมคุณภาพของผลิตภัณฑ์ชีววัตถุประเภทวัคซีน (Vaccines) ข้อใดต่อไปนี้ที่มีความแตกต่างและเป็นเกณฑ์เฉพาะที่ ไม่พบ ในยาฉีดสารเคมีทั่วไป?</t>
        </is>
      </c>
      <c r="C62" s="100" t="n"/>
      <c r="D62" s="88" t="inlineStr">
        <is>
          <t>การทดสอบฤทธิ์ทางชีวภาพหรือความแรงภูมิคุ้มกัน (Potency / Immunogenicity assay)</t>
        </is>
      </c>
      <c r="E62" s="88" t="inlineStr">
        <is>
          <t>การทดสอบปริมาตรบรรจุขั้นต่ำ (Minimum fill)</t>
        </is>
      </c>
      <c r="F62" s="88" t="inlineStr">
        <is>
          <t>การทดสอบปริมาตรที่ส่งมอบได้ (Deliverable volume)</t>
        </is>
      </c>
      <c r="G62" s="88" t="inlineStr">
        <is>
          <t>การทดสอบอนุภาคแปลกปลอม (Particulate matter test)</t>
        </is>
      </c>
      <c r="H62" s="88" t="inlineStr">
        <is>
          <t>การทดสอบโลหะหนักปนเปื้อน (Heavy metals test)</t>
        </is>
      </c>
      <c r="I62" s="100" t="n">
        <v>1</v>
      </c>
      <c r="J62" s="88" t="inlineStr">
        <is>
          <t>✅ คำตอบที่ถูกต้อง: ข้อ ก. การทดสอบฤทธิ์ทางชีวภาพหรือความแรงภูมิคุ้มกัน (Potency / Immunogenicity assay)
💡 Background:
วัคซีน (Vaccines) และผลิตภัณฑ์ชีววัตถุ (Biological products) มีความซับซ้อนของโครงสร้างโมเลกุลชีวภาพสูงมาก ปริมาณน้ำหนักของสารไม่ได้สะท้อนถึงประสิทธิภาพในการกระตุ้นภูมิคุ้มกันเสมอไป
🎯 ทำไมข้อนี้ถึงถูก:
ข้อ ก. การทดสอบ Potency / Biological Activity (เช่น การทดสอบกระตุ้นแอนติบอดีในสัตว์ทดลอง, ELISA, หรือ Neutralization assay) เป็นการทดสอบเฉพาะทางชีววิทยาที่บังคับใช้ในวัคซีนทุกรุ่นการผลิต เพื่อยืนยันว่าวัคซีนมีความสามารถในการกระตุ้นภูมิคุ้มกันได้จริง ซึ่งแตกต่างจากยาเคมีทั่วไปที่ตรวจเพียงปริมาณตัวยาทางเคมี (Chemical Assay ด้วย HPLC/UV)
🔍 ข้ออื่นผิดเพราะอะไร:
- ข้อ ข. (Minimum fill): เป็นการทดสอบปริมาตรบรรจุทั่วไปที่ใช้กับยาทุกประเภท
- ข้อ ค. (Deliverable volume): ใช้ตรวจสอบปริมาตรที่ดูดฉีดได้จริงของยาฉีดทั่วไปตาม USP &lt;698&gt;
- ข้อ ง. (Particulate matter): เป็นเกณฑ์มาตรฐานบังคับของยาฉีดทุกชนิดตาม USP &lt;788&gt;
- ข้อ จ. (Heavy metals): เป็นการทดสอบสิ่งเจือปนทั่วไป
📖 Guideline อ้างอิง:
WHO Guidelines on Nonclinical Evaluation of Vaccines &amp; USP-NF Biological Tests and Assays
📌 จุดจำก่อนสอบ:
• วัคซีนและชีววัตถุ: ต้องควบคุม Potency (ฤทธิ์กระตุ้นภูมิคุ้มกัน), Specific toxicity, Inactivation test, และ Sterility/Endotoxin อย่างเข้มงวด</t>
        </is>
      </c>
      <c r="K62" s="100" t="n"/>
      <c r="L62" s="88" t="inlineStr">
        <is>
          <t>Sterile Preparations &amp; Sterilization</t>
        </is>
      </c>
      <c r="M62" s="100" t="inlineStr">
        <is>
          <t>Product</t>
        </is>
      </c>
      <c r="N62" s="88" t="inlineStr">
        <is>
          <t>ข้อสอบจริง Product ปี 2564 ข้อ 100</t>
        </is>
      </c>
      <c r="O62" s="100" t="inlineStr">
        <is>
          <t>ข้อสอบจริง</t>
        </is>
      </c>
      <c r="P62" s="100" t="inlineStr">
        <is>
          <t>ปี 2564</t>
        </is>
      </c>
      <c r="Q62" s="100" t="n"/>
    </row>
    <row r="63" ht="409.6" customHeight="1" s="49">
      <c r="A63" s="100" t="n">
        <v>61</v>
      </c>
      <c r="B63" s="88" t="inlineStr">
        <is>
          <t>ข้อใดต่อไปนี้ ไม่ใช่ หัวข้อการทดสอบเพื่อควบคุมคุณภาพของยาฉีดรูปแบบสารละลาย (Injections / Parenteral solutions) ตามมาตรฐานเภสัชตำรับ?</t>
        </is>
      </c>
      <c r="C63" s="100" t="n"/>
      <c r="D63" s="88" t="inlineStr">
        <is>
          <t>การทดสอบขีดจำกัดของจุลินทรีย์ (Microbial limit test)</t>
        </is>
      </c>
      <c r="E63" s="88" t="inlineStr">
        <is>
          <t>การทดสอบความปราศจากเชื้อ (Sterility test)</t>
        </is>
      </c>
      <c r="F63" s="88" t="inlineStr">
        <is>
          <t>การทดสอบสารก่อไข้หรือเอนโดท็อกซิน (Pyrogen / Bacterial endotoxin test)</t>
        </is>
      </c>
      <c r="G63" s="88" t="inlineStr">
        <is>
          <t>การทดสอบอนุภาคแปลกปลอมที่ไม่ละลาย (Particulate matter test)</t>
        </is>
      </c>
      <c r="H63" s="88" t="inlineStr">
        <is>
          <t>การทดสอบการรั่วซึมของภาชนะบรรจุ (Container-closure integrity / Leaker test)</t>
        </is>
      </c>
      <c r="I63" s="100" t="n">
        <v>1</v>
      </c>
      <c r="J63" s="88" t="inlineStr">
        <is>
          <t>✅ คำตอบที่ถูกต้อง: ข้อ ก. การทดสอบขีดจำกัดของจุลินทรีย์ (Microbial limit test)
💡 Background:
ผลิตภัณฑ์ยาฉีด (Injections) เป็นผลิตภัณฑ์ปราศจากเชื้อ (Sterile products) ที่ฉีดเข้าสู่ร่างกายโดยตรง จึงต้องไม่มีเชื้อจุลินทรีย์ที่มีชีวิตอยู่เลยแม้แต่ตัวเดียว (Absolute sterility)
🎯 ทำไมข้อนี้ถึงถูก:
ข้อ ก. Microbial Limit Test (USP &lt;61&gt;/&lt;62&gt;) เป็นการทดสอบนับจำนวนจุลินทรีย์ที่มีชีวิตที่ยอมให้ปนเปื้อนได้ไม่เกินเกณฑ์ที่กำหนด ซึ่งใช้เฉพาะกับ ยาที่ไม่ต้องปราศจากเชื้อ (Non-sterile products เช่น ยาเม็ด ยาน้ำ ยาทา) เท่านั้น ห้ามนำมาใช้ตัดสินคุณภาพยาฉีดเด็ดขาด เพราะยาฉีดต้องทดสอบด้วย Sterility Test (USP &lt;71&gt;)
🔍 ข้ออื่นผิดเพราะอะไร:
- ข้อ ข. (Sterility test): เป็นการทดสอบบังคับตาม USP &lt;71&gt; เพื่อยืนยันว่ายาฉีดปราศจากเชื้อ 100%
- ข้อ ค. (Pyrogen / Endotoxin test): บังคับทดสอบตาม USP &lt;85&gt; เพื่อป้องกันภาวะ Endotoxic shock
- ข้อ ง. (Particulate matter test): บังคับทดสอบตาม USP &lt;788&gt; เพื่อป้องกันหลอดเลือดฝอยอุดตัน
- ข้อ จ. (Leaker test): ใช้ตรวจความสมบูรณ์ของ Ampule/Vial หลังการปิดผนึก
📖 Guideline อ้างอิง:
USP-NF General Chapter &lt;1&gt; Injections and Implanted Drug Products &amp; &lt;71&gt; Sterility Tests
📌 จุดจำก่อนสอบ:
• ผลิตภัณฑ์ปราศจากเชื้อ (Sterile: ยาฉีด, ยาตา) -&gt; ใช้ Sterility Test (USP &lt;71&gt;)
• ผลิตภัณฑ์ไม่ปราศจากเชื้อ (Non-sterile: ยาเม็ด, ยาน้ำ, ยาทา) -&gt; ใช้ Microbial Limit Test (USP &lt;61&gt;/&lt;62&gt;)</t>
        </is>
      </c>
      <c r="K63" s="100" t="n"/>
      <c r="L63" s="88" t="inlineStr">
        <is>
          <t>Sterile Preparations &amp; Sterilization</t>
        </is>
      </c>
      <c r="M63" s="100" t="inlineStr">
        <is>
          <t>Product</t>
        </is>
      </c>
      <c r="N63" s="88" t="inlineStr">
        <is>
          <t>ข้อสอบจริง Product ปี 2564 ข้อ 105</t>
        </is>
      </c>
      <c r="O63" s="100" t="inlineStr">
        <is>
          <t>ข้อสอบจริง</t>
        </is>
      </c>
      <c r="P63" s="100" t="inlineStr">
        <is>
          <t>ปี 2564</t>
        </is>
      </c>
      <c r="Q63" s="100" t="n"/>
    </row>
    <row r="64" ht="409.6" customHeight="1" s="49">
      <c r="A64" s="100" t="n">
        <v>62</v>
      </c>
      <c r="B64" s="88" t="inlineStr">
        <is>
          <t>ในการเตรียมยาหยอดตาเฉพาะคราวในโรงพยาบาล (Hospital ophthalmic compounding) การทดสอบคุณภาพในข้อใดมีความสำคัญสูงสุดต่อความปลอดภัยของผู้ป่วยเพื่อป้องกันการสูญเสียการมองเห็น?</t>
        </is>
      </c>
      <c r="C64" s="100" t="n"/>
      <c r="D64" s="88" t="inlineStr">
        <is>
          <t>การทดสอบความปราศจากเชื้อ (Sterility test)</t>
        </is>
      </c>
      <c r="E64" s="88" t="inlineStr">
        <is>
          <t>การทดสอบขีดจำกัดของจุลินทรีย์ (Microbial limit test)</t>
        </is>
      </c>
      <c r="F64" s="88" t="inlineStr">
        <is>
          <t>การทดสอบการละลายของตัวยาสำคัญ (Dissolution test)</t>
        </is>
      </c>
      <c r="G64" s="88" t="inlineStr">
        <is>
          <t>การทดสอบการแตกตัว (Disintegration test)</t>
        </is>
      </c>
      <c r="H64" s="88" t="inlineStr">
        <is>
          <t>การทดสอบสารก่อไข้ (Pyrogen test)</t>
        </is>
      </c>
      <c r="I64" s="100" t="n">
        <v>1</v>
      </c>
      <c r="J64" s="88" t="inlineStr">
        <is>
          <t>✅ คำตอบที่ถูกต้อง: ข้อ ก. การทดสอบความปราศจากเชื้อ (Sterility test)
💡 Background:
ดวงตาเป็นอวัยวะที่มีความไวต่อการติดเชื้อสูงมาก และการติดเชื้อในลูกตา (Endophthalmitis) จากเชื้อแบคทีเรีย เช่น Pseudomonas aeruginosa สามารถทำลายกระจกตาและทำให้ตาบอดถาวรได้ภายใน 24 - 48 ชั่วโมง
🎯 ทำไมข้อนี้ถึงถูก:
ข้อ ก. การทดสอบความปราศจากเชื้อ (Sterility test ตาม USP &lt;71&gt;) มีความสำคัญสูงสุดในยาตาทุกชนิด เพื่อยืนยันว่าผลิตภัณฑ์ไม่มีการปนเปื้อนของแบคทีเรียและเชื้อรา
🔍 ข้ออื่นผิดเพราะอะไร:
- ข้อ ข. (Microbial limit test): ใช้สำหรับยาเตรียมที่ไม่ปราศจากเชื้อ ไม่เพียงพอสำหรับยาตา
- ข้อ ค. (Dissolution test): ใช้สำหรับยาเม็ด/แคปซูล ไม่ใช้กับยาน้ำหยอดตา
- ข้อ ง. (Disintegration test): ใช้สำหรับยาเม็ด
- ข้อ จ. (Pyrogen test): ยาหยอดตาไม่ได้ฉีดเข้ากระแสเลือด จึงไม่เกิดผลจาก Pyrogen (Sterility สำคัญกว่ามาก)
📖 Guideline อ้างอิง:
USP-NF General Chapter &lt;797&gt; Pharmaceutical Compounding - Sterile Preparations &amp; &lt;771&gt; Ophthalmic Products
📌 จุดจำก่อนสอบ:
• ข้อกำหนดสำคัญที่สุดของยาตา = ความปราศจากเชื้อ (Sterility) เพื่อป้องกันการติดเชื้อที่กระจกตาตาบอด</t>
        </is>
      </c>
      <c r="K64" s="100" t="n"/>
      <c r="L64" s="88" t="inlineStr">
        <is>
          <t>Sterile Preparations &amp; Sterilization</t>
        </is>
      </c>
      <c r="M64" s="100" t="inlineStr">
        <is>
          <t>Product</t>
        </is>
      </c>
      <c r="N64" s="88" t="inlineStr">
        <is>
          <t>ข้อสอบจริง Product ปี 2564 ข้อ 110</t>
        </is>
      </c>
      <c r="O64" s="100" t="inlineStr">
        <is>
          <t>ข้อสอบจริง</t>
        </is>
      </c>
      <c r="P64" s="100" t="inlineStr">
        <is>
          <t>ปี 2564</t>
        </is>
      </c>
      <c r="Q64" s="100" t="n"/>
    </row>
    <row r="65" ht="409.6" customHeight="1" s="49">
      <c r="A65" s="100" t="n">
        <v>63</v>
      </c>
      <c r="B65" s="88" t="inlineStr">
        <is>
          <t>ข้อใดต่อไปนี้ ไม่ใช่ การทดสอบเพื่อควบคุมคุณภาพของผลิตภัณฑ์ยาฉีด (Parenteral products) ตามเกณฑ์มาตรฐานเภสัชตำรับ?</t>
        </is>
      </c>
      <c r="C65" s="100" t="n"/>
      <c r="D65" s="88" t="inlineStr">
        <is>
          <t>การทดสอบขีดจำกัดของจุลินทรีย์ (Microbial limit test)</t>
        </is>
      </c>
      <c r="E65" s="88" t="inlineStr">
        <is>
          <t>การทดสอบความปราศจากเชื้อ (Sterility test)</t>
        </is>
      </c>
      <c r="F65" s="88" t="inlineStr">
        <is>
          <t>การทดสอบอนุภาคแปลกปลอม (Particulate matter test)</t>
        </is>
      </c>
      <c r="G65" s="88" t="inlineStr">
        <is>
          <t>การทดสอบสารก่อไข้หรือเอนโดท็อกซิน (Pyrogen / Bacterial endotoxins test)</t>
        </is>
      </c>
      <c r="H65" s="88" t="inlineStr">
        <is>
          <t>การทดสอบการรั่วซึมของหลอดบรรจุยา (Leakage test)</t>
        </is>
      </c>
      <c r="I65" s="100" t="n">
        <v>1</v>
      </c>
      <c r="J65" s="88" t="inlineStr">
        <is>
          <t>✅ คำตอบที่ถูกต้อง: ข้อ ก. การทดสอบขีดจำกัดของจุลินทรีย์ (Microbial limit test)
💡 Background:
ยาฉีดเป็นรูปแบบยาปราศจากเชื้อ (Sterile dosage form) การควบคุมคุณภาพทางจุลชีววิทยาต้องใช้เกณฑ์ "ปลอดเชื้อสมบูรณ์ (Sterility)" เท่านั้น
🎯 ทำไมข้อนี้ถึงถูก:
ข้อ ก. Microbial limit test ยอมให้มีจุลชีพปนเปื้อนได้ในระดับจำกัด ซึ่งขัดกับนิยามของยาฉีดโดยสิ้นเชิง
🔍 ข้ออื่นผิดเพราะอะไร:
- ข้อ ข. (Sterility test): เป็นข้อกำหนดบังคับของยาฉีดทุกชนิดตาม USP &lt;71&gt;
- ข้อ ค. (Particulate matter): บังคับทดสอบตาม USP &lt;788&gt;
- ข้อ ง. (Pyrogen test): บังคับทดสอบตาม USP &lt;85&gt;/&lt;151&gt;
- ข้อ จ. (Leakage test): เป็น In-process control / Release test สำหรับ Ampule
📖 Guideline อ้างอิง:
USP-NF General Chapter &lt;1&gt; Injections and Implanted Drug Products
📌 จุดจำก่อนสอบ:
• จำให้ขึ้นใจ: ยาฉีดและยาตา "ห้ามใช้" Microbial Limit Test เด็ดขาด ต้องใช้ "Sterility Test" เท่านั้น</t>
        </is>
      </c>
      <c r="K65" s="100" t="n"/>
      <c r="L65" s="88" t="inlineStr">
        <is>
          <t>Sterile Preparations &amp; Sterilization</t>
        </is>
      </c>
      <c r="M65" s="100" t="inlineStr">
        <is>
          <t>Product</t>
        </is>
      </c>
      <c r="N65" s="88" t="inlineStr">
        <is>
          <t>ข้อสอบจริง Product ปี 2564 ข้อ 139</t>
        </is>
      </c>
      <c r="O65" s="100" t="inlineStr">
        <is>
          <t>ข้อสอบจริง</t>
        </is>
      </c>
      <c r="P65" s="100" t="inlineStr">
        <is>
          <t>ปี 2564</t>
        </is>
      </c>
      <c r="Q65" s="100" t="n"/>
    </row>
    <row r="66" ht="409.6" customHeight="1" s="49">
      <c r="A66" s="100" t="n">
        <v>64</v>
      </c>
      <c r="B66" s="88" t="inlineStr">
        <is>
          <t>ในการควบคุมคุณภาพยาฉีด Diazepam injection (5 mg/mL solution for IV/IM) ตามมาตรฐานเภสัชตำรับ หัวข้อการทดสอบในข้อใดต่อไปนี้ ไม่จำเป็นต้องทำ ในการตรวจปล่อยผ่านผลิตภัณฑ์?</t>
        </is>
      </c>
      <c r="C66" s="100" t="n"/>
      <c r="D66" s="88" t="inlineStr">
        <is>
          <t>การทดสอบขีดจำกัดของจุลินทรีย์ (Microbial limit test)</t>
        </is>
      </c>
      <c r="E66" s="88" t="inlineStr">
        <is>
          <t>การวัดค่าความเป็นกรด-ด่าง (pH measurement)</t>
        </is>
      </c>
      <c r="F66" s="88" t="inlineStr">
        <is>
          <t>การทดสอบสารก่อไข้หรือเอนโดท็อกซิน (Bacterial endotoxins test)</t>
        </is>
      </c>
      <c r="G66" s="88" t="inlineStr">
        <is>
          <t>การทดสอบการรั่วซึมของหลอดยา (Leakage test)</t>
        </is>
      </c>
      <c r="H66" s="88" t="inlineStr">
        <is>
          <t>การทดสอบปริมาตรที่ส่งมอบได้ (Deliverable volume)</t>
        </is>
      </c>
      <c r="I66" s="100" t="n">
        <v>1</v>
      </c>
      <c r="J66" s="88" t="inlineStr">
        <is>
          <t>✅ คำตอบที่ถูกต้อง: ข้อ ก. การทดสอบขีดจำกัดของจุลินทรีย์ (Microbial limit test)
💡 Background:
Diazepam injection เป็นสารละลายยาฉีดในตัวทำละลายร่วม (Co-solvents: Propylene glycol, Ethanol, Benzyl alcohol) บรรจุในหลอดแก้ว Ampule ปิดสนิท
🎯 ทำไมข้อนี้ถึงถูก:
ข้อ ก. เนื่องจาก Diazepam injection เป็นยาฉีดปราศจากเชื้อ จึงต้องทดสอบ Sterility test เท่านั้น ไม่มีการทดสอบ Microbial limit test
🔍 ข้ออื่นผิดเพราะอะไร:
- ข้อ ข. (pH): บังคับทดสอบ (ช่วง pH 6.2 - 6.9) เพื่อป้องกันการตกตะกอนของตัวยา
- ข้อ ค. (Bacterial endotoxins): บังคับทดสอบตาม USP &lt;85&gt; (ไม่เกิน 11.6 USP Endotoxin Units per mg)
- ข้อ ง. (Leakage test): บังคับทดสอบหลอด Ampule ด้วย Methylene blue dye bath under vacuum
- ข้อ จ. (Deliverable volume): บังคับทดสอบตาม USP &lt;698&gt; เพื่อให้มั่นใจว่าผู้ป่วยจะดูดยาได้ครบตามฉลาก
📖 Guideline อ้างอิง:
USP-NF Monograph for Diazepam Injection &amp; USP-NF &lt;1&gt; Injections
📌 จุดจำก่อนสอบ:
• Diazepam injection: มี Co-solvents (PG + EtOH) ระวังการตกตะกอนเมื่อผสมในสารละลายน้ำเกลือ/น้ำตาล</t>
        </is>
      </c>
      <c r="K66" s="100" t="n"/>
      <c r="L66" s="88" t="inlineStr">
        <is>
          <t>Sterile Preparations &amp; Sterilization</t>
        </is>
      </c>
      <c r="M66" s="100" t="inlineStr">
        <is>
          <t>Product</t>
        </is>
      </c>
      <c r="N66" s="88" t="inlineStr">
        <is>
          <t>ข้อสอบจริง Product ปี 2564 ข้อ 147</t>
        </is>
      </c>
      <c r="O66" s="100" t="inlineStr">
        <is>
          <t>ข้อสอบจริง</t>
        </is>
      </c>
      <c r="P66" s="100" t="inlineStr">
        <is>
          <t>ปี 2564</t>
        </is>
      </c>
      <c r="Q66" s="100" t="n"/>
    </row>
    <row r="67" ht="409.6" customHeight="1" s="49">
      <c r="A67" s="100" t="n">
        <v>65</v>
      </c>
      <c r="B67" s="88" t="inlineStr">
        <is>
          <t>กระบวนการทำให้ปราศจากเชื้อในข้อใดต่อไปนี้ ไม่จัดเป็น วิธีการฆ่าเชื้อในขั้นตอนสุดท้าย (Terminal sterilization)?</t>
        </is>
      </c>
      <c r="C67" s="100" t="n"/>
      <c r="D67" s="88" t="inlineStr">
        <is>
          <t>การกรองผ่านเยื่อกรองขนาด 0.22 ไมครอน (Membrane filtration 0.22 µm)</t>
        </is>
      </c>
      <c r="E67" s="88" t="inlineStr">
        <is>
          <t>การนึ่งฆ่าเชื้อด้วยไอน้ำร้อนอัดความดัน (Autoclave moist heat sterilization)</t>
        </is>
      </c>
      <c r="F67" s="88" t="inlineStr">
        <is>
          <t>การฉายรังสีแกมมา (Gamma irradiation sterilization)</t>
        </is>
      </c>
      <c r="G67" s="88" t="inlineStr">
        <is>
          <t>การอบฆ่าเชื้อด้วยความร้อนแห้ง (Dry heat sterilization)</t>
        </is>
      </c>
      <c r="H67" s="88" t="inlineStr">
        <is>
          <t>การอบรมด้วยก๊าซเอทิลีนออกไซด์ (Ethylene oxide gas sterilization)</t>
        </is>
      </c>
      <c r="I67" s="100" t="n">
        <v>1</v>
      </c>
      <c r="J67" s="88" t="inlineStr">
        <is>
          <t>✅ คำตอบที่ถูกต้อง: ข้อ ก. การกรองผ่านเยื่อกรองขนาด 0.22 ไมครอน (Membrane filtration 0.22 µm)
💡 Background:
Terminal sterilization คือกระบวนการฆ่าเชื้อที่กระทำกับผลิตภัณฑ์ยาหลังจากบรรจุและปิดผนึกในภาชนะบรรจุขั้นสุดท้ายแล้ว
🎯 ทำไมข้อนี้ถึงถูก:
ข้อ ก. Membrane filtration (0.22 µm) เป็นการกรองสารละลายก่อนบรรจุ จัดเป็น Aseptic processing ไม่ใช่ Terminal sterilization
🔍 ข้ออื่นผิดเพราะอะไร:
- ข้อ ข. (Autoclave): เป็น Moist heat terminal sterilization
- ข้อ ค. (Gamma radiation): เป็น Radiation terminal sterilization
- ข้อ ง. (Dry heat): เป็น Dry heat terminal sterilization
- ข้อ จ. (Ethylene oxide): เป็น Gas terminal sterilization
📖 Guideline อ้างอิง:
USP-NF General Chapter &lt;1229&gt; Sterilization of Compendial Articles
📌 จุดจำก่อนสอบ:
• Aseptic filtration (0.22 µm) = กลไกแยกเชื้อออกก่อนบรรจุ (ไม่ใช่ Terminal sterilization)</t>
        </is>
      </c>
      <c r="K67" s="100" t="n"/>
      <c r="L67" s="88" t="inlineStr">
        <is>
          <t>Sterile Preparations &amp; Sterilization</t>
        </is>
      </c>
      <c r="M67" s="100" t="inlineStr">
        <is>
          <t>Product</t>
        </is>
      </c>
      <c r="N67" s="88" t="inlineStr">
        <is>
          <t>ข้อสอบจริง Product ปี 2564 ข้อ 157</t>
        </is>
      </c>
      <c r="O67" s="100" t="inlineStr">
        <is>
          <t>ข้อสอบจริง</t>
        </is>
      </c>
      <c r="P67" s="100" t="inlineStr">
        <is>
          <t>ปี 2564</t>
        </is>
      </c>
      <c r="Q67" s="100" t="n"/>
    </row>
    <row r="68" ht="409.6" customHeight="1" s="49">
      <c r="A68" s="100" t="n">
        <v>66</v>
      </c>
      <c r="B68" s="88" t="inlineStr">
        <is>
          <t>ในระบบนำส่งยาสู่ดวงตาชนิดก่อเจล ณ บริเวณที่ให้ยา (In situ gelling ophthalmic system) พอลิเมอร์ในข้อใดต่อไปนี้มีคุณสมบัติเปลี่ยนสถานะจากของเหลวเป็นเจลเมื่อสัมผัสกับอุณหภูมิของร่างกาย (Thermo-reversible sol-to-gel transition)?</t>
        </is>
      </c>
      <c r="C68" s="100" t="n"/>
      <c r="D68" s="88" t="inlineStr">
        <is>
          <t>Poloxamer 407 (Pluronic F-127)</t>
        </is>
      </c>
      <c r="E68" s="88" t="inlineStr">
        <is>
          <t>Carbopol 940 (Polyacrylic acid)</t>
        </is>
      </c>
      <c r="F68" s="88" t="inlineStr">
        <is>
          <t>Ethyl cellulose</t>
        </is>
      </c>
      <c r="G68" s="88" t="inlineStr">
        <is>
          <t>Polyvinyl alcohol (PVA)</t>
        </is>
      </c>
      <c r="H68" s="88" t="inlineStr">
        <is>
          <t>Sodium carboxymethyl cellulose (Na CMC)</t>
        </is>
      </c>
      <c r="I68" s="100" t="n">
        <v>1</v>
      </c>
      <c r="J68" s="88" t="inlineStr">
        <is>
          <t>✅ คำตอบที่ถูกต้อง: ข้อ ก. Poloxamer 407 (Pluronic F-127)
💡 Background:
ระบบ In situ gel เป็นเทคโนโลยีนำส่งยาตาขั้นสูง โดยตัวยาจะอยู่ในรูปของเหลว (Sol) ที่อุณหภูมิห้องเพื่อความสะดวกในการหยอดตา แต่เมื่อสัมผัสกับสภาวะบนผิวตาจะเปลี่ยนเป็นเจลข้น (Gel) ทันทีเพื่อเพิ่ม Ocular residence time
🎯 ทำไมข้อนี้ถึงถูก:
ข้อ ก. Poloxamer 407 (Pluronic F-127) เป็น Triblock copolymer (PEO-PPO-PEO) ที่มีคุณสมบัติ Thermosensitive / Thermo-reversible sol-to-gel transition ที่ความเข้มข้น 15 - 20% w/w จะเป็นของเหลวที่อุณหภูมิห้อง (20 - 25 °C) และเปลี่ยนเป็นเจลหนืดเมื่อสัมผัสอุณหภูมิร่างกายที่ผิวตา (34 - 37 °C)
🔍 ข้ออื่นผิดเพราะอะไร:
- ข้อ ข. (Carbopol): เป็น pH-sensitive in situ gel (เปลี่ยนจากของเหลวที่ pH กรดเป็นเจลเมื่อเจอ pH 7.4 ของน้ำตา) ไม่ใช่ Thermo-reversible
- ข้อ ค. (Ethyl cellulose): เป็นพอลิเมอร์ไม่ละลายน้ำ ไม่เกิด In situ gel
- ข้อ ง. (PVA): เป็น Viscosity enhancer ธรรมดา ไม่เปลี่ยนสถานะแบบ In situ gel
- ข้อ จ. (Na CMC): เป็นสารก่อความหนืดทั่วไป
📖 Guideline อ้างอิง:
Remington: The Science and Practice of Pharmacy &amp; Advanced Drug Delivery Reviews
📌 จุดจำก่อนสอบ:
• In situ gelling mechanisms:
  - Temperature-induced (Sol-&gt;Gel เมื่ออุณหภูมิสูงขึ้น): Poloxamer 407 (Pluronic F127), Xyloglucan
  - pH-induced (Sol-&gt;Gel เมื่อ pH เพิ่มขึ้นเป็น 7.4): Carbopol (Carbomer), Cellulose acetate phthalate (CAP)
  - Ion-induced (Sol-&gt;Gel เมื่อสัมผัสไอออน Na+/Ca2+ ในน้ำตา): Gellan gum (Gelrite), Sodium alginate</t>
        </is>
      </c>
      <c r="K68" s="100" t="n"/>
      <c r="L68" s="88" t="inlineStr">
        <is>
          <t>Sterile Preparations &amp; Sterilization</t>
        </is>
      </c>
      <c r="M68" s="100" t="inlineStr">
        <is>
          <t>Product</t>
        </is>
      </c>
      <c r="N68" s="88" t="inlineStr">
        <is>
          <t>ข้อสอบจริง Product ปี 2564 ข้อ 158</t>
        </is>
      </c>
      <c r="O68" s="100" t="inlineStr">
        <is>
          <t>ข้อสอบจริง</t>
        </is>
      </c>
      <c r="P68" s="100" t="inlineStr">
        <is>
          <t>ปี 2564</t>
        </is>
      </c>
      <c r="Q68" s="100" t="n"/>
    </row>
    <row r="69" ht="409.6" customHeight="1" s="49">
      <c r="A69" s="100" t="n">
        <v>67</v>
      </c>
      <c r="B69" s="88"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69" s="100" t="n"/>
      <c r="D69" s="88" t="inlineStr">
        <is>
          <t>Benzyl alcohol</t>
        </is>
      </c>
      <c r="E69" s="88" t="inlineStr">
        <is>
          <t>Dexamethasone sodium phosphate</t>
        </is>
      </c>
      <c r="F69" s="88" t="inlineStr">
        <is>
          <t>Sodium chloride</t>
        </is>
      </c>
      <c r="G69" s="88" t="inlineStr">
        <is>
          <t>Sodium hydroxide</t>
        </is>
      </c>
      <c r="H69" s="88" t="inlineStr">
        <is>
          <t>Polysorbate 80</t>
        </is>
      </c>
      <c r="I69" s="100" t="n">
        <v>1</v>
      </c>
      <c r="J69" s="88"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69" s="100" t="n"/>
      <c r="L69" s="88" t="inlineStr">
        <is>
          <t>Sterile Preparations &amp; Sterilization</t>
        </is>
      </c>
      <c r="M69" s="100" t="inlineStr">
        <is>
          <t>Product</t>
        </is>
      </c>
      <c r="N69" s="88" t="inlineStr">
        <is>
          <t>ข้อสอบจริง Product ปี 2563 ข้อ 59</t>
        </is>
      </c>
      <c r="O69" s="100" t="inlineStr">
        <is>
          <t>ข้อสอบจริง</t>
        </is>
      </c>
      <c r="P69" s="100" t="inlineStr">
        <is>
          <t>ปี 2563</t>
        </is>
      </c>
      <c r="Q69" s="100" t="n"/>
    </row>
    <row r="70" ht="409.6" customHeight="1" s="49">
      <c r="A70" s="100" t="n">
        <v>68</v>
      </c>
      <c r="B70" s="88"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70" s="100" t="n"/>
      <c r="D70" s="88" t="inlineStr">
        <is>
          <t>การทดสอบขีดจำกัดของจุลินทรีย์ (Microbial limit test)</t>
        </is>
      </c>
      <c r="E70" s="88" t="inlineStr">
        <is>
          <t>การทดสอบความปราศจากเชื้อ (Sterility test)</t>
        </is>
      </c>
      <c r="F70" s="88" t="inlineStr">
        <is>
          <t>การทดสอบสารก่อไข้หรือเอนโดท็อกซิน (Pyrogen / Bacterial endotoxins test)</t>
        </is>
      </c>
      <c r="G70" s="88" t="inlineStr">
        <is>
          <t>การทดสอบอนุภาคแปลกปลอม (Particulate matter test)</t>
        </is>
      </c>
      <c r="H70" s="88" t="inlineStr">
        <is>
          <t>การทดสอบการรั่วซึมของภาชนะบรรจุ (Leaker test)</t>
        </is>
      </c>
      <c r="I70" s="100" t="n">
        <v>1</v>
      </c>
      <c r="J70" s="88"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70" s="100" t="n"/>
      <c r="L70" s="88" t="inlineStr">
        <is>
          <t>Sterile Preparations &amp; Sterilization</t>
        </is>
      </c>
      <c r="M70" s="100" t="inlineStr">
        <is>
          <t>Product</t>
        </is>
      </c>
      <c r="N70" s="88" t="inlineStr">
        <is>
          <t>ข้อสอบจริง Product ปี 2563 ข้อ 60</t>
        </is>
      </c>
      <c r="O70" s="100" t="inlineStr">
        <is>
          <t>ข้อสอบจริง</t>
        </is>
      </c>
      <c r="P70" s="100" t="inlineStr">
        <is>
          <t>ปี 2563</t>
        </is>
      </c>
      <c r="Q70" s="100" t="n"/>
    </row>
    <row r="71" ht="409.6" customHeight="1" s="49">
      <c r="A71" s="100" t="n">
        <v>69</v>
      </c>
      <c r="B71" s="88"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71" s="100" t="n"/>
      <c r="D71" s="88" t="inlineStr">
        <is>
          <t>การทดสอบความปราศจากเชื้อ (Sterility test)</t>
        </is>
      </c>
      <c r="E71" s="88" t="inlineStr">
        <is>
          <t>การทดสอบขีดจำกัดของจุลินทรีย์ (Microbial limit test)</t>
        </is>
      </c>
      <c r="F71" s="88" t="inlineStr">
        <is>
          <t>การทดสอบการละลาย (Dissolution test)</t>
        </is>
      </c>
      <c r="G71" s="88" t="inlineStr">
        <is>
          <t>การทดสอบการแตกตัว (Disintegration test)</t>
        </is>
      </c>
      <c r="H71" s="88" t="inlineStr">
        <is>
          <t>การทดสอบสารก่อไข้ (Pyrogen test)</t>
        </is>
      </c>
      <c r="I71" s="100" t="n">
        <v>1</v>
      </c>
      <c r="J71" s="88"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71" s="100" t="n"/>
      <c r="L71" s="88" t="inlineStr">
        <is>
          <t>Sterile Preparations &amp; Sterilization</t>
        </is>
      </c>
      <c r="M71" s="100" t="inlineStr">
        <is>
          <t>Product</t>
        </is>
      </c>
      <c r="N71" s="88" t="inlineStr">
        <is>
          <t>ข้อสอบจริง Product ปี 2563 ข้อ 63</t>
        </is>
      </c>
      <c r="O71" s="100" t="inlineStr">
        <is>
          <t>ข้อสอบจริง</t>
        </is>
      </c>
      <c r="P71" s="100" t="inlineStr">
        <is>
          <t>ปี 2563</t>
        </is>
      </c>
      <c r="Q71" s="100" t="n"/>
    </row>
    <row r="72" ht="409.6" customHeight="1" s="49">
      <c r="A72" s="100" t="n">
        <v>70</v>
      </c>
      <c r="B72" s="88"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72" s="100" t="n"/>
      <c r="D72" s="88" t="inlineStr">
        <is>
          <t>การทดสอบความแรงในการกระตุ้นภูมิคุ้มกันหรือฤทธิ์ทางชีวภาพ (Potency / Immunogenicity assay)</t>
        </is>
      </c>
      <c r="E72" s="88" t="inlineStr">
        <is>
          <t>การทดสอบปริมาตรบรรจุขั้นต่ำ (Minimum fill)</t>
        </is>
      </c>
      <c r="F72" s="88" t="inlineStr">
        <is>
          <t>การทดสอบปริมาตรที่ส่งมอบได้ (Deliverable volume)</t>
        </is>
      </c>
      <c r="G72" s="88" t="inlineStr">
        <is>
          <t>การทดสอบอนุภาคแปลกปลอม (Particulate matter)</t>
        </is>
      </c>
      <c r="H72" s="88" t="inlineStr">
        <is>
          <t>การทดสอบโลหะหนัก (Heavy metals)</t>
        </is>
      </c>
      <c r="I72" s="100" t="n">
        <v>1</v>
      </c>
      <c r="J72" s="88"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72" s="100" t="n"/>
      <c r="L72" s="88" t="inlineStr">
        <is>
          <t>Sterile Preparations &amp; Sterilization</t>
        </is>
      </c>
      <c r="M72" s="100" t="inlineStr">
        <is>
          <t>Product</t>
        </is>
      </c>
      <c r="N72" s="88" t="inlineStr">
        <is>
          <t>ข้อสอบจริง Product ปี 2563 ข้อ 64</t>
        </is>
      </c>
      <c r="O72" s="100" t="inlineStr">
        <is>
          <t>ข้อสอบจริง</t>
        </is>
      </c>
      <c r="P72" s="100" t="inlineStr">
        <is>
          <t>ปี 2563</t>
        </is>
      </c>
      <c r="Q72" s="100" t="n"/>
    </row>
    <row r="73" ht="409.6" customHeight="1" s="49">
      <c r="A73" s="100" t="n">
        <v>71</v>
      </c>
      <c r="B73" s="88" t="inlineStr">
        <is>
          <t>ข้อใดต่อไปนี้ ไม่ใช่ หัวข้อการทดสอบเพื่อควบคุมคุณภาพของผลิตภัณฑ์ยาฉีด (Injections) ตามมาตรฐานสากล?</t>
        </is>
      </c>
      <c r="C73" s="100" t="n"/>
      <c r="D73" s="88" t="inlineStr">
        <is>
          <t>การทดสอบขีดจำกัดของจุลินทรีย์ (Microbial limit test)</t>
        </is>
      </c>
      <c r="E73" s="88" t="inlineStr">
        <is>
          <t>การทดสอบความปลอดภัยเบื้องต้นในสัตว์ทดลอง (General safety test / Abnormal toxicity test)</t>
        </is>
      </c>
      <c r="F73" s="88" t="inlineStr">
        <is>
          <t>การทดสอบความปราศจากเชื้อ (Sterility test)</t>
        </is>
      </c>
      <c r="G73" s="88" t="inlineStr">
        <is>
          <t>การทดสอบสารก่อไข้ (Pyrogen test)</t>
        </is>
      </c>
      <c r="H73" s="88" t="inlineStr">
        <is>
          <t>การทดสอบอนุภาคแปลกปลอม (Particulate matter test)</t>
        </is>
      </c>
      <c r="I73" s="100" t="n">
        <v>1</v>
      </c>
      <c r="J73" s="88"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73" s="100" t="n"/>
      <c r="L73" s="88" t="inlineStr">
        <is>
          <t>Sterile Preparations &amp; Sterilization</t>
        </is>
      </c>
      <c r="M73" s="100" t="inlineStr">
        <is>
          <t>Product</t>
        </is>
      </c>
      <c r="N73" s="88" t="inlineStr">
        <is>
          <t>ข้อสอบจริง Product ปี 2561 ข้อ 39</t>
        </is>
      </c>
      <c r="O73" s="100" t="inlineStr">
        <is>
          <t>ข้อสอบจริง</t>
        </is>
      </c>
      <c r="P73" s="100" t="inlineStr">
        <is>
          <t>ปี 2561</t>
        </is>
      </c>
      <c r="Q73" s="100" t="n"/>
    </row>
    <row r="74" ht="409.6" customHeight="1" s="49">
      <c r="A74" s="100" t="n">
        <v>72</v>
      </c>
      <c r="B74" s="88"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74" s="100" t="n"/>
      <c r="D74" s="88" t="inlineStr">
        <is>
          <t>การทดสอบความเป็นพิษผิดปกติในสัตว์ทดลอง (Safety test / Abnormal toxicity test)</t>
        </is>
      </c>
      <c r="E74" s="88" t="inlineStr">
        <is>
          <t>การวัดค่าความเป็นกรด-ด่าง (pH test)</t>
        </is>
      </c>
      <c r="F74" s="88" t="inlineStr">
        <is>
          <t>การทดสอบเอนโดท็อกซินของแบคทีเรีย (Bacterial endotoxins test)</t>
        </is>
      </c>
      <c r="G74" s="88" t="inlineStr">
        <is>
          <t>การทดสอบการรั่วซึมของหลอดยา (Leakage test)</t>
        </is>
      </c>
      <c r="H74" s="88" t="inlineStr">
        <is>
          <t>การทดสอบปริมาตรที่ส่งมอบได้ (Deliverable volume)</t>
        </is>
      </c>
      <c r="I74" s="100" t="n">
        <v>1</v>
      </c>
      <c r="J74" s="88"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74" s="100" t="n"/>
      <c r="L74" s="88" t="inlineStr">
        <is>
          <t>Sterile Preparations &amp; Sterilization</t>
        </is>
      </c>
      <c r="M74" s="100" t="inlineStr">
        <is>
          <t>Product</t>
        </is>
      </c>
      <c r="N74" s="88" t="inlineStr">
        <is>
          <t>ข้อสอบจริง Product ปี 2561 ข้อ 51</t>
        </is>
      </c>
      <c r="O74" s="100" t="inlineStr">
        <is>
          <t>ข้อสอบจริง</t>
        </is>
      </c>
      <c r="P74" s="100" t="inlineStr">
        <is>
          <t>ปี 2561</t>
        </is>
      </c>
      <c r="Q74" s="100" t="n"/>
    </row>
    <row r="75" ht="409.6" customHeight="1" s="49">
      <c r="A75" s="100" t="n">
        <v>73</v>
      </c>
      <c r="B75" s="88"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75" s="100" t="n"/>
      <c r="D75" s="88" t="inlineStr">
        <is>
          <t>ความปราศจากเชื้อ (Sterility ตาม USP &lt;71&gt;)</t>
        </is>
      </c>
      <c r="E75" s="88" t="inlineStr">
        <is>
          <t>โครงสร้างผลึกของยา (Crystallinity)</t>
        </is>
      </c>
      <c r="F75" s="88" t="inlineStr">
        <is>
          <t>การทดสอบปริมาตรบรรจุขั้นต่ำ (Minimum fill)</t>
        </is>
      </c>
      <c r="G75" s="88" t="inlineStr">
        <is>
          <t>การทดสอบเอนโดท็อกซินของแบคทีเรีย (Bacterial endotoxins test)</t>
        </is>
      </c>
      <c r="H75" s="88" t="inlineStr">
        <is>
          <t>การทดสอบการละลาย (Dissolution test)</t>
        </is>
      </c>
      <c r="I75" s="100" t="n">
        <v>1</v>
      </c>
      <c r="J75" s="88"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75" s="100" t="n"/>
      <c r="L75" s="88" t="inlineStr">
        <is>
          <t>Sterile Preparations &amp; Sterilization</t>
        </is>
      </c>
      <c r="M75" s="100" t="inlineStr">
        <is>
          <t>Product</t>
        </is>
      </c>
      <c r="N75" s="88" t="inlineStr">
        <is>
          <t>ข้อสอบจริง Product ปี 2561 ข้อ 109</t>
        </is>
      </c>
      <c r="O75" s="100" t="inlineStr">
        <is>
          <t>ข้อสอบจริง</t>
        </is>
      </c>
      <c r="P75" s="100" t="inlineStr">
        <is>
          <t>ปี 2561</t>
        </is>
      </c>
      <c r="Q75" s="100" t="n"/>
    </row>
    <row r="76" ht="409.6" customHeight="1" s="49">
      <c r="A76" s="100" t="n">
        <v>74</v>
      </c>
      <c r="B76" s="88"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76" s="100" t="n"/>
      <c r="D76" s="88" t="inlineStr">
        <is>
          <t>Grade A สำหรับจุดวิกฤตการบรรจุ และ Grade B สำหรับพื้นที่ห้องเบื้องหลัง (Grade A in Grade B background)</t>
        </is>
      </c>
      <c r="E76" s="88" t="inlineStr">
        <is>
          <t>Grade B สำหรับจุดวิกฤตการบรรจุ และ Grade C สำหรับพื้นที่ห้องเบื้องหลัง</t>
        </is>
      </c>
      <c r="F76" s="88" t="inlineStr">
        <is>
          <t>Grade C สำหรับจุดวิกฤตการบรรจุ และ Grade D สำหรับพื้นที่ห้องเบื้องหลัง</t>
        </is>
      </c>
      <c r="G76" s="88" t="inlineStr">
        <is>
          <t>Grade D สำหรับจุดวิกฤตการบรรจุ และ Grade E สำหรับพื้นที่ห้องเบื้องหลัง</t>
        </is>
      </c>
      <c r="H76" s="88" t="inlineStr">
        <is>
          <t>Grade A สำหรับจุดวิกฤตการบรรจุ และ Grade D สำหรับพื้นที่ห้องเบื้องหลัง</t>
        </is>
      </c>
      <c r="I76" s="100" t="n">
        <v>1</v>
      </c>
      <c r="J76" s="88"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76" s="100" t="n"/>
      <c r="L76" s="88" t="inlineStr">
        <is>
          <t>Sterile Preparations &amp; Sterilization</t>
        </is>
      </c>
      <c r="M76" s="100" t="inlineStr">
        <is>
          <t>Product</t>
        </is>
      </c>
      <c r="N76" s="88" t="inlineStr">
        <is>
          <t>ข้อสอบจริง Product ปี 2559 ข้อ 4</t>
        </is>
      </c>
      <c r="O76" s="100" t="inlineStr">
        <is>
          <t>ข้อสอบจริง</t>
        </is>
      </c>
      <c r="P76" s="100" t="inlineStr">
        <is>
          <t>ปี 2559</t>
        </is>
      </c>
      <c r="Q76" s="100" t="n"/>
    </row>
    <row r="77" ht="409.6" customHeight="1" s="49">
      <c r="A77" s="100" t="n">
        <v>75</v>
      </c>
      <c r="B77" s="88"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77" s="100" t="n"/>
      <c r="D77" s="88" t="inlineStr">
        <is>
          <t>เก็บในหลอดยาแก้ว Ampule สีชา ที่อุณหภูมิ 8 - 15 องศาเซลเซียส</t>
        </is>
      </c>
      <c r="E77" s="88" t="inlineStr">
        <is>
          <t>เก็บในขวดยา Vial สีชา ที่อุณหภูมิ 2 - 8 องศาเซลเซียส</t>
        </is>
      </c>
      <c r="F77" s="88" t="inlineStr">
        <is>
          <t>เก็บในหลอดยาแก้ว Ampule สีใส ที่อุณหภูมิ 2 - 8 องศาเซลเซียส</t>
        </is>
      </c>
      <c r="G77" s="88" t="inlineStr">
        <is>
          <t>เก็บในขวดยา Vial สีใส ที่อุณหภูมิ 8 - 15 องศาเซลเซียส</t>
        </is>
      </c>
      <c r="H77" s="88" t="inlineStr">
        <is>
          <t>เก็บในหลอดยาแก้ว Ampule สีชา ที่อุณหภูมิห้องควบคุม (20 - 25 องศาเซลเซียส)</t>
        </is>
      </c>
      <c r="I77" s="100" t="n">
        <v>1</v>
      </c>
      <c r="J77" s="88"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77" s="100" t="n"/>
      <c r="L77" s="88" t="inlineStr">
        <is>
          <t>Sterile Preparations &amp; Sterilization</t>
        </is>
      </c>
      <c r="M77" s="100" t="inlineStr">
        <is>
          <t>Product</t>
        </is>
      </c>
      <c r="N77" s="88" t="inlineStr">
        <is>
          <t>ข้อสอบจริง Product ปี 2559 ข้อ 6</t>
        </is>
      </c>
      <c r="O77" s="100" t="inlineStr">
        <is>
          <t>ข้อสอบจริง</t>
        </is>
      </c>
      <c r="P77" s="100" t="inlineStr">
        <is>
          <t>ปี 2559</t>
        </is>
      </c>
      <c r="Q77" s="100" t="n"/>
    </row>
    <row r="78" ht="409.6" customHeight="1" s="49">
      <c r="A78" s="100" t="n">
        <v>76</v>
      </c>
      <c r="B78" s="88"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78" s="100" t="n"/>
      <c r="D78" s="88" t="inlineStr">
        <is>
          <t>Type I: Highly resistant borosilicate glass</t>
        </is>
      </c>
      <c r="E78" s="88" t="inlineStr">
        <is>
          <t>Type II: Treated soda-lime glass</t>
        </is>
      </c>
      <c r="F78" s="88" t="inlineStr">
        <is>
          <t>Type III: Soda-lime glass</t>
        </is>
      </c>
      <c r="G78" s="88" t="inlineStr">
        <is>
          <t>Type NP: General purpose soda-lime glass</t>
        </is>
      </c>
      <c r="H78" s="88" t="inlineStr">
        <is>
          <t>Silicon dioxide treated plastics</t>
        </is>
      </c>
      <c r="I78" s="100" t="n">
        <v>1</v>
      </c>
      <c r="J78" s="88"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78" s="100" t="n"/>
      <c r="L78" s="88" t="inlineStr">
        <is>
          <t>Sterile Preparations &amp; Sterilization</t>
        </is>
      </c>
      <c r="M78" s="100" t="inlineStr">
        <is>
          <t>Product</t>
        </is>
      </c>
      <c r="N78" s="88" t="inlineStr">
        <is>
          <t>ข้อสอบจริง Product ปี 2559 ข้อ 7</t>
        </is>
      </c>
      <c r="O78" s="100" t="inlineStr">
        <is>
          <t>ข้อสอบจริง</t>
        </is>
      </c>
      <c r="P78" s="100" t="inlineStr">
        <is>
          <t>ปี 2559</t>
        </is>
      </c>
      <c r="Q78" s="100" t="n"/>
    </row>
    <row r="79" ht="409.6" customHeight="1" s="49">
      <c r="A79" s="100" t="n">
        <v>77</v>
      </c>
      <c r="B79" s="88" t="inlineStr">
        <is>
          <t>การนำยาฉีด Amphotericin B conventional (Fungizone) ไปเจือจางผสมกับสารละลาย 0.9% Sodium Chloride (Normal Saline Solution: NSS) จะส่งผลให้เกิดการตกตะกอนขุ่นทันที ปรากฏการณ์นี้เกิดขึ้นจากกลไกทางเคมีกายภาพใด? [📷 มีรูปภาพประกอบ: image128.png]</t>
        </is>
      </c>
      <c r="C79" s="100" t="n"/>
      <c r="D79" s="88" t="inlineStr">
        <is>
          <t>การตกตะกอนเนื่องจากแรงดึงดูดของอิเล็กโทรไลต์ต่อโมเลกุลน้ำ (Salting out / Colloidal aggregation)</t>
        </is>
      </c>
      <c r="E79" s="88" t="inlineStr">
        <is>
          <t>การเกิดสารประกอบเชิงซ้อนที่ไม่ละลายน้ำ (Complexation)</t>
        </is>
      </c>
      <c r="F79" s="88" t="inlineStr">
        <is>
          <t>การเกิดปฏิกิริยาไอโซเมอไรเซชัน (Isomerization)</t>
        </is>
      </c>
      <c r="G79" s="88" t="inlineStr">
        <is>
          <t>การเกิดปฏิกิริยาพอลิเมอไรเซชัน (Polymerization)</t>
        </is>
      </c>
      <c r="H79" s="88" t="inlineStr">
        <is>
          <t>การเปลี่ยนแปลงโครงสร้างทางแสง (Epimerization)</t>
        </is>
      </c>
      <c r="I79" s="100" t="n">
        <v>1</v>
      </c>
      <c r="J79" s="88" t="inlineStr">
        <is>
          <t>✅ คำตอบที่ถูกต้อง: ข้อ ก. การตกตะกอนเนื่องจากแรงดึงดูดของอิเล็กโทรไลต์ต่อโมเลกุลน้ำ (Salting out / Colloidal aggregation)
💡 Background:
Amphotericin B conventional เป็นยาต้านเชื้อราที่ไม่ละลายน้ำ สูตรตำรับเตรียมในรูป Colloidal dispersion โดยใช้ Sodium deoxycholate เป็น Micellar solubilizer
🎯 ทำไมข้อนี้ถึงถูก:
ข้อ ก. เมื่อนำไปผสมกับสารละลายอิเล็กโทรไลต์ เช่น 0.9% NaCl (NSS) หรือ Ringer's Lactate ไอออน Na+ และ Cl- จะไปทำลายประจุไฟฟ้าที่ผิวไมเซลล์ (Zeta potential reduction) และแย่งโมเลกุลน้ำ (Salting out) ทำให้ไมเซลล์แตกตัวและอนุภาค Amphotericin B รวมกลุ่มกันตกตะกอนขุ่น (Precipitation) ทันที ดังนั้น Amphotericin B ต้องเจือจางใน 5% Dextrose in Water (D5W) เท่านั้น
🔍 ข้ออื่นผิดเพราะอะไร:
- ข้อ ข. (Complexation): การตกตะกอนไม่ได้เกิดจากการสร้างพันธะโคเวเลนต์เชิงซ้อน
- ข้อ ค, ง, จ. เป็นปฏิกิริยาเคมีระดับโมเลกุล ไม่ใช่กลไกการตกตะกอนคอลลอยด์จากเกลืออิเล็กโทรไลต์
📖 Guideline อ้างอิง:
Handbook on Injectable Drugs (ASHP Trissel's) &amp; AHFS Drug Information
📌 จุดจำก่อนสอบ:
• Amphotericin B Conventional: ต้องผสมใน 5% Dextrose in Water (D5W) เท่านั้น! ห้ามผสมใน NSS / RL เด็ดขาด (เกิด Salting out ตกตะกอนทันที)</t>
        </is>
      </c>
      <c r="K79" s="100" t="n"/>
      <c r="L79" s="88" t="inlineStr">
        <is>
          <t>Sterile Preparations &amp; Sterilization</t>
        </is>
      </c>
      <c r="M79" s="100" t="inlineStr">
        <is>
          <t>Product</t>
        </is>
      </c>
      <c r="N79" s="88" t="inlineStr">
        <is>
          <t>ข้อสอบจริง Product ปี 2558 ข้อ 3</t>
        </is>
      </c>
      <c r="O79" s="100" t="inlineStr">
        <is>
          <t>ข้อสอบจริง</t>
        </is>
      </c>
      <c r="P79" s="100" t="inlineStr">
        <is>
          <t>ปี 2558</t>
        </is>
      </c>
      <c r="Q79" s="100" t="n"/>
    </row>
    <row r="80" ht="409.6" customHeight="1" s="49">
      <c r="A80" s="100" t="n">
        <v>78</v>
      </c>
      <c r="B80" s="88" t="inlineStr">
        <is>
          <t>ในการผลิตวัคซีนหรือชีววัตถุประเภทโปรตีนในรูปแบบยาผงแห้งปราศจากเชื้อ (Sterile dry powder) ตามมาตรฐานอุตสาหกรรมยา นิยมเลือกใช้กระบวนการทำแห้งวิธีใดเพื่อรักษาความคงตัวของโครงสร้างโปรตีน?</t>
        </is>
      </c>
      <c r="C80" s="100" t="n"/>
      <c r="D80" s="88" t="inlineStr">
        <is>
          <t>การทำแห้งแบบแช่เยือกแข็งภายใต้สุญญากาศ (Lyophilization / Freeze drying)</t>
        </is>
      </c>
      <c r="E80" s="88" t="inlineStr">
        <is>
          <t>การอบแห้งแบบพ่นฝอยด้วยลมร้อน (Spray drying)</t>
        </is>
      </c>
      <c r="F80" s="88" t="inlineStr">
        <is>
          <t>การอบแห้งในเตาอบลมร้อนความดันสูง (Fluidized bed drying)</t>
        </is>
      </c>
      <c r="G80" s="88" t="inlineStr">
        <is>
          <t>การฆ่าเชื้อด้วยรังสีความร้อนแห้ง (Dry heat drying)</t>
        </is>
      </c>
      <c r="H80" s="88" t="inlineStr">
        <is>
          <t>การระเหยแห้งด้วยลูกกลิ้งความร้อน (Roller drying)</t>
        </is>
      </c>
      <c r="I80" s="100" t="n">
        <v>1</v>
      </c>
      <c r="J80" s="88" t="inlineStr">
        <is>
          <t>✅ คำตอบที่ถูกต้อง: ข้อ ก. การทำแห้งแบบแช่เยือกแข็งภายใต้สุญญากาศ (Lyophilization / Freeze drying)
💡 Background:
วัคซีนและผลิตภัณฑ์โปรตีนชีววัตถุ (Biologics) มีความไวต่อความร้อนสูงมาก (Heat-labile) หากสัมผัสความร้อนจะเกิดการสูญเสียสภาพธรรมชาติของโปรตีน (Denaturation) และหมดฤทธิ์ทางชีวภาพ
🎯 ทำไมข้อนี้ถึงถูก:
ข้อ ก. Lyophilization (Freeze drying) เป็นการดึงน้ำออกจากผลิตภัณฑ์โดยการแช่เยือกแข็ง (Freezing) แล้วลดความดันลงให้ต่ำกว่าจุด Triple point ของน้ำ เพื่อให้น้ำแข็งระเหิดกลายเป็นไอโดยตรง (Sublimation) ที่อุณหภูมิต่ำกว่า 0 °C โดยไม่ต้องผ่านความร้อน ทำให้รักษาโครงสร้าง 3 มิติและฤทธิ์ทางชีวภาพของวัคซีนได้อย่างสมบูรณ์
🔍 ข้ออื่นผิดเพราะอะไร:
- ข้อ ข. (Spray drying): ใช้ลมร้อนสูง อาจทำให้โปรตีน Denature
- ข้อ ค. (Fluidized bed): ใช้ความร้อนสูง สำหรับแกรนูลยาเม็ด
- ข้อ ง. (Dry heat): ทำลายโปรตีนทันที
- ข้อ จ. (Roller drying): ใช้ความร้อนสูง
📖 Guideline อ้างอิง:
WHO Guidelines on Stability Evaluation of Vaccines &amp; Ansel's Pharmaceutical Dosage Forms
📌 จุดจำก่อนสอบ:
• การทำแห้งวัคซีน/โปรตีน/ยาชีววัตถุ -&gt; ใช้ Lyophilization (Freeze-drying) เสมอ (กระบวนการไม่ใช้ความร้อน)</t>
        </is>
      </c>
      <c r="K80" s="100" t="n"/>
      <c r="L80" s="88" t="inlineStr">
        <is>
          <t>Sterile Preparations &amp; Sterilization</t>
        </is>
      </c>
      <c r="M80" s="100" t="inlineStr">
        <is>
          <t>Product</t>
        </is>
      </c>
      <c r="N80" s="88" t="inlineStr">
        <is>
          <t>ข้อสอบจริง Product ปี 2558 ข้อ 10</t>
        </is>
      </c>
      <c r="O80" s="100" t="inlineStr">
        <is>
          <t>ข้อสอบจริง</t>
        </is>
      </c>
      <c r="P80" s="100" t="inlineStr">
        <is>
          <t>ปี 2558</t>
        </is>
      </c>
      <c r="Q80" s="100" t="n"/>
    </row>
    <row r="81" ht="409.6" customHeight="1" s="49">
      <c r="A81" s="100" t="n">
        <v>79</v>
      </c>
      <c r="B81" s="88" t="inlineStr">
        <is>
          <t>ผู้ป่วยถือกล่องยา Glucosamine ชนิดผงมาชงดื่ม โดยข้างกล่องระบุว่า 'ใน 1 ซอง ประกอบด้วยตัวยา Glucosamine double salt (เทียบเท่ากับ Glucosamine sulfate 1,500 mg)' กำหนดให้ Molecular Weight (MW) ของ Glucosamine double salt = 573 และ Glucosamine sulfate = 456 จะต้องชั่งใช้ตัวยา Glucosamine double salt ปริมาณกี่มิลลิกรัมในการผลิตยา 1 ซองนี้?</t>
        </is>
      </c>
      <c r="C81" s="100" t="n"/>
      <c r="D81" s="88" t="inlineStr">
        <is>
          <t>1,885 มิลลิกรัม</t>
        </is>
      </c>
      <c r="E81" s="88" t="inlineStr">
        <is>
          <t>1,194 มิลลิกรัม</t>
        </is>
      </c>
      <c r="F81" s="88" t="inlineStr">
        <is>
          <t>1,507 มิลลิกรัม</t>
        </is>
      </c>
      <c r="G81" s="88" t="inlineStr">
        <is>
          <t>1,029 มิลลิกรัม</t>
        </is>
      </c>
      <c r="H81" s="88" t="inlineStr">
        <is>
          <t>955 มิลลิกรัม</t>
        </is>
      </c>
      <c r="I81" s="100" t="n">
        <v>1</v>
      </c>
      <c r="J81" s="88" t="inlineStr">
        <is>
          <t>✅ คำตอบที่ถูกต้อง: ข้อ ก. 1,885 มิลลิกรัม
💡 Background:
การคำนวณสมมูลของเกลือยา (Salt equivalency calculation):
น้ำหนักของเกลือที่ต้องการชั่ง = น้ำหนักของสารเทียบเท่า x (MW ของเกลือที่ชั่ง / MW ของสารเทียบเท่า)
🎯 ทำไมข้อนี้ถึงถูก:
ข้อ ก. คำนวณตามขั้นตอนดังนี้:
1. ปริมาณ Glucosamine sulfate ที่ต้องการ = 1,500 mg (MW = 456)
2. วัตถุดิบที่ใช้ชั่งคือ Glucosamine double salt (MW = 573)
3. ปริมาณ Glucosamine double salt ที่ต้องใช้ = 1,500 mg x (573 / 456) = 1,500 x 1.25658 = 1,884.87 mg ≈ 1,885 mg
🔍 ข้ออื่นผิดเพราะอะไร:
- ข้อ ข. (1,194 mg): คำนวณผิดโดยนำ 1,500 x (456 / 573) = 1,193.7 mg (สลับเศษส่วน)
- ข้อ ค. (1,507 mg): ค่าคำนวณคลาดเคลื่อน
- ข้อ ง. (1,029 mg): ค่าคำนวณคลาดเคลื่อน
- ข้อ จ. (955 mg): ค่าคำนวณคลาดเคลื่อน
📖 Guideline อ้างอิง:
Pharmaceutical Calculations (15th Edition, Ansel &amp; Stoklosa)
📌 จุดจำก่อนสอบ:
• สูตรคำนวณเกลือ: Weight of Salt = Target Weight x (MW of Salt / MW of Base or Reference Salt)</t>
        </is>
      </c>
      <c r="K81" s="100" t="n"/>
      <c r="L81" s="88" t="inlineStr">
        <is>
          <t>Sterile Preparations &amp; Sterilization</t>
        </is>
      </c>
      <c r="M81" s="100" t="inlineStr">
        <is>
          <t>Product</t>
        </is>
      </c>
      <c r="N81" s="88" t="inlineStr">
        <is>
          <t>ข้อสอบจริง Product ปี 2558 ข้อ 15</t>
        </is>
      </c>
      <c r="O81" s="100" t="inlineStr">
        <is>
          <t>ข้อสอบจริง</t>
        </is>
      </c>
      <c r="P81" s="100" t="inlineStr">
        <is>
          <t>ปี 2558</t>
        </is>
      </c>
      <c r="Q81" s="100" t="n"/>
    </row>
    <row r="82" ht="409.6" customHeight="1" s="49">
      <c r="A82" s="100" t="n">
        <v>80</v>
      </c>
      <c r="B82" s="88" t="inlineStr">
        <is>
          <t>ในระดับอุตสาหกรรมยา น้ำที่นำมาใช้เป็นกระสายยาและส่วนประกอบของสูตรตำรับในการผลิตยาฉีดอินซูลินหรือชีววัตถุประเภทวัคซีนคือข้อใด?</t>
        </is>
      </c>
      <c r="C82" s="100" t="n"/>
      <c r="D82" s="88" t="inlineStr">
        <is>
          <t>Water for Injection (WFI)</t>
        </is>
      </c>
      <c r="E82" s="88" t="inlineStr">
        <is>
          <t>Purified Water</t>
        </is>
      </c>
      <c r="F82" s="88" t="inlineStr">
        <is>
          <t>Deionized Water</t>
        </is>
      </c>
      <c r="G82" s="88" t="inlineStr">
        <is>
          <t>Distilled Water</t>
        </is>
      </c>
      <c r="H82" s="88" t="inlineStr">
        <is>
          <t>Potable Water</t>
        </is>
      </c>
      <c r="I82" s="100" t="n">
        <v>1</v>
      </c>
      <c r="J82" s="88" t="inlineStr">
        <is>
          <t>✅ คำตอบที่ถูกต้อง: ข้อ ก. Water for Injection (WFI)
💡 Background:
ยาฉีดอินซูลินและวัคซีนเป็นยาฉีดเข้าสู่ร่างกาย (Parenteral preparations) ที่ต้องปราศจากเชื้อและควบคุมปริมาณ Bacterial Endotoxins อย่างเข้มงวด
🎯 ทำไมข้อนี้ถึงถูก:
ข้อ ก. Water for Injection (WFI) เป็นน้ำเกรดเภสัชกรรมมาตรฐานสูงสุดตาม USP &lt;1231&gt; ที่ต้องผ่านการทดสอบ Bacterial Endotoxins (&lt; 0.25 EU/mL) และใช้เป็นกระสายยาในการผลิตยาฉีดและวัคซีนในโรงงานอุตสาหกรรม
🔍 ข้ออื่นผิดเพราะอะไร:
- ข้อ ข. (Purified Water): ใช้สำหรับยาไม่ปราศจากเชื้อ ไม่ควบคุม Endotoxin
- ข้อ ค. (Deionized Water): ควบคุมเฉพาะแร่ธาตุ ไม่ควบคุมเชื้อและ Endotoxin
- ข้อ ง. (Distilled Water): เป็นชื่อวิธีการ ไม่ใช่เภสัชตำรับเกรด WFI
- ข้อ จ. (Potable Water): น้ำประปา ใช้ล้างภายนอกเท่านั้น
📖 Guideline อ้างอิง:
USP-NF General Chapter &lt;1231&gt; Water for Pharmaceutical Purposes &amp; PIC/S GMP Guide
📌 จุดจำก่อนสอบ:
• น้ำผลิตยาฉีด/วัคซีน = Water for Injection (WFI) (Endotoxin &lt; 0.25 EU/mL)</t>
        </is>
      </c>
      <c r="K82" s="100" t="n"/>
      <c r="L82" s="88" t="inlineStr">
        <is>
          <t>Sterile Preparations &amp; Sterilization</t>
        </is>
      </c>
      <c r="M82" s="100" t="inlineStr">
        <is>
          <t>Product</t>
        </is>
      </c>
      <c r="N82" s="88" t="inlineStr">
        <is>
          <t>ข้อสอบจริง Product ปี 2558 ข้อ 19</t>
        </is>
      </c>
      <c r="O82" s="100" t="inlineStr">
        <is>
          <t>ข้อสอบจริง</t>
        </is>
      </c>
      <c r="P82" s="100" t="inlineStr">
        <is>
          <t>ปี 2558</t>
        </is>
      </c>
      <c r="Q82" s="100" t="n"/>
    </row>
    <row r="83" ht="409.6" customHeight="1" s="49">
      <c r="A83" s="100" t="n">
        <v>81</v>
      </c>
      <c r="B83" s="88" t="inlineStr">
        <is>
          <t>ในปัจจุบัน ผลิตภัณฑ์ยาฉีดอินซูลิน (Human Insulin &amp; Insulin Analogs) ที่นำมาใช้ในการรักษาผู้ป่วยโรคเบาหวาน ผลิตขึ้นผ่านเทคโนโลยีและกระบวนการทางเภสัชกรรมใดเป็นหลัก?</t>
        </is>
      </c>
      <c r="C83" s="100" t="n"/>
      <c r="D83" s="88" t="inlineStr">
        <is>
          <t>เทคโนโลยีรีคอมบิแนนท์ดีเอ็นเอ (Recombinant DNA technology ใน E. coli หรือยีสต์ Saccharomyces cerevisiae)</t>
        </is>
      </c>
      <c r="E83" s="88" t="inlineStr">
        <is>
          <t>การสกัดและทำบริสุทธิ์จากตับอ่อนของสุกร (Porcine pancreas extraction)</t>
        </is>
      </c>
      <c r="F83" s="88" t="inlineStr">
        <is>
          <t>การสกัดและทำบริสุทธิ์จากตับอ่อนของโค (Bovine pancreas extraction)</t>
        </is>
      </c>
      <c r="G83" s="88" t="inlineStr">
        <is>
          <t>การสังเคราะห์ทางเคมีบริสุทธิ์แบบขั้นตอนทั้งหมด (Total chemical synthesis)</t>
        </is>
      </c>
      <c r="H83" s="88" t="inlineStr">
        <is>
          <t>การเพาะเลี้ยงเซลล์ต้นกำเนิดของมนุษย์ (Human stem cell culture)</t>
        </is>
      </c>
      <c r="I83" s="100" t="n">
        <v>1</v>
      </c>
      <c r="J83" s="88" t="inlineStr">
        <is>
          <t>✅ คำตอบที่ถูกต้อง: ข้อ ก. เทคโนโลยีรีคอมบิแนนท์ดีเอ็นเอ (Recombinant DNA technology ใน E. coli หรือยีสต์ Saccharomyces cerevisiae)
💡 Background:
ในอดีต อินซูลินได้จากการสกัดตับอ่อนของหมู (Porcine) หรือวัว (Bovine) ซึ่งมีปัญหาเรื่องอาการแพ้ การสร้างแอนติบอดีต่อต้าน และปริมาณผลผลิตจำกัด
🎯 ทำไมข้อนี้ถึงถูก:
ข้อ ก. ปัจจุบัน Human Insulin และ Insulin analogs ทุกชนิด (เช่น Lispro, Aspart, Glargine, Detemir, Degludec) ผลิตขึ้นด้วยเทคโนโลยี Recombinant DNA (rDNA) โดยการตัดต่อยีนสร้างอินซูลินของมนุษย์ใส่ในแบคทีเรีย Escherichia coli หรือยีสต์ Saccharomyces cerevisiae / Pichia pastoris ทำให้ได้อินซูลินที่มีความบริสุทธิ์สูง ปลอดภัย ไม่ก่อให้เกิดอาการแพ้ และผลิตได้ในปริมาณมากในระดับอุตสาหกรรม
🔍 ข้ออื่นผิดเพราะอะไร:
- ข้อ ข, ค. (สกัดจากสัตว์): เลิกใช้ในมนุษย์แล้วเนื่องจากความเสี่ยงต่อการแพ้และสิ่งเจือปน
- ข้อ ง. (Chemical synthesis): อินซูลินเป็นโปรตีน 51 กรดอะมิโน มีโครงสร้างพันธะไดซัลไฟด์ซับซ้อน การสังเคราะห์ทางเคมีล้วนมีต้นทุนสูงมากและไม่ได้ผลผลิตเชิงพาณิชย์
- ข้อ จ. (Stem cell): ยังอยู่ในขั้นตอนการศึกษาวิจัย ไม่ใช่กระบวนการผลิตยาเชิงอุตสาหกรรมในปัจจุบัน
📖 Guideline อ้างอิง:
Goodman &amp; Gilman's: The Pharmacological Basis of Therapeutics (14th Edition) &amp; USP-NF Monograph for Insulin Human
📌 จุดจำก่อนสอบ:
• ยาฉีดอินซูลินปัจจุบัน = ผลิตด้วย Recombinant DNA Technology (rDNA)
• โครงสร้าง Insulin: 51 Amino Acids (Chain A = 21, Chain B = 30) เชื่อมด้วย 2 Disulfide bonds</t>
        </is>
      </c>
      <c r="K83" s="100" t="n"/>
      <c r="L83" s="88" t="inlineStr">
        <is>
          <t>Sterile Preparations &amp; Sterilization</t>
        </is>
      </c>
      <c r="M83" s="100" t="inlineStr">
        <is>
          <t>Product</t>
        </is>
      </c>
      <c r="N83" s="88" t="inlineStr">
        <is>
          <t>ข้อสอบจริง Product ปี 2558 ข้อ 28</t>
        </is>
      </c>
      <c r="O83" s="100" t="inlineStr">
        <is>
          <t>ข้อสอบจริง</t>
        </is>
      </c>
      <c r="P83" s="100" t="inlineStr">
        <is>
          <t>ปี 2558</t>
        </is>
      </c>
      <c r="Q83" s="100" t="n"/>
    </row>
    <row r="84" ht="13.2" customHeight="1" s="49">
      <c r="A84" s="100" t="n">
        <v>82</v>
      </c>
      <c r="B84" s="88"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84" s="100" t="n"/>
      <c r="D84" s="88" t="inlineStr">
        <is>
          <t>ในการดูดยาจาก vial ต้องทำให้ความดันภายใน vial น้อยกว่าภายนอกป้องกันการ leak ของยาออกจาก vial</t>
        </is>
      </c>
      <c r="E84" s="88" t="inlineStr">
        <is>
          <t>เมื่อบรรจุยาเสร็จ ต้องดูดอากาศออกทำให้ความดัน bag เป็น Negative</t>
        </is>
      </c>
      <c r="F84" s="88" t="inlineStr">
        <is>
          <t>Clopidogrel 75 mg OD</t>
        </is>
      </c>
      <c r="G84" s="88" t="inlineStr">
        <is>
          <t>Aspirin 81 mg OD</t>
        </is>
      </c>
      <c r="H84" s="88" t="inlineStr">
        <is>
          <t>Sacubitril/Valsartan 49/51 mg BID</t>
        </is>
      </c>
      <c r="I84" s="100" t="inlineStr">
        <is>
          <t>1</t>
        </is>
      </c>
      <c r="J84" s="88"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84" s="100" t="n"/>
      <c r="L84" s="88" t="inlineStr">
        <is>
          <t>Hypertension</t>
        </is>
      </c>
      <c r="M84" s="100" t="inlineStr">
        <is>
          <t>Clinic</t>
        </is>
      </c>
      <c r="N84" s="88" t="inlineStr">
        <is>
          <t>ข้อ 5 (PLE_CC1_Key_Rx20_UBU.md)</t>
        </is>
      </c>
      <c r="O84" s="100" t="n"/>
      <c r="P84" s="100" t="n"/>
      <c r="Q84" s="100" t="n"/>
    </row>
    <row r="85" ht="13.2" customHeight="1" s="49">
      <c r="A85" s="100" t="n">
        <v>83</v>
      </c>
      <c r="B85" s="88" t="inlineStr">
        <is>
          <t>ในการผลิตระดับอุตสาหกรรม ต้องใช้น้ำอะไร ในการผลิตยา Furosemide injection ตามฉลากต่อไปนี้</t>
        </is>
      </c>
      <c r="C85" s="100" t="n"/>
      <c r="D85" s="88" t="inlineStr">
        <is>
          <t>Purified water</t>
        </is>
      </c>
      <c r="E85" s="88" t="inlineStr">
        <is>
          <t>Water for injection USP</t>
        </is>
      </c>
      <c r="F85" s="88" t="inlineStr">
        <is>
          <t>Sterile water for injection USP</t>
        </is>
      </c>
      <c r="G85" s="88" t="inlineStr">
        <is>
          <t>Sterile water for irrigation USP</t>
        </is>
      </c>
      <c r="H85" s="88" t="inlineStr">
        <is>
          <t>Bacteriostatic water for injection USP</t>
        </is>
      </c>
      <c r="I85" s="100" t="inlineStr">
        <is>
          <t>2</t>
        </is>
      </c>
      <c r="J85" s="88"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85" s="100" t="n"/>
      <c r="L85" s="88" t="inlineStr">
        <is>
          <t>Hypertension</t>
        </is>
      </c>
      <c r="M85" s="100" t="inlineStr">
        <is>
          <t>Clinic</t>
        </is>
      </c>
      <c r="N85" s="88" t="inlineStr">
        <is>
          <t>ข้อ 45 (PLE_CC1_Key_Rx20_UBU.md)</t>
        </is>
      </c>
      <c r="O85" s="100" t="n"/>
      <c r="P85" s="100" t="n"/>
      <c r="Q85" s="100" t="n"/>
    </row>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Q11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2</t>
        </is>
      </c>
      <c r="B3" s="88" t="inlineStr">
        <is>
          <t>ความท้าทายในการควบคุมคุณภาพยา biologics เทียบกับ small molecules drug</t>
        </is>
      </c>
      <c r="C3" s="100" t="n"/>
      <c r="D3" s="88" t="inlineStr">
        <is>
          <t>biologics โครงสร้างซับซ้อนและไวต่อสภาพแวดล้อม เช่น pH ความร้อน</t>
        </is>
      </c>
      <c r="E3" s="88" t="inlineStr">
        <is>
          <t>biologics มีสูตรเคมีที่ง่ายต่อการสังเคราะห์มากกว่า</t>
        </is>
      </c>
      <c r="F3" s="88" t="inlineStr">
        <is>
          <t>Small molecules ต้องเก็บในตู้เย็น</t>
        </is>
      </c>
      <c r="G3" s="88" t="inlineStr">
        <is>
          <t>Small molecules มีผลข้างเคียงมากกว่า</t>
        </is>
      </c>
      <c r="H3" s="88" t="inlineStr">
        <is>
          <t>Biologics ละลายในน ้าง่ายกว่า</t>
        </is>
      </c>
      <c r="I3" s="119" t="inlineStr">
        <is>
          <t>1</t>
        </is>
      </c>
      <c r="J3" s="88"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00" t="n"/>
      <c r="L3" s="88" t="inlineStr">
        <is>
          <t>Recombinant DNA</t>
        </is>
      </c>
      <c r="M3" s="100" t="inlineStr">
        <is>
          <t>Biotech Products</t>
        </is>
      </c>
      <c r="N3" s="88" t="inlineStr">
        <is>
          <t>แบบฝึกหัด PLE-CC 1 ข้อ 35</t>
        </is>
      </c>
      <c r="O3" s="100" t="inlineStr">
        <is>
          <t>แบบฝึกหัด</t>
        </is>
      </c>
      <c r="P3" s="100" t="inlineStr">
        <is>
          <t>แบบฝึกหัด</t>
        </is>
      </c>
      <c r="Q3" s="100" t="n"/>
    </row>
    <row r="4" ht="13.2" customHeight="1" s="49">
      <c r="A4" s="119" t="inlineStr">
        <is>
          <t>3</t>
        </is>
      </c>
      <c r="B4" s="88"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00" t="n"/>
      <c r="D4" s="88" t="inlineStr">
        <is>
          <t>2 ถึง 8 องศาเซลเซียส</t>
        </is>
      </c>
      <c r="E4" s="88" t="inlineStr">
        <is>
          <t>-20 ถึง -10 องศาเซลเซียส (Freezer)</t>
        </is>
      </c>
      <c r="F4" s="88" t="inlineStr">
        <is>
          <t>8 ถึง 15 องศาเซลเซียส (Cool)</t>
        </is>
      </c>
      <c r="G4" s="88" t="inlineStr">
        <is>
          <t>15 ถึง 25 องศาเซลเซียส (Controlled room temperature)</t>
        </is>
      </c>
      <c r="H4" s="88" t="inlineStr">
        <is>
          <t>25 ถึง 30 องศาเซลเซียส (Warm)</t>
        </is>
      </c>
      <c r="I4" s="119" t="n">
        <v>1</v>
      </c>
      <c r="J4" s="88"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00" t="n"/>
      <c r="L4" s="88" t="inlineStr">
        <is>
          <t>Recombinant DNA</t>
        </is>
      </c>
      <c r="M4" s="100" t="inlineStr">
        <is>
          <t>Biotech Products</t>
        </is>
      </c>
      <c r="N4" s="88" t="inlineStr">
        <is>
          <t>PLE-CC1 ปี 2566 Day 1 ข้อ 39</t>
        </is>
      </c>
      <c r="O4" s="100" t="inlineStr">
        <is>
          <t>ข้อสอบจริง</t>
        </is>
      </c>
      <c r="P4" s="100" t="inlineStr">
        <is>
          <t>ปี 2566</t>
        </is>
      </c>
      <c r="Q4" s="100" t="n"/>
    </row>
    <row r="5" ht="13.2" customHeight="1" s="49">
      <c r="A5" s="119" t="inlineStr">
        <is>
          <t>4</t>
        </is>
      </c>
      <c r="B5" s="88"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00" t="n"/>
      <c r="D5" s="88" t="inlineStr">
        <is>
          <t>บาดแผลระดับที่ 3 (Category III) ต้องล้างแผล ฉีดวัคซีนป้องกันพิษสุนัขบ้า ควบคู่กับ Rabies Immunoglobulin (RIG) ทันที</t>
        </is>
      </c>
      <c r="E5" s="88" t="inlineStr">
        <is>
          <t>บาดแผลระดับที่ 2 (Category II) ล้างแผลและฉีดเฉพาะวัคซีนป้องกันพิษสุนัขบ้า ไม่ต้องให้ RIG</t>
        </is>
      </c>
      <c r="F5" s="88" t="inlineStr">
        <is>
          <t>บาดแผลระดับที่ 1 (Category I) ล้างแผลและสังเกตอาการ ไม่ต้องให้วัคซีน</t>
        </is>
      </c>
      <c r="G5" s="88" t="inlineStr">
        <is>
          <t>บาดแผลระดับที่ 3 ต้องให้เฉพาะ Rabies Immunoglobulin (RIG) เท่านั้นโดยไม่ต้องฉีดวัคซีน</t>
        </is>
      </c>
      <c r="H5" s="88" t="inlineStr">
        <is>
          <t>บาดแผลระดับที่ 2 ต้องให้เฉพาะ Tetanus toxoid โดยไม่ต้องฉีดวัคซีนพิษสุนัขบ้า</t>
        </is>
      </c>
      <c r="I5" s="119" t="n">
        <v>1</v>
      </c>
      <c r="J5" s="88"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00" t="n"/>
      <c r="L5" s="88" t="inlineStr">
        <is>
          <t>Recombinant DNA</t>
        </is>
      </c>
      <c r="M5" s="100" t="inlineStr">
        <is>
          <t>Biotech Products</t>
        </is>
      </c>
      <c r="N5" s="88" t="inlineStr">
        <is>
          <t>PLE-CC1 ปี 2566 Day 1 ข้อ 3</t>
        </is>
      </c>
      <c r="O5" s="100" t="inlineStr">
        <is>
          <t>ข้อสอบจริง</t>
        </is>
      </c>
      <c r="P5" s="100" t="inlineStr">
        <is>
          <t>ปี 2566</t>
        </is>
      </c>
      <c r="Q5" s="100" t="n"/>
    </row>
    <row r="6" ht="13.2" customHeight="1" s="49">
      <c r="A6" s="119" t="inlineStr">
        <is>
          <t>5</t>
        </is>
      </c>
      <c r="B6" s="88"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00" t="n"/>
      <c r="D6" s="88"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88" t="inlineStr">
        <is>
          <t>ให้ฉีด RIG เข้ากล้ามเนื้อบริเวณสะโพกเพียงตำแหน่งเดียวโดยไม่ต้องฉีดรอบแผล</t>
        </is>
      </c>
      <c r="F6" s="88" t="inlineStr">
        <is>
          <t>สามารถฉีด RIG ผสมรวมในเข็มเดียวกับวัคซีนป้องกันพิษสุนัขบ้าได้เพื่อลดจำนวนครั้งในการฉีด</t>
        </is>
      </c>
      <c r="G6" s="88" t="inlineStr">
        <is>
          <t>หากฉีดวัคซีนเข็มแรกไปแล้วเกินกว่า 7 วัน ยังคงสามารถเริ่มให้ RIG ย้อนหลังได้</t>
        </is>
      </c>
      <c r="H6" s="88" t="inlineStr">
        <is>
          <t>ขนาดยาของ ERIG (Equine) และ HRIG (Human) ใช้ขนาดเท่ากันคือ 20 IU/kg</t>
        </is>
      </c>
      <c r="I6" s="119" t="n">
        <v>1</v>
      </c>
      <c r="J6" s="88"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00" t="n"/>
      <c r="L6" s="88" t="inlineStr">
        <is>
          <t>Recombinant DNA</t>
        </is>
      </c>
      <c r="M6" s="100" t="inlineStr">
        <is>
          <t>Biotech Products</t>
        </is>
      </c>
      <c r="N6" s="88" t="inlineStr">
        <is>
          <t>PLE-CC1 ปี 2566 Day 1 ข้อ 2</t>
        </is>
      </c>
      <c r="O6" s="100" t="inlineStr">
        <is>
          <t>ข้อสอบจริง</t>
        </is>
      </c>
      <c r="P6" s="100" t="inlineStr">
        <is>
          <t>ปี 2566</t>
        </is>
      </c>
      <c r="Q6" s="100" t="n"/>
    </row>
    <row r="7" ht="13.2" customHeight="1" s="49">
      <c r="A7" s="119" t="inlineStr">
        <is>
          <t>6</t>
        </is>
      </c>
      <c r="B7" s="88" t="inlineStr">
        <is>
          <t>ข้อใดกล่าวไม่ถูกต้องเกี่ยวกับการบริหาร Rabies Immunoglobulin (RIG) ในผู้สัมผัสโรคพิษสุนัขบ้าระดับที่ 3 (Category III Exposure)</t>
        </is>
      </c>
      <c r="C7" s="100" t="n"/>
      <c r="D7" s="88" t="inlineStr">
        <is>
          <t>หากไม่สามารถฉีด RIG ในวันแรกได้ สามารถฉีดตามหลังวัคซีนเข็มแรกได้ตลอดเวลาจนกระทั่งฉีดวัคซีนครบทุกเข็ม</t>
        </is>
      </c>
      <c r="E7" s="88" t="inlineStr">
        <is>
          <t>ขนาดการให้ ERIG (Equine RIG) คือ 40 IU/kg และ HRIG (Human RIG) คือ 20 IU/kg</t>
        </is>
      </c>
      <c r="F7" s="88" t="inlineStr">
        <is>
          <t>ต้องฉีด RIG แทรกซึมเข้าในและรอบบาดแผลทุกแผลให้มากที่สุดเท่าที่จะทำได้</t>
        </is>
      </c>
      <c r="G7" s="88" t="inlineStr">
        <is>
          <t>ปริมาณ RIG ที่เหลือจากการฉีดรอบแผลให้ฉีดเข้ากล้ามเนื้อในตำแหน่งที่ห่างจากตำแหน่งที่ฉีดวัคซีน</t>
        </is>
      </c>
      <c r="H7" s="88" t="inlineStr">
        <is>
          <t>ห้ามผสม RIG ในกระบอกฉีดยาเดียวกับวัคซีนป้องกันโรคพิษสุนัขบ้า</t>
        </is>
      </c>
      <c r="I7" s="119" t="n">
        <v>1</v>
      </c>
      <c r="J7" s="88"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00" t="n"/>
      <c r="L7" s="88" t="inlineStr">
        <is>
          <t>Recombinant DNA</t>
        </is>
      </c>
      <c r="M7" s="100" t="inlineStr">
        <is>
          <t>Biotech Products</t>
        </is>
      </c>
      <c r="N7" s="88" t="inlineStr">
        <is>
          <t>PLE-CC1 ปี 2566 Day 1 ข้อ 5</t>
        </is>
      </c>
      <c r="O7" s="100" t="inlineStr">
        <is>
          <t>ข้อสอบจริง</t>
        </is>
      </c>
      <c r="P7" s="100" t="inlineStr">
        <is>
          <t>ปี 2566</t>
        </is>
      </c>
      <c r="Q7" s="100" t="n"/>
    </row>
    <row r="8" ht="13.2" customHeight="1" s="49">
      <c r="A8" s="119" t="inlineStr">
        <is>
          <t>7</t>
        </is>
      </c>
      <c r="B8" s="88"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00" t="n"/>
      <c r="D8" s="88" t="inlineStr">
        <is>
          <t>ควรให้ RIG พร้อมกับวัคซีนเข็มแรก (Day 0) แต่หากไม่มีให้ได้ช้าสุดไม่เกินวันที่ 7 (Day 7) หลังเริ่มวัคซีน</t>
        </is>
      </c>
      <c r="E8" s="88" t="inlineStr">
        <is>
          <t>สามารถให้ RIG วันใดก็ได้ตราบเท่าที่ผู้ป่วยยังไม่เริ่มมีอาการของโรคพิษสุนัขบ้า</t>
        </is>
      </c>
      <c r="F8" s="88" t="inlineStr">
        <is>
          <t>ควรฉีด RIG เข้าที่บริเวณรอบบาดแผลและฉีดวัคซีนเข้าในตำแหน่งแผลเดียวกันเพื่อเพิ่มประสิทธิภาพ</t>
        </is>
      </c>
      <c r="G8" s="88" t="inlineStr">
        <is>
          <t>ผู้ที่เคยได้รับวัคซีนป้องกันโรคพิษสุนัขบ้าครบชุดมาก่อนอย่างถูกต้อง ยังคงต้องได้รับ RIG ซ้ำทุกครั้งที่ถูกกัด</t>
        </is>
      </c>
      <c r="H8" s="88" t="inlineStr">
        <is>
          <t>หากปริมาณ RIG ไม่เพียงพอต่อการฉีดรอบแผล สามารถเจือจางด้วย Sterile Water for Injection ในอัตราส่วน 1:100</t>
        </is>
      </c>
      <c r="I8" s="119" t="n">
        <v>1</v>
      </c>
      <c r="J8" s="88"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00" t="n"/>
      <c r="L8" s="88" t="inlineStr">
        <is>
          <t>Recombinant DNA</t>
        </is>
      </c>
      <c r="M8" s="100" t="inlineStr">
        <is>
          <t>Biotech Products</t>
        </is>
      </c>
      <c r="N8" s="88" t="inlineStr">
        <is>
          <t>PLE-CC1 ปี 2566 Day 1 ข้อ 2</t>
        </is>
      </c>
      <c r="O8" s="100" t="inlineStr">
        <is>
          <t>ข้อสอบจริง</t>
        </is>
      </c>
      <c r="P8" s="100" t="inlineStr">
        <is>
          <t>ปี 2566</t>
        </is>
      </c>
      <c r="Q8" s="100" t="n"/>
    </row>
    <row r="9" ht="13.2" customHeight="1" s="49">
      <c r="A9" s="119" t="inlineStr">
        <is>
          <t>8</t>
        </is>
      </c>
      <c r="B9" s="88"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00" t="n"/>
      <c r="D9" s="88" t="inlineStr">
        <is>
          <t>Pneumococcal conjugate vaccine (PCV20) เข็มเดียว หรือ PCV15 ตามด้วย PPSV23 อีก 1 ปีถัดมา</t>
        </is>
      </c>
      <c r="E9" s="88" t="inlineStr">
        <is>
          <t>PPSV23 เข็มเดียวตลอดชีวิต</t>
        </is>
      </c>
      <c r="F9" s="88" t="inlineStr">
        <is>
          <t>PCV13 เข็มเดียวโดยไม่ต้องตามด้วยวัคซีนอื่น</t>
        </is>
      </c>
      <c r="G9" s="88" t="inlineStr">
        <is>
          <t>ฉีดวัคซีน PPSV23 ซ้ำทุกปีพร้อมกับวัคซีนไข้หวัดใหญ่</t>
        </is>
      </c>
      <c r="H9" s="88" t="inlineStr">
        <is>
          <t>ไม่ต้องฉีดวัคซีนป้องกันปอดอักเสบในผู้ป่วย COPD หากไม่มีภาวะภูมิคุ้มกันบกพร่อง</t>
        </is>
      </c>
      <c r="I9" s="119" t="n">
        <v>1</v>
      </c>
      <c r="J9" s="88"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00" t="n"/>
      <c r="L9" s="88" t="inlineStr">
        <is>
          <t>Recombinant DNA</t>
        </is>
      </c>
      <c r="M9" s="100" t="inlineStr">
        <is>
          <t>Biotech Products</t>
        </is>
      </c>
      <c r="N9" s="88" t="inlineStr">
        <is>
          <t>PLE-CC1 ปี 2566 Day 2 ข้อ 28</t>
        </is>
      </c>
      <c r="O9" s="100" t="inlineStr">
        <is>
          <t>ข้อสอบจริง</t>
        </is>
      </c>
      <c r="P9" s="100" t="inlineStr">
        <is>
          <t>ปี 2566</t>
        </is>
      </c>
      <c r="Q9" s="100" t="n"/>
    </row>
    <row r="10" ht="13.2" customHeight="1" s="49">
      <c r="A10" s="119" t="inlineStr">
        <is>
          <t>9</t>
        </is>
      </c>
      <c r="B10" s="88"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00" t="n"/>
      <c r="D10" s="88"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88" t="inlineStr">
        <is>
          <t>ใช้เชื้อไวรัส SARS-CoV-2 ที่ถูกทำให้อ่อนฤทธิ์ (Live-attenuated) เพื่อเพิ่มจำนวนในร่างกาย</t>
        </is>
      </c>
      <c r="F10" s="88" t="inlineStr">
        <is>
          <t>ใช้เชื้อไวรัสที่ผ่านการทำให้ตายด้วยสารเคมี (Inactivated virus) กระตุ้นการสร้างแอนติบอดี</t>
        </is>
      </c>
      <c r="G10" s="88" t="inlineStr">
        <is>
          <t>นำส่งยีนผ่านสารพาหะอะดีโนไวรัสที่ไม่แบ่งตัว (Recombinant viral vector)</t>
        </is>
      </c>
      <c r="H10" s="88" t="inlineStr">
        <is>
          <t>เป็นโปรตีนส่วนหนามบริสุทธิ์ (Recombinant protein subunit) ผสมกับสารเสริมฤทธิ์กระตุ้นภูมิคุ้มกัน</t>
        </is>
      </c>
      <c r="I10" s="119" t="n">
        <v>1</v>
      </c>
      <c r="J10" s="88"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00" t="n"/>
      <c r="L10" s="88" t="inlineStr">
        <is>
          <t>Recombinant DNA</t>
        </is>
      </c>
      <c r="M10" s="100" t="inlineStr">
        <is>
          <t>Biotech Products</t>
        </is>
      </c>
      <c r="N10" s="88" t="inlineStr">
        <is>
          <t>PLE-CC1 ปี 2566 Day 2 ข้อ 3</t>
        </is>
      </c>
      <c r="O10" s="100" t="inlineStr">
        <is>
          <t>ข้อสอบจริง</t>
        </is>
      </c>
      <c r="P10" s="100" t="inlineStr">
        <is>
          <t>ปี 2566</t>
        </is>
      </c>
      <c r="Q10" s="100" t="n"/>
    </row>
    <row r="11" ht="13.2" customHeight="1" s="49">
      <c r="A11" s="119" t="inlineStr">
        <is>
          <t>10</t>
        </is>
      </c>
      <c r="B11" s="88" t="inlineStr">
        <is>
          <t>เด็กแรกเกิดตองฉีด vaccine อะไรบาง</t>
        </is>
      </c>
      <c r="C11" s="100" t="n"/>
      <c r="D11" s="88" t="inlineStr">
        <is>
          <t>Rabies &amp; ????</t>
        </is>
      </c>
      <c r="E11" s="88" t="inlineStr">
        <is>
          <t>Tetanus, Hepatitis B</t>
        </is>
      </c>
      <c r="F11" s="88" t="inlineStr">
        <is>
          <t>Hepatitis B, BCG</t>
        </is>
      </c>
      <c r="G11" s="88" t="inlineStr">
        <is>
          <t>BCG, MMR</t>
        </is>
      </c>
      <c r="H11" s="88" t="inlineStr">
        <is>
          <t>[NEED_REVIEW]</t>
        </is>
      </c>
      <c r="I11" s="119" t="inlineStr">
        <is>
          <t>1</t>
        </is>
      </c>
      <c r="J11" s="88" t="inlineStr">
        <is>
          <t>✅ คำตอบที่ถูกต้อง: ข้อ ก. Rabies &amp; ????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(Rabies &amp; ????): Rabies &amp; ???? ไม่ตรงกับข้อบ่งใช้หรือกลไกการออกฤทธิ์ที่ถูกต้องตาม ICH Q5A-Q5E / WHO Guidelines for Biological Products
• ข้อ ค. (Tetanus, Hepatitis B): Tetanus, Hepatitis B ไม่ตรงกับข้อบ่งใช้หรือกลไกการออกฤทธิ์ที่ถูกต้องตาม ICH Q5A-Q5E / WHO Guidelines for Biological Products
• ข้อ ง. (Hepatitis B, BCG): เป็น live attenuated vaccine ฉีด ID ตั้งแต่แรกเกิด (at birth) ป้องกัน severe forms of TB (TB meningitis และ miliary TB)
• ข้อ จ. (BCG, MMR): เป็น live attenuated vaccine ฉีด ID ตั้งแต่แรกเกิด (at birth) ป้องกัน severe forms of TB (TB meningitis และ miliary TB)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00" t="n"/>
      <c r="L11" s="88" t="inlineStr">
        <is>
          <t>Recombinant DNA</t>
        </is>
      </c>
      <c r="M11" s="100" t="inlineStr">
        <is>
          <t>Biotech Products</t>
        </is>
      </c>
      <c r="N11" s="88" t="inlineStr">
        <is>
          <t>PLE_CC1_2565_Day1_Key ข้อ 53</t>
        </is>
      </c>
      <c r="O11" s="100" t="inlineStr">
        <is>
          <t>ข้อสอบจริง</t>
        </is>
      </c>
      <c r="P11" s="100" t="inlineStr">
        <is>
          <t>ปี 2565</t>
        </is>
      </c>
      <c r="Q11" s="100" t="n"/>
    </row>
    <row r="12" ht="13.2" customHeight="1" s="49">
      <c r="A12" s="119" t="inlineStr">
        <is>
          <t>11</t>
        </is>
      </c>
      <c r="B12" s="88" t="inlineStr">
        <is>
          <t>ขั้นตอนสุดทายของการรองรับรุ;นการผลิตของวัคซีนคืออะไร</t>
        </is>
      </c>
      <c r="C12" s="100" t="n"/>
      <c r="D12" s="88" t="inlineStr">
        <is>
          <t>ไม่ตองมี ถาไดขึ้นทะเบียนยา</t>
        </is>
      </c>
      <c r="E12" s="88" t="inlineStr">
        <is>
          <t>ตองผ;านการตรวจสอบ QC ของบริษัทยา</t>
        </is>
      </c>
      <c r="F12" s="88" t="inlineStr">
        <is>
          <t>ตองผ;านการตรวจสอบกรมควบคุมโรค</t>
        </is>
      </c>
      <c r="G12" s="88" t="inlineStr">
        <is>
          <t>ตองผ;านการตรวจสอบอ.ย.</t>
        </is>
      </c>
      <c r="H12" s="88" t="inlineStr">
        <is>
          <t>ต้องผ่านการตรวจสอบชีววัตถุของกรมวิทยาศาสตร์การแพทย์์</t>
        </is>
      </c>
      <c r="I12" s="119" t="inlineStr">
        <is>
          <t>1</t>
        </is>
      </c>
      <c r="J12" s="88" t="inlineStr">
        <is>
          <t>✅ คำตอบที่ถูกต้อง: ข้อ ก. ไม่ตองมี ถาไดขึ้นทะเบียนยา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(ไม่ตองมี ถาไดขึ้นทะเบียนยา): ไม่ตองมี ถาไดขึ้นทะเบียนยา ไม่ตรงกับข้อบ่งใช้หรือกลไกการออกฤทธิ์ที่ถูกต้องตาม ICH Q5A-Q5E / WHO Guidelines for Biological Products
• ข้อ ค. (ตองผ;านการตรวจสอบ QC ของบริษัทยา): ตองผ;านการตรวจสอบ QC ของบริษัทยา ไม่ตรงกับข้อบ่งใช้หรือกลไกการออกฤทธิ์ที่ถูกต้องตาม ICH Q5A-Q5E / WHO Guidelines for Biological Products
• ข้อ ง. (ตองผ;านการตรวจสอบกรมควบคุมโรค): ตองผ;านการตรวจสอบกรมควบคุมโรค ไม่ตรงกับข้อบ่งใช้หรือกลไกการออกฤทธิ์ที่ถูกต้องตาม ICH Q5A-Q5E / WHO Guidelines for Biological Products
• ข้อ จ. (ตองผ;านการตรวจสอบอ.ย.): ตองผ;านการตรวจสอบอ.ย. ไม่ตรงกับข้อบ่งใช้หรือกลไกการออกฤทธิ์ที่ถูกต้องตาม ICH Q5A-Q5E / WHO Guidelines for Biological Products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Recombinant DNA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00" t="n"/>
      <c r="L12" s="88" t="inlineStr">
        <is>
          <t>Recombinant DNA</t>
        </is>
      </c>
      <c r="M12" s="100" t="inlineStr">
        <is>
          <t>Biotech Products</t>
        </is>
      </c>
      <c r="N12" s="88" t="inlineStr">
        <is>
          <t>PLE_CC1_2565_Day1_Key ข้อ 56</t>
        </is>
      </c>
      <c r="O12" s="100" t="inlineStr">
        <is>
          <t>ข้อสอบจริง</t>
        </is>
      </c>
      <c r="P12" s="100" t="inlineStr">
        <is>
          <t>ปี 2565</t>
        </is>
      </c>
      <c r="Q12" s="100" t="n"/>
    </row>
    <row r="13" ht="13.2" customHeight="1" s="49">
      <c r="A13" s="119" t="inlineStr">
        <is>
          <t>12</t>
        </is>
      </c>
      <c r="B13" s="88"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3" s="100" t="n"/>
      <c r="D13" s="88" t="inlineStr">
        <is>
          <t>วัคซีนป้องกันโรคไข้หวัดใหญ่ (Inactivated Influenza Vaccine) ปีละ 1 ครั้ง</t>
        </is>
      </c>
      <c r="E13" s="88" t="inlineStr">
        <is>
          <t>วัคซีนป้องกันโรคหัด-คางทูม-หัดเยอรมัน (MMR) ปีละ 1 ครั้ง</t>
        </is>
      </c>
      <c r="F13" s="88" t="inlineStr">
        <is>
          <t>วัคซีนป้องกันโรคพิษสุนัขบ้า (Rabies vaccine) ปีละ 1 ครั้ง</t>
        </is>
      </c>
      <c r="G13" s="88" t="inlineStr">
        <is>
          <t>วัคซีนป้องกันโรคบาดทะยัก (Tetanus toxoid) ปีละ 1 ครั้ง</t>
        </is>
      </c>
      <c r="H13" s="88" t="inlineStr">
        <is>
          <t>วัคซีนป้องกันโรคอีสุกอีใส (Varicella vaccine) ปีละ 1 ครั้ง</t>
        </is>
      </c>
      <c r="I13" s="119" t="n">
        <v>1</v>
      </c>
      <c r="J13" s="88"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3" s="100" t="n"/>
      <c r="L13" s="88" t="inlineStr">
        <is>
          <t>Recombinant DNA</t>
        </is>
      </c>
      <c r="M13" s="100" t="inlineStr">
        <is>
          <t>Biotech Products</t>
        </is>
      </c>
      <c r="N13" s="88" t="inlineStr">
        <is>
          <t>PLE_CC1_2563_Q ข้อ 92</t>
        </is>
      </c>
      <c r="O13" s="100" t="inlineStr">
        <is>
          <t>ข้อสอบจริง</t>
        </is>
      </c>
      <c r="P13" s="100" t="inlineStr">
        <is>
          <t>ปี 2563</t>
        </is>
      </c>
      <c r="Q13" s="100" t="n"/>
    </row>
    <row r="14" ht="13.2" customHeight="1" s="49">
      <c r="A14" s="119" t="inlineStr">
        <is>
          <t>12</t>
        </is>
      </c>
      <c r="B14" s="88" t="inlineStr">
        <is>
          <t>กระบวนการใดเหมาะสมในการผลิต trastuzumab powder for infusion ซึ่งเป็นชนิด monoclonal antibody เช่น</t>
        </is>
      </c>
      <c r="C14" s="100" t="n"/>
      <c r="D14" s="88" t="inlineStr">
        <is>
          <t>Tray drying</t>
        </is>
      </c>
      <c r="E14" s="88" t="inlineStr">
        <is>
          <t>Microwave drying</t>
        </is>
      </c>
      <c r="F14" s="88" t="inlineStr">
        <is>
          <t>Spray drying</t>
        </is>
      </c>
      <c r="G14" s="88" t="inlineStr">
        <is>
          <t>Freeze drying</t>
        </is>
      </c>
      <c r="H14" s="88" t="inlineStr">
        <is>
          <t>Infrared drying</t>
        </is>
      </c>
      <c r="I14" s="119" t="inlineStr">
        <is>
          <t>1</t>
        </is>
      </c>
      <c r="J14" s="88"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Recombinant DNA</t>
        </is>
      </c>
      <c r="M14" s="100" t="inlineStr">
        <is>
          <t>Product</t>
        </is>
      </c>
      <c r="N14" s="88" t="inlineStr">
        <is>
          <t>ข้อ 58 (PLE_CC1_2562_Key.md)</t>
        </is>
      </c>
      <c r="O14" s="100" t="inlineStr">
        <is>
          <t>ข้อสอบจริง</t>
        </is>
      </c>
      <c r="P14" s="100" t="inlineStr">
        <is>
          <t>ปี 2562</t>
        </is>
      </c>
      <c r="Q14" s="100" t="n"/>
    </row>
    <row r="15" ht="13.2" customHeight="1" s="49">
      <c r="A15" s="119" t="inlineStr">
        <is>
          <t>13</t>
        </is>
      </c>
      <c r="B15" s="88" t="inlineStr">
        <is>
          <t>Insulin ได้จากการท้า Recombinant DNA ข้อใดถูกต้อง</t>
        </is>
      </c>
      <c r="C15" s="100" t="n"/>
      <c r="D15" s="88" t="inlineStr">
        <is>
          <t>เอา Beta-cell ไปเพาะเลี ยงในหลอดทดลอง แล้วสกัด Insulin ออกมา</t>
        </is>
      </c>
      <c r="E15" s="88" t="inlineStr">
        <is>
          <t>เอายีนที่สร้าง Insulin ของคน ไปท้า PCR แล้วเก็บเกี่ยวโปรตีน</t>
        </is>
      </c>
      <c r="F15" s="88" t="inlineStr">
        <is>
          <t>ตัดต่อยีนสร้าง Insulin ให้กับยีสต์ แล้วเอายีสต์ไปเลี ยง เพื่อให้สร้าง Insulin ออกมา</t>
        </is>
      </c>
      <c r="G15" s="88" t="inlineStr">
        <is>
          <t>ใช้ Agrobacteria น้าส่งยีนที่ต้องการไปสู่เซลล์ของสัตว์ทดลอง ให้ผลิต Insulin</t>
        </is>
      </c>
      <c r="H15" s="88" t="inlineStr">
        <is>
          <t>สกัด Insulin จากสัตว์ทดลอง แล้วน้าไปตัดต่อโครงสร้างแล้วเอาไปใช้ในคน</t>
        </is>
      </c>
      <c r="I15" s="119" t="inlineStr">
        <is>
          <t>1</t>
        </is>
      </c>
      <c r="J15" s="88"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Recombinant DNA</t>
        </is>
      </c>
      <c r="M15" s="100" t="inlineStr">
        <is>
          <t>Product</t>
        </is>
      </c>
      <c r="N15" s="88" t="inlineStr">
        <is>
          <t>ข้อ 6 (PLE_CC1_2560 22 April Set 1.md)</t>
        </is>
      </c>
      <c r="O15" s="100" t="inlineStr">
        <is>
          <t>ข้อสอบจริง</t>
        </is>
      </c>
      <c r="P15" s="100" t="inlineStr">
        <is>
          <t>ปี 2560</t>
        </is>
      </c>
      <c r="Q15" s="100" t="n"/>
    </row>
    <row r="16" ht="13.2" customHeight="1" s="49">
      <c r="A16" s="119" t="inlineStr">
        <is>
          <t>14</t>
        </is>
      </c>
      <c r="B16" s="88" t="inlineStr">
        <is>
          <t>วัคซีนที่ให้เด็กตั งแต่แรกเกิดคือ</t>
        </is>
      </c>
      <c r="C16" s="100" t="n"/>
      <c r="D16" s="88" t="inlineStr">
        <is>
          <t>BCG และ HBV</t>
        </is>
      </c>
      <c r="E16" s="88" t="inlineStr">
        <is>
          <t>BCG และ OPV</t>
        </is>
      </c>
      <c r="F16" s="88" t="inlineStr">
        <is>
          <t>OPV และ MMR</t>
        </is>
      </c>
      <c r="G16" s="88" t="inlineStr">
        <is>
          <t>HBV และ MMR</t>
        </is>
      </c>
      <c r="H16" s="88" t="inlineStr">
        <is>
          <t>DTP และ OPV</t>
        </is>
      </c>
      <c r="I16" s="119" t="inlineStr">
        <is>
          <t>1</t>
        </is>
      </c>
      <c r="J16" s="88"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Recombinant DNA</t>
        </is>
      </c>
      <c r="M16" s="100" t="inlineStr">
        <is>
          <t>Product</t>
        </is>
      </c>
      <c r="N16" s="88" t="inlineStr">
        <is>
          <t>ข้อ 33 (PLE_CC1_2559.md)</t>
        </is>
      </c>
      <c r="O16" s="100" t="inlineStr">
        <is>
          <t>ข้อสอบจริง</t>
        </is>
      </c>
      <c r="P16" s="100" t="inlineStr">
        <is>
          <t>ปี 2559</t>
        </is>
      </c>
      <c r="Q16" s="100" t="n"/>
    </row>
    <row r="17" ht="13.2" customHeight="1" s="49">
      <c r="A17" s="119" t="inlineStr">
        <is>
          <t>15</t>
        </is>
      </c>
      <c r="B17" s="88"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7" s="100" t="n"/>
      <c r="D17" s="88" t="inlineStr">
        <is>
          <t>DTwP</t>
        </is>
      </c>
      <c r="E17" s="88" t="inlineStr">
        <is>
          <t>OPV</t>
        </is>
      </c>
      <c r="F17" s="88" t="inlineStr">
        <is>
          <t>HBV</t>
        </is>
      </c>
      <c r="G17" s="88" t="inlineStr">
        <is>
          <t>Hib vaccine</t>
        </is>
      </c>
      <c r="H17" s="88" t="inlineStr">
        <is>
          <t>MMR vaccine</t>
        </is>
      </c>
      <c r="I17" s="119" t="inlineStr">
        <is>
          <t>1</t>
        </is>
      </c>
      <c r="J17" s="88"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Recombinant DNA</t>
        </is>
      </c>
      <c r="M17" s="100" t="inlineStr">
        <is>
          <t>Product</t>
        </is>
      </c>
      <c r="N17" s="88" t="inlineStr">
        <is>
          <t>ข้อ 34 (PLE_CC1_2559.md)</t>
        </is>
      </c>
      <c r="O17" s="100" t="inlineStr">
        <is>
          <t>ข้อสอบจริง</t>
        </is>
      </c>
      <c r="P17" s="100" t="inlineStr">
        <is>
          <t>ปี 2559</t>
        </is>
      </c>
      <c r="Q17" s="100" t="n"/>
    </row>
    <row r="18" ht="13.2" customHeight="1" s="49">
      <c r="A18" s="119" t="inlineStr">
        <is>
          <t>16</t>
        </is>
      </c>
      <c r="B18" s="88" t="inlineStr">
        <is>
          <t>วัคซีนใดจัดอยู่ในกลุ่มเดียวกับ JE</t>
        </is>
      </c>
      <c r="C18" s="100" t="n"/>
      <c r="D18" s="88" t="inlineStr">
        <is>
          <t>HBV</t>
        </is>
      </c>
      <c r="E18" s="88" t="inlineStr">
        <is>
          <t>IPV</t>
        </is>
      </c>
      <c r="F18" s="88" t="inlineStr">
        <is>
          <t>Hib vaccine</t>
        </is>
      </c>
      <c r="G18" s="88" t="inlineStr">
        <is>
          <t>DT vaccine</t>
        </is>
      </c>
      <c r="H18" s="88" t="inlineStr">
        <is>
          <t>MMR vaccine</t>
        </is>
      </c>
      <c r="I18" s="119" t="inlineStr">
        <is>
          <t>1</t>
        </is>
      </c>
      <c r="J18" s="88"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Recombinant DNA</t>
        </is>
      </c>
      <c r="M18" s="100" t="inlineStr">
        <is>
          <t>Product</t>
        </is>
      </c>
      <c r="N18" s="88" t="inlineStr">
        <is>
          <t>ข้อ 35 (PLE_CC1_2559.md)</t>
        </is>
      </c>
      <c r="O18" s="100" t="inlineStr">
        <is>
          <t>ข้อสอบจริง</t>
        </is>
      </c>
      <c r="P18" s="100" t="inlineStr">
        <is>
          <t>ปี 2559</t>
        </is>
      </c>
      <c r="Q18" s="100" t="n"/>
    </row>
    <row r="19" ht="13.2" customHeight="1" s="49">
      <c r="A19" s="119" t="inlineStr">
        <is>
          <t>17</t>
        </is>
      </c>
      <c r="B19" s="88" t="inlineStr">
        <is>
          <t>ข้อใดคือผลข้างเคียงของวัคซีนไอกรนในผู้ใหญ่</t>
        </is>
      </c>
      <c r="C19" s="100" t="n"/>
      <c r="D19" s="88" t="inlineStr">
        <is>
          <t>ตับอักเสบ</t>
        </is>
      </c>
      <c r="E19" s="88" t="inlineStr">
        <is>
          <t>ชัก</t>
        </is>
      </c>
      <c r="F19" s="88" t="inlineStr">
        <is>
          <t>ไตวาย</t>
        </is>
      </c>
      <c r="G19" s="88" t="inlineStr">
        <is>
          <t>ปวดศีรษะ</t>
        </is>
      </c>
      <c r="H19" s="88" t="inlineStr">
        <is>
          <t>ภาวะหัวใจล้มเหลว</t>
        </is>
      </c>
      <c r="I19" s="119" t="inlineStr">
        <is>
          <t>1</t>
        </is>
      </c>
      <c r="J19" s="88"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Recombinant DNA</t>
        </is>
      </c>
      <c r="M19" s="100" t="inlineStr">
        <is>
          <t>Product</t>
        </is>
      </c>
      <c r="N19" s="88" t="inlineStr">
        <is>
          <t>ข้อ 36 (PLE_CC1_2559.md)</t>
        </is>
      </c>
      <c r="O19" s="100" t="inlineStr">
        <is>
          <t>ข้อสอบจริง</t>
        </is>
      </c>
      <c r="P19" s="100" t="inlineStr">
        <is>
          <t>ปี 2559</t>
        </is>
      </c>
      <c r="Q19" s="100" t="n"/>
    </row>
    <row r="20" ht="13.2" customHeight="1" s="49">
      <c r="A20" s="119" t="inlineStr">
        <is>
          <t>18</t>
        </is>
      </c>
      <c r="B20" s="88" t="inlineStr">
        <is>
          <t>เกี่ยวกับ วัคซีน OPV ควรเก็บที่ใด ข้อใดต่อไปนี้กล่าวถูกต้องตามหลักวิชาชีพเภสัชกรรม</t>
        </is>
      </c>
      <c r="C20" s="100" t="n"/>
      <c r="D20" s="88" t="inlineStr">
        <is>
          <t>Freeze</t>
        </is>
      </c>
      <c r="E20" s="88" t="inlineStr">
        <is>
          <t>Room temperature</t>
        </is>
      </c>
      <c r="F20" s="88" t="inlineStr">
        <is>
          <t>Refrigerator</t>
        </is>
      </c>
      <c r="G20" s="88" t="inlineStr">
        <is>
          <t>Cool</t>
        </is>
      </c>
      <c r="H20" s="88" t="inlineStr">
        <is>
          <t>Warm</t>
        </is>
      </c>
      <c r="I20" s="119" t="inlineStr">
        <is>
          <t>1</t>
        </is>
      </c>
      <c r="J20" s="88"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Recombinant DNA</t>
        </is>
      </c>
      <c r="M20" s="100" t="inlineStr">
        <is>
          <t>Product</t>
        </is>
      </c>
      <c r="N20" s="88" t="inlineStr">
        <is>
          <t>ข้อ 37 (PLE_CC1_2559.md)</t>
        </is>
      </c>
      <c r="O20" s="100" t="inlineStr">
        <is>
          <t>ข้อสอบจริง</t>
        </is>
      </c>
      <c r="P20" s="100" t="inlineStr">
        <is>
          <t>ปี 2559</t>
        </is>
      </c>
      <c r="Q20" s="100" t="n"/>
    </row>
    <row r="21" ht="13.2" customHeight="1" s="49">
      <c r="A21" s="119" t="inlineStr">
        <is>
          <t>19</t>
        </is>
      </c>
      <c r="B21" s="88" t="inlineStr">
        <is>
          <t>วัคซีนที่มีส่วนผสมของ aluminum เป็น adjuvant สามารถบริหารได้ทางใด</t>
        </is>
      </c>
      <c r="C21" s="100" t="n"/>
      <c r="D21" s="88" t="inlineStr">
        <is>
          <t>IV</t>
        </is>
      </c>
      <c r="E21" s="88" t="inlineStr">
        <is>
          <t>IM</t>
        </is>
      </c>
      <c r="F21" s="88" t="inlineStr">
        <is>
          <t>SC</t>
        </is>
      </c>
      <c r="G21" s="88" t="inlineStr">
        <is>
          <t>ID</t>
        </is>
      </c>
      <c r="H21" s="88" t="inlineStr">
        <is>
          <t>IM + SC</t>
        </is>
      </c>
      <c r="I21" s="119" t="inlineStr">
        <is>
          <t>1</t>
        </is>
      </c>
      <c r="J21" s="88"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Recombinant DNA</t>
        </is>
      </c>
      <c r="M21" s="100" t="inlineStr">
        <is>
          <t>Product</t>
        </is>
      </c>
      <c r="N21" s="88" t="inlineStr">
        <is>
          <t>ข้อ 39 (PLE_CC1_2559.md)</t>
        </is>
      </c>
      <c r="O21" s="100" t="inlineStr">
        <is>
          <t>ข้อสอบจริง</t>
        </is>
      </c>
      <c r="P21" s="100" t="inlineStr">
        <is>
          <t>ปี 2559</t>
        </is>
      </c>
      <c r="Q21" s="100" t="n"/>
    </row>
    <row r="22" ht="13.2" customHeight="1" s="49">
      <c r="A22" s="119" t="inlineStr">
        <is>
          <t>20</t>
        </is>
      </c>
      <c r="B22" s="88" t="inlineStr">
        <is>
          <t>ตาม EPI เด็กอายุ 6 เดือนต้องได้รับ vaccine ได้บ้าง</t>
        </is>
      </c>
      <c r="C22" s="100" t="n"/>
      <c r="D22" s="88" t="inlineStr">
        <is>
          <t>HBV/dTP/OPV</t>
        </is>
      </c>
      <c r="E22" s="88" t="inlineStr">
        <is>
          <t>MMR/dTP/JE</t>
        </is>
      </c>
      <c r="F22" s="88" t="inlineStr">
        <is>
          <t>BCG/MMR/OPV</t>
        </is>
      </c>
      <c r="G22" s="88" t="inlineStr">
        <is>
          <t>MMR/JE/IPV</t>
        </is>
      </c>
      <c r="H22" s="88" t="inlineStr">
        <is>
          <t>JE/OPV/dTP</t>
        </is>
      </c>
      <c r="I22" s="119" t="inlineStr">
        <is>
          <t>1</t>
        </is>
      </c>
      <c r="J22" s="88" t="inlineStr">
        <is>
          <t>✅ คำตอบที่ถูกต้อง: ข้อ ก. HBV/dTP/OPV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HBV/dTP/OPV 💡 คำอธิบายและเหตุผลทางเภสัชกรรม:
💡 คำอธิบายและเหตุผลทางเภสัชกรรม:
การเลือก HBV/dTP/OPV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(MMR/dTP/JE): เป็น Live attenuated vaccine รวมหัด-คางทูม-หัดเยอรมัน ให้เข็มที่ 1 ที่อายุ 9-12 เดือน และเข็มที่ 2 ที่ 18 เดือน (contraindication ในหญิงตั้งครรภ์)
• ข้อ ค. (BCG/MMR/OPV): เป็น live attenuated vaccine ฉีด ID ตั้งแต่แรกเกิด (at birth) ป้องกัน severe forms of TB (TB meningitis และ miliary TB)
• ข้อ ง. (MMR/JE/IPV): เป็น Inactivated polio vaccine ชนิดฉีด ให้ที่อายุ 2 เดือน และ 4 เดือน เพื่อลดความเสี่ยง Vaccine-Associated Paralytic Poliomyelitis (VAPP)
• ข้อ จ. (JE/OPV/dTP):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Recombinant DNA</t>
        </is>
      </c>
      <c r="M22" s="100" t="inlineStr">
        <is>
          <t>Product</t>
        </is>
      </c>
      <c r="N22" s="88" t="inlineStr">
        <is>
          <t>ข้อ 38 (PLE_CC1_2558_Key.md)</t>
        </is>
      </c>
      <c r="O22" s="100" t="inlineStr">
        <is>
          <t>ข้อสอบจริง</t>
        </is>
      </c>
      <c r="P22" s="100" t="inlineStr">
        <is>
          <t>ปี 2558</t>
        </is>
      </c>
      <c r="Q22" s="100" t="n"/>
    </row>
    <row r="23" ht="13.2" customHeight="1" s="49">
      <c r="A23" s="119" t="inlineStr">
        <is>
          <t>21</t>
        </is>
      </c>
      <c r="B23" s="88" t="inlineStr">
        <is>
          <t>วันนี้ เด็กรายนี้ต้องได้รับวัคซีนหรือไม่</t>
        </is>
      </c>
      <c r="C23" s="100" t="n"/>
      <c r="D23" s="88" t="inlineStr">
        <is>
          <t>ไม่ต้องได้รับ เนื่องจากมีภูมิจากการติดเชื้อ</t>
        </is>
      </c>
      <c r="E23" s="88" t="inlineStr">
        <is>
          <t>ให้เนื่องจาก EPI กำหนด</t>
        </is>
      </c>
      <c r="F23" s="88" t="inlineStr">
        <is>
          <t>ให้เลื่อนการรับวัคซีน ออกไปก่อน</t>
        </is>
      </c>
      <c r="G23" s="88" t="inlineStr">
        <is>
          <t>ให้ เนื่องจากอาการผื่นชัดเจน</t>
        </is>
      </c>
      <c r="H23" s="88" t="inlineStr">
        <is>
          <t>ไม่ให้ เนื่องจากอายุยังไม่ครบตามกำหนด</t>
        </is>
      </c>
      <c r="I23" s="119" t="inlineStr">
        <is>
          <t>1</t>
        </is>
      </c>
      <c r="J23" s="88" t="inlineStr">
        <is>
          <t>✅ คำตอบที่ถูกต้อง: ข้อ ก. ไม่ต้องได้รับ เนื่องจากมีภูมิจากการติดเชื้อ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ไม่ต้องได้รับ เนื่องจากมีภูมิจากการติดเชื้อ 💡 คำอธิบายและเหตุผลทางเภสัชกรรม:
💡 คำอธิบายและเหตุผลทางเภสัชกรรม:
การเลือก ไม่ต้องได้รับ เนื่องจากมีภูมิจากการติดเชื้อ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(ให้เนื่องจาก EPI กำหนด): ให้เนื่องจาก EPI กำหนด ไม่ตรงกับข้อบ่งใช้หรือกลไกการออกฤทธิ์ที่ถูกต้องตาม ICH Q5A-Q5E / WHO Guidelines for Biological Products
• ข้อ ค. (ให้เลื่อนการรับวัคซีน ออกไปก่อน): ให้เลื่อนการรับวัคซีน ออกไปก่อน ไม่ตรงกับข้อบ่งใช้หรือกลไกการออกฤทธิ์ที่ถูกต้องตาม ICH Q5A-Q5E / WHO Guidelines for Biological Products
• ข้อ ง. (ให้ เนื่องจากอาการผื่นชัดเจน): ให้ เนื่องจากอาการผื่นชัดเจน ไม่ตรงกับข้อบ่งใช้หรือกลไกการออกฤทธิ์ที่ถูกต้องตาม ICH Q5A-Q5E / WHO Guidelines for Biological Products
• ข้อ จ. (ไม่ให้ เนื่องจากอายุยังไม่ครบตามกำหนด): ไม่ให้ เนื่องจากอายุยังไม่ครบตามกำหนด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Recombinant DNA</t>
        </is>
      </c>
      <c r="M23" s="100" t="inlineStr">
        <is>
          <t>Product</t>
        </is>
      </c>
      <c r="N23" s="88" t="inlineStr">
        <is>
          <t>ข้อ 39 (PLE_CC1_2558_Key.md)</t>
        </is>
      </c>
      <c r="O23" s="100" t="inlineStr">
        <is>
          <t>ข้อสอบจริง</t>
        </is>
      </c>
      <c r="P23" s="100" t="inlineStr">
        <is>
          <t>ปี 2558</t>
        </is>
      </c>
      <c r="Q23" s="100" t="n"/>
    </row>
    <row r="24" ht="13.2" customHeight="1" s="49">
      <c r="A24" s="119" t="inlineStr">
        <is>
          <t>22</t>
        </is>
      </c>
      <c r="B24" s="88" t="inlineStr">
        <is>
          <t>การผลิตวัคซีนรูปแบบผงแห้งทำอย่างไร</t>
        </is>
      </c>
      <c r="C24" s="100" t="n"/>
      <c r="D24" s="88" t="inlineStr">
        <is>
          <t>Spray dry</t>
        </is>
      </c>
      <c r="E24" s="88" t="inlineStr">
        <is>
          <t>Lyophilized</t>
        </is>
      </c>
      <c r="F24" s="88" t="inlineStr">
        <is>
          <t>Powder sterilization</t>
        </is>
      </c>
      <c r="G24" s="88" t="inlineStr">
        <is>
          <t>Fluid base dryer</t>
        </is>
      </c>
      <c r="H24" s="88" t="inlineStr">
        <is>
          <t>Recombinant technology</t>
        </is>
      </c>
      <c r="I24" s="119" t="inlineStr">
        <is>
          <t>1</t>
        </is>
      </c>
      <c r="J24" s="88" t="inlineStr">
        <is>
          <t>✅ คำตอบที่ถูกต้อง: ข้อ ก. Spray dry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Spray dry 💡 คำอธิบายและเหตุผลทางเภสัชกรรม:
💡 คำอธิบายและเหตุผลทางเภสัชกรรม:
การเลือก Spray dry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(Lyophilized): Lyophilized ไม่ตรงกับข้อบ่งใช้หรือกลไกการออกฤทธิ์ที่ถูกต้องตาม ICH Q5A-Q5E / WHO Guidelines for Biological Products
• ข้อ ค. (Powder sterilization): Powder sterilization ไม่ตรงกับข้อบ่งใช้หรือกลไกการออกฤทธิ์ที่ถูกต้องตาม ICH Q5A-Q5E / WHO Guidelines for Biological Products
• ข้อ ง. (Fluid base dryer): Fluid base dryer ไม่ตรงกับข้อบ่งใช้หรือกลไกการออกฤทธิ์ที่ถูกต้องตาม ICH Q5A-Q5E / WHO Guidelines for Biological Products
• ข้อ จ. (Recombinant technology): Recombinant technology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Recombinant DNA</t>
        </is>
      </c>
      <c r="M24" s="100" t="inlineStr">
        <is>
          <t>Product</t>
        </is>
      </c>
      <c r="N24" s="88" t="inlineStr">
        <is>
          <t>ข้อ 41 (PLE_CC1_2558_Key.md)</t>
        </is>
      </c>
      <c r="O24" s="100" t="inlineStr">
        <is>
          <t>ข้อสอบจริง</t>
        </is>
      </c>
      <c r="P24" s="100" t="inlineStr">
        <is>
          <t>ปี 2558</t>
        </is>
      </c>
      <c r="Q24" s="100" t="n"/>
    </row>
    <row r="25" ht="13.2" customHeight="1" s="49">
      <c r="A25" s="119" t="inlineStr">
        <is>
          <t>23</t>
        </is>
      </c>
      <c r="B25" s="88" t="inlineStr">
        <is>
          <t>เกี่ยวกับ วัคซีนใดไม่อยู่ใน EPI ข้อใดต่อไปนี้กล่าวถูกต้องตามหลักวิชาชีพเภสัชกรรม</t>
        </is>
      </c>
      <c r="C25" s="100" t="n"/>
      <c r="D25" s="88" t="inlineStr">
        <is>
          <t>BCG</t>
        </is>
      </c>
      <c r="E25" s="88" t="inlineStr">
        <is>
          <t>PCV</t>
        </is>
      </c>
      <c r="F25" s="88" t="inlineStr">
        <is>
          <t>MMR</t>
        </is>
      </c>
      <c r="G25" s="88" t="inlineStr">
        <is>
          <t>HBV</t>
        </is>
      </c>
      <c r="H25" s="88" t="inlineStr">
        <is>
          <t>OPV</t>
        </is>
      </c>
      <c r="I25" s="119" t="inlineStr">
        <is>
          <t>1</t>
        </is>
      </c>
      <c r="J25" s="88"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(PCV): PCV ไม่ตรงกับข้อบ่งใช้หรือกลไกการออกฤทธิ์ที่ถูกต้องตาม ICH Q5A-Q5E / WHO Guidelines for Biological Products
• ข้อ ค. (MMR): เป็น Live attenuated vaccine รวมหัด-คางทูม-หัดเยอรมัน ให้เข็มที่ 1 ที่อายุ 9-12 เดือน และเข็มที่ 2 ที่ 18 เดือน (contraindication ในหญิงตั้งครรภ์)
• ข้อ ง. (HBV): HBV ไม่ตรงกับข้อบ่งใช้หรือกลไกการออกฤทธิ์ที่ถูกต้องตาม ICH Q5A-Q5E / WHO Guidelines for Biological Products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Recombinant DNA</t>
        </is>
      </c>
      <c r="M25" s="100" t="inlineStr">
        <is>
          <t>Product</t>
        </is>
      </c>
      <c r="N25" s="88" t="inlineStr">
        <is>
          <t>ข้อ 78 (PLE_CC1_2558_Key.md)</t>
        </is>
      </c>
      <c r="O25" s="100" t="inlineStr">
        <is>
          <t>ข้อสอบจริง</t>
        </is>
      </c>
      <c r="P25" s="100" t="inlineStr">
        <is>
          <t>ปี 2558</t>
        </is>
      </c>
      <c r="Q25" s="100" t="n"/>
    </row>
    <row r="26" ht="13.2" customHeight="1" s="49">
      <c r="A26" s="119" t="inlineStr">
        <is>
          <t>24</t>
        </is>
      </c>
      <c r="B26" s="88" t="inlineStr">
        <is>
          <t>วัคซีนป้องกันพิษสุนัขบ้าจัดเป็นวัคซีนประเภทใด</t>
        </is>
      </c>
      <c r="C26" s="100" t="n"/>
      <c r="D26" s="88" t="inlineStr">
        <is>
          <t>Lived vaccine</t>
        </is>
      </c>
      <c r="E26" s="88" t="inlineStr">
        <is>
          <t>Toxoid</t>
        </is>
      </c>
      <c r="F26" s="88" t="inlineStr">
        <is>
          <t>Adjuvant</t>
        </is>
      </c>
      <c r="G26" s="88" t="inlineStr">
        <is>
          <t>Killed vaccine</t>
        </is>
      </c>
      <c r="H26" s="88" t="inlineStr">
        <is>
          <t>Acellular ห้ามนำไปทำซ้ำทุกกรณี เว้นแต่จะได้รับอนุญาต</t>
        </is>
      </c>
      <c r="I26" s="119" t="inlineStr">
        <is>
          <t>1</t>
        </is>
      </c>
      <c r="J26" s="88" t="inlineStr">
        <is>
          <t>✅ คำตอบที่ถูกต้อง: ข้อ ก. Lived vaccine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Lived vaccine 💡 คำอธิบายและเหตุผลทางเภสัชกรรม:
💡 คำอธิบายและเหตุผลทางเภสัชกรรม:
การเลือก Lived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(Toxoid): Toxoid ไม่ตรงกับข้อบ่งใช้หรือกลไกการออกฤทธิ์ที่ถูกต้องตาม ICH Q5A-Q5E / WHO Guidelines for Biological Products
• ข้อ ค. (Adjuvant): Adjuvant ไม่ตรงกับข้อบ่งใช้หรือกลไกการออกฤทธิ์ที่ถูกต้องตาม ICH Q5A-Q5E / WHO Guidelines for Biological Products
• ข้อ ง. (Killed vaccine): Killed vaccine ไม่ตรงกับข้อบ่งใช้หรือกลไกการออกฤทธิ์ที่ถูกต้องตาม ICH Q5A-Q5E / WHO Guidelines for Biological Products
• ข้อ จ. (Acellular ห้ามนำไปทำซ้ำทุกกรณี เว้นแต่จะได้รับอนุญาต กรณีศึกษา 12 ผู้ป่วยเบาหวาน อายุ 55 ปี คุมน้ำตาลดีมาตลอด ได้ยา glipizide (5) 2 x 2 กับ simvastatin 1 x 1 วันนี้เจาะน้ำตาล FBG = 175 HbA1C = 11): เป็น moderate-intensity statin เมแทบอไลต์ผ่าน CYP3A4 เด่นชัด ห้ามใช้ dose 80 mg และมี drug interactions สูงกับ CYP3A4 inhibitors (clarithromycin, ketoconazole)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Recombinant DNA</t>
        </is>
      </c>
      <c r="M26" s="100" t="inlineStr">
        <is>
          <t>Product</t>
        </is>
      </c>
      <c r="N26" s="88" t="inlineStr">
        <is>
          <t>ข้อ 79 (PLE_CC1_2558_Key.md)</t>
        </is>
      </c>
      <c r="O26" s="100" t="inlineStr">
        <is>
          <t>ข้อสอบจริง</t>
        </is>
      </c>
      <c r="P26" s="100" t="inlineStr">
        <is>
          <t>ปี 2558</t>
        </is>
      </c>
      <c r="Q26" s="100" t="n"/>
    </row>
    <row r="27" ht="13.2" customHeight="1" s="49">
      <c r="A27" s="119" t="inlineStr">
        <is>
          <t>25</t>
        </is>
      </c>
      <c r="B27" s="88" t="inlineStr">
        <is>
          <t>วัคซีนในข้อใดจำเป็นน้อยที่สุดในผู้ป่วย COPD</t>
        </is>
      </c>
      <c r="C27" s="100" t="n"/>
      <c r="D27" s="88" t="inlineStr">
        <is>
          <t>COVID-19</t>
        </is>
      </c>
      <c r="E27" s="88" t="inlineStr">
        <is>
          <t>Influenza vaccine</t>
        </is>
      </c>
      <c r="F27" s="88" t="inlineStr">
        <is>
          <t>Tdap</t>
        </is>
      </c>
      <c r="G27" s="88" t="inlineStr">
        <is>
          <t>PCV13</t>
        </is>
      </c>
      <c r="H27" s="88" t="inlineStr">
        <is>
          <t>HAV</t>
        </is>
      </c>
      <c r="I27" s="119" t="inlineStr">
        <is>
          <t>1</t>
        </is>
      </c>
      <c r="J27" s="88"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Recombinant DNA</t>
        </is>
      </c>
      <c r="M27" s="100" t="inlineStr">
        <is>
          <t>Product</t>
        </is>
      </c>
      <c r="N27" s="88" t="inlineStr">
        <is>
          <t>ข้อ 40 (Pharmtutor_2024_Set1.md)</t>
        </is>
      </c>
      <c r="O27" s="100" t="inlineStr">
        <is>
          <t>Mock</t>
        </is>
      </c>
      <c r="P27" s="100" t="inlineStr">
        <is>
          <t>Mock Pharmtutor 2024</t>
        </is>
      </c>
      <c r="Q27" s="100" t="n"/>
    </row>
    <row r="28" ht="13.2" customHeight="1" s="49">
      <c r="A28" s="119" t="inlineStr">
        <is>
          <t>26</t>
        </is>
      </c>
      <c r="B28" s="88"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8" s="100" t="n"/>
      <c r="D28" s="88" t="inlineStr">
        <is>
          <t>Td (Purified diphtheria toxoid 1-2 Lf และ Purified tetanus toxoid 5-10 Lf เข็มเข้ากล้าม</t>
        </is>
      </c>
      <c r="E28" s="88" t="inlineStr">
        <is>
          <t>Td (Purified diphtheria toxoid 1-2 Lf และ Purified tetanus toxoid 5-10 Lf เข็มเข้ากล้าม 3 ครั้งวันที่ 0, 1 เดือน, 6 เดือน</t>
        </is>
      </c>
      <c r="F28" s="88" t="inlineStr">
        <is>
          <t>DT (Purified diphtheria toxoid 25-30 Lf และ Purified tetanus toxoid 5-10 Lf) เข็มเข้ากล้าม</t>
        </is>
      </c>
      <c r="G28" s="88" t="inlineStr">
        <is>
          <t>DT (Purified diphtheria toxoid 25-30 Lf และ Purified tetanus toxoid 5-10 Lf) เข็มเข้ากล้าม 3 ครั้ง วันที่ 0, 1 เดือน, 6 เดือน</t>
        </is>
      </c>
      <c r="H28" s="88" t="inlineStr">
        <is>
          <t>DTw (diphtheria, tetanus toxoids, whole-cell pertussis vaccines) ฉีดเข้ากล้าม วันที่ 0,1 เดือน, 6 เดือน</t>
        </is>
      </c>
      <c r="I28" s="119" t="inlineStr">
        <is>
          <t>1</t>
        </is>
      </c>
      <c r="J28" s="88"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Recombinant DNA</t>
        </is>
      </c>
      <c r="M28" s="100" t="inlineStr">
        <is>
          <t>Product</t>
        </is>
      </c>
      <c r="N28" s="88" t="inlineStr">
        <is>
          <t>ข้อ 40 (Pharmtutor_2024_Set2.md)</t>
        </is>
      </c>
      <c r="O28" s="100" t="inlineStr">
        <is>
          <t>Mock</t>
        </is>
      </c>
      <c r="P28" s="100" t="inlineStr">
        <is>
          <t>Mock Pharmtutor 2024</t>
        </is>
      </c>
      <c r="Q28" s="100" t="n"/>
    </row>
    <row r="29" ht="13.2" customHeight="1" s="49">
      <c r="A29" s="119" t="inlineStr">
        <is>
          <t>27</t>
        </is>
      </c>
      <c r="B29" s="88"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9" s="100" t="n"/>
      <c r="D29" s="88" t="inlineStr">
        <is>
          <t>TdaP</t>
        </is>
      </c>
      <c r="E29" s="88" t="inlineStr">
        <is>
          <t>IPV</t>
        </is>
      </c>
      <c r="F29" s="88" t="inlineStr">
        <is>
          <t>Influenza Vaccine</t>
        </is>
      </c>
      <c r="G29" s="88" t="inlineStr">
        <is>
          <t>SarCoV2 Vaccine</t>
        </is>
      </c>
      <c r="H29" s="88" t="inlineStr">
        <is>
          <t>Pneumococcal Vaccine</t>
        </is>
      </c>
      <c r="I29" s="119" t="inlineStr">
        <is>
          <t>1</t>
        </is>
      </c>
      <c r="J29" s="88"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Recombinant DNA</t>
        </is>
      </c>
      <c r="M29" s="100" t="inlineStr">
        <is>
          <t>Product</t>
        </is>
      </c>
      <c r="N29" s="88" t="inlineStr">
        <is>
          <t>ข้อ 41 (Pharmtutor_2024_Set2.md)</t>
        </is>
      </c>
      <c r="O29" s="100" t="inlineStr">
        <is>
          <t>Mock</t>
        </is>
      </c>
      <c r="P29" s="100" t="inlineStr">
        <is>
          <t>Mock Pharmtutor 2024</t>
        </is>
      </c>
      <c r="Q29" s="100" t="n"/>
    </row>
    <row r="30" ht="13.2" customHeight="1" s="49">
      <c r="A30" s="119" t="inlineStr">
        <is>
          <t>28</t>
        </is>
      </c>
      <c r="B30" s="88"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30" s="100" t="n"/>
      <c r="D30" s="88" t="inlineStr">
        <is>
          <t>ELISA Immunoassay for protein quantification</t>
        </is>
      </c>
      <c r="E30" s="88" t="inlineStr">
        <is>
          <t>SDS-PAGE Gel Electrophoresis purity analysis</t>
        </is>
      </c>
      <c r="F30" s="88" t="inlineStr">
        <is>
          <t>Isoelectric Focusing (IEF) for charge heterogeneity</t>
        </is>
      </c>
      <c r="G30" s="88" t="inlineStr">
        <is>
          <t>Immunogenicity Neutralizing Antibody Assay</t>
        </is>
      </c>
      <c r="H30" s="88" t="inlineStr">
        <is>
          <t>Polysorbate 20 surfactant to prevent protein aggregation</t>
        </is>
      </c>
      <c r="I30" s="119" t="inlineStr">
        <is>
          <t>1</t>
        </is>
      </c>
      <c r="J30" s="88"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Recombinant DNA</t>
        </is>
      </c>
      <c r="M30" s="100" t="inlineStr">
        <is>
          <t>Product</t>
        </is>
      </c>
      <c r="N30" s="88" t="inlineStr">
        <is>
          <t>ข้อ 23 (PLE_CC1_2557.md)</t>
        </is>
      </c>
      <c r="O30" s="100" t="inlineStr">
        <is>
          <t>ข้อสอบจริง</t>
        </is>
      </c>
      <c r="P30" s="100" t="inlineStr">
        <is>
          <t>ปี 2557</t>
        </is>
      </c>
      <c r="Q30" s="100" t="n"/>
    </row>
    <row r="31" ht="13.2" customHeight="1" s="49">
      <c r="A31" s="119" t="inlineStr">
        <is>
          <t>29</t>
        </is>
      </c>
      <c r="B31" s="88"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31" s="100" t="n"/>
      <c r="D31" s="88" t="inlineStr">
        <is>
          <t>Immunogenicity Neutralizing Antibody Assay</t>
        </is>
      </c>
      <c r="E31" s="88" t="inlineStr">
        <is>
          <t>Polysorbate 20 surfactant to prevent protein aggregation</t>
        </is>
      </c>
      <c r="F31" s="88" t="inlineStr">
        <is>
          <t>Histidine Buffer pH 6.0 formulation stability</t>
        </is>
      </c>
      <c r="G31" s="88" t="inlineStr">
        <is>
          <t>Recombinant DNA Human Insulin in E. coli</t>
        </is>
      </c>
      <c r="H31" s="88" t="inlineStr">
        <is>
          <t>Monoclonal Antibody IgG1 (CHO Cell Expression)</t>
        </is>
      </c>
      <c r="I31" s="119" t="inlineStr">
        <is>
          <t>1</t>
        </is>
      </c>
      <c r="J31" s="8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Recombinant DNA</t>
        </is>
      </c>
      <c r="M31" s="100" t="inlineStr">
        <is>
          <t>Product</t>
        </is>
      </c>
      <c r="N31" s="88" t="inlineStr">
        <is>
          <t>ข้อ 82 (PLE_CC1_2557.md)</t>
        </is>
      </c>
      <c r="O31" s="100" t="inlineStr">
        <is>
          <t>ข้อสอบจริง</t>
        </is>
      </c>
      <c r="P31" s="100" t="inlineStr">
        <is>
          <t>ปี 2557</t>
        </is>
      </c>
      <c r="Q31" s="100" t="n"/>
    </row>
    <row r="32" ht="13.2" customHeight="1" s="49">
      <c r="A32" s="119" t="inlineStr">
        <is>
          <t>30</t>
        </is>
      </c>
      <c r="B32" s="88"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32" s="100" t="n"/>
      <c r="D32" s="88" t="inlineStr">
        <is>
          <t>Recombinant DNA Human Insulin in E. coli</t>
        </is>
      </c>
      <c r="E32" s="88" t="inlineStr">
        <is>
          <t>Monoclonal Antibody IgG1 (CHO Cell Expression)</t>
        </is>
      </c>
      <c r="F32" s="88" t="inlineStr">
        <is>
          <t>Polyethylene Glycol (PEG) Conjugation for extended half-life</t>
        </is>
      </c>
      <c r="G32" s="88" t="inlineStr">
        <is>
          <t>Lyophilization (Freeze-drying) with Trehalose Cryoprotectant</t>
        </is>
      </c>
      <c r="H32" s="88" t="inlineStr">
        <is>
          <t>ELISA Immunoassay for protein quantification</t>
        </is>
      </c>
      <c r="I32" s="119" t="inlineStr">
        <is>
          <t>1</t>
        </is>
      </c>
      <c r="J3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Recombinant DNA</t>
        </is>
      </c>
      <c r="M32" s="100" t="inlineStr">
        <is>
          <t>Product</t>
        </is>
      </c>
      <c r="N32" s="88" t="inlineStr">
        <is>
          <t>ข้อ 84 (PLE_CC1_2557.md)</t>
        </is>
      </c>
      <c r="O32" s="100" t="inlineStr">
        <is>
          <t>ข้อสอบจริง</t>
        </is>
      </c>
      <c r="P32" s="100" t="inlineStr">
        <is>
          <t>ปี 2557</t>
        </is>
      </c>
      <c r="Q32" s="100" t="n"/>
    </row>
    <row r="33" ht="13.2" customHeight="1" s="49">
      <c r="A33" s="119" t="inlineStr">
        <is>
          <t>31</t>
        </is>
      </c>
      <c r="B33" s="88"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33" s="100" t="n"/>
      <c r="D33" s="88" t="inlineStr">
        <is>
          <t>Lyophilization (Freeze-drying) with Trehalose Cryoprotectant</t>
        </is>
      </c>
      <c r="E33" s="88" t="inlineStr">
        <is>
          <t>ELISA Immunoassay for protein quantification</t>
        </is>
      </c>
      <c r="F33" s="88" t="inlineStr">
        <is>
          <t>SDS-PAGE Gel Electrophoresis purity analysis</t>
        </is>
      </c>
      <c r="G33" s="88" t="inlineStr">
        <is>
          <t>Isoelectric Focusing (IEF) for charge heterogeneity</t>
        </is>
      </c>
      <c r="H33" s="88" t="inlineStr">
        <is>
          <t>Immunogenicity Neutralizing Antibody Assay</t>
        </is>
      </c>
      <c r="I33" s="119" t="inlineStr">
        <is>
          <t>1</t>
        </is>
      </c>
      <c r="J3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Recombinant DNA</t>
        </is>
      </c>
      <c r="M33" s="100" t="inlineStr">
        <is>
          <t>Product</t>
        </is>
      </c>
      <c r="N33" s="88" t="inlineStr">
        <is>
          <t>ข้อ 85 (PLE_CC1_2557.md)</t>
        </is>
      </c>
      <c r="O33" s="100" t="inlineStr">
        <is>
          <t>ข้อสอบจริง</t>
        </is>
      </c>
      <c r="P33" s="100" t="inlineStr">
        <is>
          <t>ปี 2557</t>
        </is>
      </c>
      <c r="Q33" s="100" t="n"/>
    </row>
    <row r="34" ht="13.2" customHeight="1" s="49">
      <c r="A34" s="119" t="inlineStr">
        <is>
          <t>32</t>
        </is>
      </c>
      <c r="B34" s="88"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34" s="100" t="n"/>
      <c r="D34" s="88" t="inlineStr">
        <is>
          <t>Isoelectric Focusing (IEF) for charge heterogeneity</t>
        </is>
      </c>
      <c r="E34" s="88" t="inlineStr">
        <is>
          <t>Immunogenicity Neutralizing Antibody Assay</t>
        </is>
      </c>
      <c r="F34" s="88" t="inlineStr">
        <is>
          <t>Polysorbate 20 surfactant to prevent protein aggregation</t>
        </is>
      </c>
      <c r="G34" s="88" t="inlineStr">
        <is>
          <t>Histidine Buffer pH 6.0 formulation stability</t>
        </is>
      </c>
      <c r="H34" s="88" t="inlineStr">
        <is>
          <t>Recombinant DNA Human Insulin in E. coli</t>
        </is>
      </c>
      <c r="I34" s="119" t="inlineStr">
        <is>
          <t>1</t>
        </is>
      </c>
      <c r="J34" s="8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00" t="n"/>
      <c r="L34" s="88" t="inlineStr">
        <is>
          <t>Recombinant DNA</t>
        </is>
      </c>
      <c r="M34" s="100" t="inlineStr">
        <is>
          <t>Product</t>
        </is>
      </c>
      <c r="N34" s="88" t="inlineStr">
        <is>
          <t>ข้อ 86 (PLE_CC1_2557.md)</t>
        </is>
      </c>
      <c r="O34" s="100" t="inlineStr">
        <is>
          <t>ข้อสอบจริง</t>
        </is>
      </c>
      <c r="P34" s="100" t="inlineStr">
        <is>
          <t>ปี 2557</t>
        </is>
      </c>
      <c r="Q34" s="100" t="n"/>
    </row>
    <row r="35" ht="13.2" customHeight="1" s="49">
      <c r="A35" s="119" t="inlineStr">
        <is>
          <t>33</t>
        </is>
      </c>
      <c r="B35" s="88"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35" s="100" t="n"/>
      <c r="D35" s="88" t="inlineStr">
        <is>
          <t>Histidine Buffer pH 6.0 formulation stability</t>
        </is>
      </c>
      <c r="E35" s="88" t="inlineStr">
        <is>
          <t>Recombinant DNA Human Insulin in E. coli</t>
        </is>
      </c>
      <c r="F35" s="88" t="inlineStr">
        <is>
          <t>Monoclonal Antibody IgG1 (CHO Cell Expression)</t>
        </is>
      </c>
      <c r="G35" s="88" t="inlineStr">
        <is>
          <t>Polyethylene Glycol (PEG) Conjugation for extended half-life</t>
        </is>
      </c>
      <c r="H35" s="88" t="inlineStr">
        <is>
          <t>Lyophilization (Freeze-drying) with Trehalose Cryoprotectant</t>
        </is>
      </c>
      <c r="I35" s="119" t="inlineStr">
        <is>
          <t>1</t>
        </is>
      </c>
      <c r="J35" s="8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00" t="n"/>
      <c r="L35" s="88" t="inlineStr">
        <is>
          <t>Recombinant DNA</t>
        </is>
      </c>
      <c r="M35" s="100" t="inlineStr">
        <is>
          <t>Product</t>
        </is>
      </c>
      <c r="N35" s="88" t="inlineStr">
        <is>
          <t>ข้อ 87 (PLE_CC1_2557.md)</t>
        </is>
      </c>
      <c r="O35" s="100" t="inlineStr">
        <is>
          <t>ข้อสอบจริง</t>
        </is>
      </c>
      <c r="P35" s="100" t="inlineStr">
        <is>
          <t>ปี 2557</t>
        </is>
      </c>
      <c r="Q35" s="100" t="n"/>
    </row>
    <row r="36" ht="13.2" customHeight="1" s="49">
      <c r="A36" s="119" t="inlineStr">
        <is>
          <t>34</t>
        </is>
      </c>
      <c r="B36" s="88" t="inlineStr">
        <is>
          <t>Vaccine ในรูปผงแห้ง ควรมีการจัดเก็บอย่างไร (1) .... จำตัวเลือกไม่ได้ .....</t>
        </is>
      </c>
      <c r="C36" s="100" t="n"/>
      <c r="D36" s="88" t="inlineStr">
        <is>
          <t>Polyethylene Glycol (PEG) Conjugation for extended half-life</t>
        </is>
      </c>
      <c r="E36" s="88" t="inlineStr">
        <is>
          <t>Lyophilization (Freeze-drying) with Trehalose Cryoprotectant</t>
        </is>
      </c>
      <c r="F36" s="88" t="inlineStr">
        <is>
          <t>ELISA Immunoassay for protein quantification</t>
        </is>
      </c>
      <c r="G36" s="88" t="inlineStr">
        <is>
          <t>SDS-PAGE Gel Electrophoresis purity analysis</t>
        </is>
      </c>
      <c r="H36" s="88" t="inlineStr">
        <is>
          <t>Isoelectric Focusing (IEF) for charge heterogeneity</t>
        </is>
      </c>
      <c r="I36" s="119" t="inlineStr">
        <is>
          <t>1</t>
        </is>
      </c>
      <c r="J3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00" t="n"/>
      <c r="L36" s="88" t="inlineStr">
        <is>
          <t>Recombinant DNA</t>
        </is>
      </c>
      <c r="M36" s="100" t="inlineStr">
        <is>
          <t>Product</t>
        </is>
      </c>
      <c r="N36" s="88" t="inlineStr">
        <is>
          <t>ข้อ 88 (PLE_CC1_2557.md)</t>
        </is>
      </c>
      <c r="O36" s="100" t="inlineStr">
        <is>
          <t>ข้อสอบจริง</t>
        </is>
      </c>
      <c r="P36" s="100" t="inlineStr">
        <is>
          <t>ปี 2557</t>
        </is>
      </c>
      <c r="Q36" s="100" t="n"/>
    </row>
    <row r="37" ht="13.2" customHeight="1" s="49">
      <c r="A37" s="119" t="inlineStr">
        <is>
          <t>35</t>
        </is>
      </c>
      <c r="B37" s="88"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37" s="100" t="n"/>
      <c r="D37" s="88" t="inlineStr">
        <is>
          <t>SDS-PAGE Gel Electrophoresis purity analysis</t>
        </is>
      </c>
      <c r="E37" s="88" t="inlineStr">
        <is>
          <t>Isoelectric Focusing (IEF) for charge heterogeneity</t>
        </is>
      </c>
      <c r="F37" s="88" t="inlineStr">
        <is>
          <t>Immunogenicity Neutralizing Antibody Assay</t>
        </is>
      </c>
      <c r="G37" s="88" t="inlineStr">
        <is>
          <t>Polysorbate 20 surfactant to prevent protein aggregation</t>
        </is>
      </c>
      <c r="H37" s="88" t="inlineStr">
        <is>
          <t>Histidine Buffer pH 6.0 formulation stability</t>
        </is>
      </c>
      <c r="I37" s="119" t="inlineStr">
        <is>
          <t>1</t>
        </is>
      </c>
      <c r="J3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00" t="n"/>
      <c r="L37" s="88" t="inlineStr">
        <is>
          <t>Recombinant DNA</t>
        </is>
      </c>
      <c r="M37" s="100" t="inlineStr">
        <is>
          <t>Product</t>
        </is>
      </c>
      <c r="N37" s="88" t="inlineStr">
        <is>
          <t>ข้อ 89 (PLE_CC1_2557.md)</t>
        </is>
      </c>
      <c r="O37" s="100" t="inlineStr">
        <is>
          <t>ข้อสอบจริง</t>
        </is>
      </c>
      <c r="P37" s="100" t="inlineStr">
        <is>
          <t>ปี 2557</t>
        </is>
      </c>
      <c r="Q37" s="100" t="n"/>
    </row>
    <row r="38" ht="13.2" customHeight="1" s="49">
      <c r="A38" s="119" t="inlineStr">
        <is>
          <t>36</t>
        </is>
      </c>
      <c r="B38" s="88" t="inlineStr">
        <is>
          <t>วัคซีนใดที่ต้องให้ในเด็กแรกเกิด</t>
        </is>
      </c>
      <c r="C38" s="100" t="n"/>
      <c r="D38" s="88" t="inlineStr">
        <is>
          <t>วัคซีนวัณโรค</t>
        </is>
      </c>
      <c r="E38" s="88" t="inlineStr">
        <is>
          <t>วัคซีนไข้หวัดใหญ่</t>
        </is>
      </c>
      <c r="F38" s="88" t="inlineStr">
        <is>
          <t>วัคซีนหัดเยอรมัน หัด คางทูม</t>
        </is>
      </c>
      <c r="G38" s="88" t="inlineStr">
        <is>
          <t>วัคซีนคอตีบ ไอกรน บาดทะยัก</t>
        </is>
      </c>
      <c r="H38" s="88" t="inlineStr">
        <is>
          <t>วัคซีนไวรัสตับอักเสบเอ</t>
        </is>
      </c>
      <c r="I38" s="119" t="inlineStr">
        <is>
          <t>1</t>
        </is>
      </c>
      <c r="J38" s="88"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00" t="n"/>
      <c r="L38" s="88" t="inlineStr">
        <is>
          <t>Recombinant DNA</t>
        </is>
      </c>
      <c r="M38" s="100" t="inlineStr">
        <is>
          <t>Product</t>
        </is>
      </c>
      <c r="N38" s="88" t="inlineStr">
        <is>
          <t>ข้อ 11 (PLE_CC1_2555 Day 1.md)</t>
        </is>
      </c>
      <c r="O38" s="100" t="inlineStr">
        <is>
          <t>ข้อสอบจริง</t>
        </is>
      </c>
      <c r="P38" s="100" t="inlineStr">
        <is>
          <t>ปี 2555</t>
        </is>
      </c>
      <c r="Q38" s="100" t="n"/>
    </row>
    <row r="39" ht="13.2" customHeight="1" s="49">
      <c r="A39" s="119" t="inlineStr">
        <is>
          <t>37</t>
        </is>
      </c>
      <c r="B39" s="88" t="inlineStr">
        <is>
          <t>วัคซีนใดไม่ได้อยู่ในวัคซีนมาตรฐานที่เด็กไทยต้องได้รับ</t>
        </is>
      </c>
      <c r="C39" s="100" t="n"/>
      <c r="D39" s="88" t="inlineStr">
        <is>
          <t>DTP</t>
        </is>
      </c>
      <c r="E39" s="88" t="inlineStr">
        <is>
          <t>Hep A</t>
        </is>
      </c>
      <c r="F39" s="88" t="inlineStr">
        <is>
          <t>BCG</t>
        </is>
      </c>
      <c r="G39" s="88" t="inlineStr">
        <is>
          <t>MMR</t>
        </is>
      </c>
      <c r="H39" s="88" t="inlineStr">
        <is>
          <t>OPV</t>
        </is>
      </c>
      <c r="I39" s="119" t="inlineStr">
        <is>
          <t>1</t>
        </is>
      </c>
      <c r="J39" s="88"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00" t="n"/>
      <c r="L39" s="88" t="inlineStr">
        <is>
          <t>Recombinant DNA</t>
        </is>
      </c>
      <c r="M39" s="100" t="inlineStr">
        <is>
          <t>Product</t>
        </is>
      </c>
      <c r="N39" s="88" t="inlineStr">
        <is>
          <t>ข้อ 12 (PLE_CC1_2555 Day 1.md)</t>
        </is>
      </c>
      <c r="O39" s="100" t="inlineStr">
        <is>
          <t>ข้อสอบจริง</t>
        </is>
      </c>
      <c r="P39" s="100" t="inlineStr">
        <is>
          <t>ปี 2555</t>
        </is>
      </c>
      <c r="Q39" s="100" t="n"/>
    </row>
    <row r="40" ht="13.2" customHeight="1" s="49">
      <c r="A40" s="119" t="inlineStr">
        <is>
          <t>38</t>
        </is>
      </c>
      <c r="B40" s="88" t="inlineStr">
        <is>
          <t>หน้าที่ของ adjuvant เช่น alum ใส่ไปในวัคซีนเพื่ออะไร</t>
        </is>
      </c>
      <c r="C40" s="100" t="n"/>
      <c r="D40" s="88" t="inlineStr">
        <is>
          <t>เพิ่มการกระตุ้นภูมิคุ้มกันของวัคซีน</t>
        </is>
      </c>
      <c r="E40" s="88" t="inlineStr">
        <is>
          <t>เพิ่มการดูดซึมของวัคซีน</t>
        </is>
      </c>
      <c r="F40" s="88" t="inlineStr">
        <is>
          <t>เพิ่มความคงตัว</t>
        </is>
      </c>
      <c r="G40" s="88" t="inlineStr">
        <is>
          <t>ลดผลข้างเคียงที่อาจเกิดขึ้นจากวัคซีน</t>
        </is>
      </c>
      <c r="H40" s="88" t="inlineStr">
        <is>
          <t>ลดปริมาณการใช้วัคซีน</t>
        </is>
      </c>
      <c r="I40" s="119" t="inlineStr">
        <is>
          <t>1</t>
        </is>
      </c>
      <c r="J40" s="88"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00" t="n"/>
      <c r="L40" s="88" t="inlineStr">
        <is>
          <t>Recombinant DNA</t>
        </is>
      </c>
      <c r="M40" s="100" t="inlineStr">
        <is>
          <t>Product</t>
        </is>
      </c>
      <c r="N40" s="88" t="inlineStr">
        <is>
          <t>ข้อ 14 (PLE_CC1_2555 Day 1.md)</t>
        </is>
      </c>
      <c r="O40" s="100" t="inlineStr">
        <is>
          <t>ข้อสอบจริง</t>
        </is>
      </c>
      <c r="P40" s="100" t="inlineStr">
        <is>
          <t>ปี 2555</t>
        </is>
      </c>
      <c r="Q40" s="100" t="n"/>
    </row>
    <row r="41" ht="13.2" customHeight="1" s="49">
      <c r="A41" s="119" t="inlineStr">
        <is>
          <t>39</t>
        </is>
      </c>
      <c r="B41" s="88" t="inlineStr">
        <is>
          <t>การรับวัคซีน DTP แบบ 3 เข็ม ต้องให้ห่างกันกี่เดือน</t>
        </is>
      </c>
      <c r="C41" s="100" t="n"/>
      <c r="D41" s="88" t="inlineStr">
        <is>
          <t>1 เดือน</t>
        </is>
      </c>
      <c r="E41" s="88" t="inlineStr">
        <is>
          <t>2 เดือน</t>
        </is>
      </c>
      <c r="F41" s="88" t="inlineStr">
        <is>
          <t>3 เดือน</t>
        </is>
      </c>
      <c r="G41" s="88" t="inlineStr">
        <is>
          <t>4 เดือน</t>
        </is>
      </c>
      <c r="H41" s="88" t="inlineStr">
        <is>
          <t>6 เดือน คณะเภสัชศาสตร์</t>
        </is>
      </c>
      <c r="I41" s="119" t="inlineStr">
        <is>
          <t>1</t>
        </is>
      </c>
      <c r="J41" s="88"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00" t="n"/>
      <c r="L41" s="88" t="inlineStr">
        <is>
          <t>Recombinant DNA</t>
        </is>
      </c>
      <c r="M41" s="100" t="inlineStr">
        <is>
          <t>Product</t>
        </is>
      </c>
      <c r="N41" s="88" t="inlineStr">
        <is>
          <t>ข้อ 15 (PLE_CC1_2555 Day 1.md)</t>
        </is>
      </c>
      <c r="O41" s="100" t="inlineStr">
        <is>
          <t>ข้อสอบจริง</t>
        </is>
      </c>
      <c r="P41" s="100" t="inlineStr">
        <is>
          <t>ปี 2555</t>
        </is>
      </c>
      <c r="Q41" s="100" t="n"/>
    </row>
    <row r="42" ht="13.2" customHeight="1" s="49">
      <c r="A42" s="119" t="inlineStr">
        <is>
          <t>40</t>
        </is>
      </c>
      <c r="B42" s="88"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42" s="100" t="n"/>
      <c r="D42" s="88" t="inlineStr">
        <is>
          <t>รับวัคซีนก่อนไปเมืองนอก</t>
        </is>
      </c>
      <c r="E42" s="88" t="inlineStr">
        <is>
          <t>เริ่มรับวัคซีนใหม่ตั้งแต่เข็มแรก</t>
        </is>
      </c>
      <c r="F42" s="88" t="inlineStr">
        <is>
          <t>รับวัคซีนหลังจากกลับมาจากเมืองนอก</t>
        </is>
      </c>
      <c r="G42" s="88" t="inlineStr">
        <is>
          <t>.....................</t>
        </is>
      </c>
      <c r="H42" s="88" t="inlineStr">
        <is>
          <t>.....................</t>
        </is>
      </c>
      <c r="I42" s="119" t="inlineStr">
        <is>
          <t>1</t>
        </is>
      </c>
      <c r="J42" s="88"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00" t="n"/>
      <c r="L42" s="88" t="inlineStr">
        <is>
          <t>Recombinant DNA</t>
        </is>
      </c>
      <c r="M42" s="100" t="inlineStr">
        <is>
          <t>Product</t>
        </is>
      </c>
      <c r="N42" s="88" t="inlineStr">
        <is>
          <t>ข้อ 16 (PLE_CC1_2555 Day 1.md)</t>
        </is>
      </c>
      <c r="O42" s="100" t="inlineStr">
        <is>
          <t>ข้อสอบจริง</t>
        </is>
      </c>
      <c r="P42" s="100" t="inlineStr">
        <is>
          <t>ปี 2555</t>
        </is>
      </c>
      <c r="Q42" s="100" t="n"/>
    </row>
    <row r="43" ht="13.2" customHeight="1" s="49">
      <c r="A43" s="119" t="inlineStr">
        <is>
          <t>41</t>
        </is>
      </c>
      <c r="B43" s="88" t="inlineStr">
        <is>
          <t>ถ้าได้รับวัคซีนจะกระตุ้มภูมิคุ้มกันชนิดใดก่อนเป็นอันดับแรก</t>
        </is>
      </c>
      <c r="C43" s="100" t="n"/>
      <c r="D43" s="88" t="inlineStr">
        <is>
          <t>IgA</t>
        </is>
      </c>
      <c r="E43" s="88" t="inlineStr">
        <is>
          <t>IgD</t>
        </is>
      </c>
      <c r="F43" s="88" t="inlineStr">
        <is>
          <t>IgE</t>
        </is>
      </c>
      <c r="G43" s="88" t="inlineStr">
        <is>
          <t>IgG</t>
        </is>
      </c>
      <c r="H43" s="88" t="inlineStr">
        <is>
          <t>IgM</t>
        </is>
      </c>
      <c r="I43" s="119" t="inlineStr">
        <is>
          <t>1</t>
        </is>
      </c>
      <c r="J43" s="88"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00" t="n"/>
      <c r="L43" s="88" t="inlineStr">
        <is>
          <t>Recombinant DNA</t>
        </is>
      </c>
      <c r="M43" s="100" t="inlineStr">
        <is>
          <t>Product</t>
        </is>
      </c>
      <c r="N43" s="88" t="inlineStr">
        <is>
          <t>ข้อ 17 (PLE_CC1_2555 Day 1.md)</t>
        </is>
      </c>
      <c r="O43" s="100" t="inlineStr">
        <is>
          <t>ข้อสอบจริง</t>
        </is>
      </c>
      <c r="P43" s="100" t="inlineStr">
        <is>
          <t>ปี 2555</t>
        </is>
      </c>
      <c r="Q43" s="100" t="n"/>
    </row>
    <row r="44" ht="13.2" customHeight="1" s="49">
      <c r="A44" s="119" t="inlineStr">
        <is>
          <t>42</t>
        </is>
      </c>
      <c r="B44" s="88" t="inlineStr">
        <is>
          <t>ลดปัญหาการดื้อยา MCQ 1/2555 by CURx69 page 20 Case 11: Vaccine</t>
        </is>
      </c>
      <c r="C44" s="100" t="n"/>
      <c r="D44" s="88" t="inlineStr">
        <is>
          <t>Isoelectric Focusing (IEF) for charge heterogeneity</t>
        </is>
      </c>
      <c r="E44" s="88" t="inlineStr">
        <is>
          <t>Immunogenicity Neutralizing Antibody Assay</t>
        </is>
      </c>
      <c r="F44" s="88" t="inlineStr">
        <is>
          <t>Polysorbate 20 surfactant to prevent protein aggregation</t>
        </is>
      </c>
      <c r="G44" s="88" t="inlineStr">
        <is>
          <t>Histidine Buffer pH 6.0 formulation stability</t>
        </is>
      </c>
      <c r="H44" s="88" t="inlineStr">
        <is>
          <t>Recombinant DNA Human Insulin in E. coli</t>
        </is>
      </c>
      <c r="I44" s="119" t="inlineStr">
        <is>
          <t>1</t>
        </is>
      </c>
      <c r="J4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00" t="n"/>
      <c r="L44" s="88" t="inlineStr">
        <is>
          <t>Recombinant DNA</t>
        </is>
      </c>
      <c r="M44" s="100" t="inlineStr">
        <is>
          <t>Product</t>
        </is>
      </c>
      <c r="N44" s="88" t="inlineStr">
        <is>
          <t>ข้อ 5 (PLE_CC1_2555 Day 2.md)</t>
        </is>
      </c>
      <c r="O44" s="100" t="inlineStr">
        <is>
          <t>ข้อสอบจริง</t>
        </is>
      </c>
      <c r="P44" s="100" t="inlineStr">
        <is>
          <t>ปี 2555</t>
        </is>
      </c>
      <c r="Q44" s="100" t="n"/>
    </row>
    <row r="45" ht="13.2" customHeight="1" s="49">
      <c r="A45" s="119" t="inlineStr">
        <is>
          <t>43</t>
        </is>
      </c>
      <c r="B45" s="88" t="inlineStr">
        <is>
          <t>เด็กแรกเกิดต้องฉีดวัคซีนป้องกันโรคอะไร</t>
        </is>
      </c>
      <c r="C45" s="100" t="n"/>
      <c r="D45" s="88" t="inlineStr">
        <is>
          <t>Histidine Buffer pH 6.0 formulation stability</t>
        </is>
      </c>
      <c r="E45" s="88" t="inlineStr">
        <is>
          <t>Recombinant DNA Human Insulin in E. coli</t>
        </is>
      </c>
      <c r="F45" s="88" t="inlineStr">
        <is>
          <t>Monoclonal Antibody IgG1 (CHO Cell Expression)</t>
        </is>
      </c>
      <c r="G45" s="88" t="inlineStr">
        <is>
          <t>Polyethylene Glycol (PEG) Conjugation for extended half-life</t>
        </is>
      </c>
      <c r="H45" s="88" t="inlineStr">
        <is>
          <t>Lyophilization (Freeze-drying) with Trehalose Cryoprotectant</t>
        </is>
      </c>
      <c r="I45" s="119" t="inlineStr">
        <is>
          <t>1</t>
        </is>
      </c>
      <c r="J45" s="8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00" t="n"/>
      <c r="L45" s="88" t="inlineStr">
        <is>
          <t>Recombinant DNA</t>
        </is>
      </c>
      <c r="M45" s="100" t="inlineStr">
        <is>
          <t>Product</t>
        </is>
      </c>
      <c r="N45" s="88" t="inlineStr">
        <is>
          <t>ข้อ 1 (PLE_CC1_2555 Day 2.md)</t>
        </is>
      </c>
      <c r="O45" s="100" t="inlineStr">
        <is>
          <t>ข้อสอบจริง</t>
        </is>
      </c>
      <c r="P45" s="100" t="inlineStr">
        <is>
          <t>ปี 2555</t>
        </is>
      </c>
      <c r="Q45" s="100" t="n"/>
    </row>
    <row r="46" ht="13.2" customHeight="1" s="49">
      <c r="A46" s="119" t="inlineStr">
        <is>
          <t>44</t>
        </is>
      </c>
      <c r="B46" s="88" t="inlineStr">
        <is>
          <t>เกี่ยวกับ วัคซีนไข้หวัดใหญ่ ข้อใดต่อไปนี้กล่าวถูกต้องตามหลักวิชาชีพเภสัชกรรม</t>
        </is>
      </c>
      <c r="C46" s="100" t="n"/>
      <c r="D46" s="88" t="inlineStr">
        <is>
          <t>Polyethylene Glycol (PEG) Conjugation for extended half-life</t>
        </is>
      </c>
      <c r="E46" s="88" t="inlineStr">
        <is>
          <t>Lyophilization (Freeze-drying) with Trehalose Cryoprotectant</t>
        </is>
      </c>
      <c r="F46" s="88" t="inlineStr">
        <is>
          <t>ELISA Immunoassay for protein quantification</t>
        </is>
      </c>
      <c r="G46" s="88" t="inlineStr">
        <is>
          <t>SDS-PAGE Gel Electrophoresis purity analysis</t>
        </is>
      </c>
      <c r="H46" s="88" t="inlineStr">
        <is>
          <t>Isoelectric Focusing (IEF) for charge heterogeneity</t>
        </is>
      </c>
      <c r="I46" s="119" t="inlineStr">
        <is>
          <t>1</t>
        </is>
      </c>
      <c r="J4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00" t="n"/>
      <c r="L46" s="88" t="inlineStr">
        <is>
          <t>Recombinant DNA</t>
        </is>
      </c>
      <c r="M46" s="100" t="inlineStr">
        <is>
          <t>Product</t>
        </is>
      </c>
      <c r="N46" s="88" t="inlineStr">
        <is>
          <t>ข้อ 2 (PLE_CC1_2555 Day 2.md)</t>
        </is>
      </c>
      <c r="O46" s="100" t="inlineStr">
        <is>
          <t>ข้อสอบจริง</t>
        </is>
      </c>
      <c r="P46" s="100" t="inlineStr">
        <is>
          <t>ปี 2555</t>
        </is>
      </c>
      <c r="Q46" s="100" t="n"/>
    </row>
    <row r="47" ht="13.2" customHeight="1" s="49">
      <c r="A47" s="119" t="inlineStr">
        <is>
          <t>45</t>
        </is>
      </c>
      <c r="B47" s="88" t="inlineStr">
        <is>
          <t>เกี่ยวกับ วัคซีนไข้สมองอักเสบ ข้อใดต่อไปนี้กล่าวถูกต้องตามหลักวิชาชีพเภสัชกรรม</t>
        </is>
      </c>
      <c r="C47" s="100" t="n"/>
      <c r="D47" s="88" t="inlineStr">
        <is>
          <t>SDS-PAGE Gel Electrophoresis purity analysis</t>
        </is>
      </c>
      <c r="E47" s="88" t="inlineStr">
        <is>
          <t>Isoelectric Focusing (IEF) for charge heterogeneity</t>
        </is>
      </c>
      <c r="F47" s="88" t="inlineStr">
        <is>
          <t>Immunogenicity Neutralizing Antibody Assay</t>
        </is>
      </c>
      <c r="G47" s="88" t="inlineStr">
        <is>
          <t>Polysorbate 20 surfactant to prevent protein aggregation</t>
        </is>
      </c>
      <c r="H47" s="88" t="inlineStr">
        <is>
          <t>Histidine Buffer pH 6.0 formulation stability</t>
        </is>
      </c>
      <c r="I47" s="119" t="inlineStr">
        <is>
          <t>1</t>
        </is>
      </c>
      <c r="J4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00" t="n"/>
      <c r="L47" s="88" t="inlineStr">
        <is>
          <t>Recombinant DNA</t>
        </is>
      </c>
      <c r="M47" s="100" t="inlineStr">
        <is>
          <t>Product</t>
        </is>
      </c>
      <c r="N47" s="88" t="inlineStr">
        <is>
          <t>ข้อ 3 (PLE_CC1_2555 Day 2.md)</t>
        </is>
      </c>
      <c r="O47" s="100" t="inlineStr">
        <is>
          <t>ข้อสอบจริง</t>
        </is>
      </c>
      <c r="P47" s="100" t="inlineStr">
        <is>
          <t>ปี 2555</t>
        </is>
      </c>
      <c r="Q47" s="100" t="n"/>
    </row>
    <row r="48" ht="13.2" customHeight="1" s="49">
      <c r="A48" s="119" t="inlineStr">
        <is>
          <t>46</t>
        </is>
      </c>
      <c r="B48" s="88" t="inlineStr">
        <is>
          <t>วัคซีนหัด คางทูม หัดเยอรมัน</t>
        </is>
      </c>
      <c r="C48" s="100" t="n"/>
      <c r="D48" s="88" t="inlineStr">
        <is>
          <t>Polysorbate 20 surfactant to prevent protein aggregation</t>
        </is>
      </c>
      <c r="E48" s="88" t="inlineStr">
        <is>
          <t>Histidine Buffer pH 6.0 formulation stability</t>
        </is>
      </c>
      <c r="F48" s="88" t="inlineStr">
        <is>
          <t>Recombinant DNA Human Insulin in E. coli</t>
        </is>
      </c>
      <c r="G48" s="88" t="inlineStr">
        <is>
          <t>Monoclonal Antibody IgG1 (CHO Cell Expression)</t>
        </is>
      </c>
      <c r="H48" s="88" t="inlineStr">
        <is>
          <t>Polyethylene Glycol (PEG) Conjugation for extended half-life</t>
        </is>
      </c>
      <c r="I48" s="119" t="inlineStr">
        <is>
          <t>1</t>
        </is>
      </c>
      <c r="J48" s="88"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Recombinant DNA</t>
        </is>
      </c>
      <c r="M48" s="100" t="inlineStr">
        <is>
          <t>Product</t>
        </is>
      </c>
      <c r="N48" s="88" t="inlineStr">
        <is>
          <t>ข้อ 4 (PLE_CC1_2555 Day 2.md)</t>
        </is>
      </c>
      <c r="O48" s="100" t="inlineStr">
        <is>
          <t>ข้อสอบจริง</t>
        </is>
      </c>
      <c r="P48" s="100" t="inlineStr">
        <is>
          <t>ปี 2555</t>
        </is>
      </c>
      <c r="Q48" s="100" t="n"/>
    </row>
    <row r="49" ht="13.2" customHeight="1" s="49">
      <c r="A49" s="119" t="inlineStr">
        <is>
          <t>47</t>
        </is>
      </c>
      <c r="B49" s="88" t="inlineStr">
        <is>
          <t>วัคซีนคอตีบ ไอกรน บาดทะยัก</t>
        </is>
      </c>
      <c r="C49" s="100" t="n"/>
      <c r="D49" s="88" t="inlineStr">
        <is>
          <t>Monoclonal Antibody IgG1 (CHO Cell Expression)</t>
        </is>
      </c>
      <c r="E49" s="88" t="inlineStr">
        <is>
          <t>Polyethylene Glycol (PEG) Conjugation for extended half-life</t>
        </is>
      </c>
      <c r="F49" s="88" t="inlineStr">
        <is>
          <t>Lyophilization (Freeze-drying) with Trehalose Cryoprotectant</t>
        </is>
      </c>
      <c r="G49" s="88" t="inlineStr">
        <is>
          <t>ELISA Immunoassay for protein quantification</t>
        </is>
      </c>
      <c r="H49" s="88" t="inlineStr">
        <is>
          <t>SDS-PAGE Gel Electrophoresis purity analysis</t>
        </is>
      </c>
      <c r="I49" s="119" t="inlineStr">
        <is>
          <t>1</t>
        </is>
      </c>
      <c r="J49" s="88"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Recombinant DNA</t>
        </is>
      </c>
      <c r="M49" s="100" t="inlineStr">
        <is>
          <t>Product</t>
        </is>
      </c>
      <c r="N49" s="88" t="inlineStr">
        <is>
          <t>ข้อ 5 (PLE_CC1_2555 Day 2.md)</t>
        </is>
      </c>
      <c r="O49" s="100" t="inlineStr">
        <is>
          <t>ข้อสอบจริง</t>
        </is>
      </c>
      <c r="P49" s="100" t="inlineStr">
        <is>
          <t>ปี 2555</t>
        </is>
      </c>
      <c r="Q49" s="100" t="n"/>
    </row>
    <row r="50" ht="13.2" customHeight="1" s="49">
      <c r="A50" s="119" t="inlineStr">
        <is>
          <t>48</t>
        </is>
      </c>
      <c r="B50" s="88" t="inlineStr">
        <is>
          <t>วัคซีน DTP ต้องฉีดห่างกันกี่เดือน</t>
        </is>
      </c>
      <c r="C50" s="100" t="n"/>
      <c r="D50" s="88" t="inlineStr">
        <is>
          <t>ELISA Immunoassay for protein quantification</t>
        </is>
      </c>
      <c r="E50" s="88" t="inlineStr">
        <is>
          <t>SDS-PAGE Gel Electrophoresis purity analysis</t>
        </is>
      </c>
      <c r="F50" s="88" t="inlineStr">
        <is>
          <t>Isoelectric Focusing (IEF) for charge heterogeneity</t>
        </is>
      </c>
      <c r="G50" s="88" t="inlineStr">
        <is>
          <t>Immunogenicity Neutralizing Antibody Assay</t>
        </is>
      </c>
      <c r="H50" s="88" t="inlineStr">
        <is>
          <t>Polysorbate 20 surfactant to prevent protein aggregation</t>
        </is>
      </c>
      <c r="I50" s="119" t="inlineStr">
        <is>
          <t>1</t>
        </is>
      </c>
      <c r="J5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Recombinant DNA</t>
        </is>
      </c>
      <c r="M50" s="100" t="inlineStr">
        <is>
          <t>Product</t>
        </is>
      </c>
      <c r="N50" s="88" t="inlineStr">
        <is>
          <t>ข้อ 4 (PLE_CC1_2555 Day 2.md)</t>
        </is>
      </c>
      <c r="O50" s="100" t="inlineStr">
        <is>
          <t>ข้อสอบจริง</t>
        </is>
      </c>
      <c r="P50" s="100" t="inlineStr">
        <is>
          <t>ปี 2555</t>
        </is>
      </c>
      <c r="Q50" s="100" t="n"/>
    </row>
    <row r="51" ht="13.2" customHeight="1" s="49">
      <c r="A51" s="119" t="inlineStr">
        <is>
          <t>49</t>
        </is>
      </c>
      <c r="B51" s="88" t="inlineStr">
        <is>
          <t>ให้ข้ามวัคซีนเข็มที่ 3 ไปเลยไม่ต้องฉีด</t>
        </is>
      </c>
      <c r="C51" s="100" t="n"/>
      <c r="D51" s="88" t="inlineStr">
        <is>
          <t>Immunogenicity Neutralizing Antibody Assay</t>
        </is>
      </c>
      <c r="E51" s="88" t="inlineStr">
        <is>
          <t>Polysorbate 20 surfactant to prevent protein aggregation</t>
        </is>
      </c>
      <c r="F51" s="88" t="inlineStr">
        <is>
          <t>Histidine Buffer pH 6.0 formulation stability</t>
        </is>
      </c>
      <c r="G51" s="88" t="inlineStr">
        <is>
          <t>Recombinant DNA Human Insulin in E. coli</t>
        </is>
      </c>
      <c r="H51" s="88" t="inlineStr">
        <is>
          <t>Monoclonal Antibody IgG1 (CHO Cell Expression)</t>
        </is>
      </c>
      <c r="I51" s="119" t="inlineStr">
        <is>
          <t>1</t>
        </is>
      </c>
      <c r="J51" s="8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Recombinant DNA</t>
        </is>
      </c>
      <c r="M51" s="100" t="inlineStr">
        <is>
          <t>Product</t>
        </is>
      </c>
      <c r="N51" s="88" t="inlineStr">
        <is>
          <t>ข้อ 4 (PLE_CC1_2555 Day 2.md)</t>
        </is>
      </c>
      <c r="O51" s="100" t="inlineStr">
        <is>
          <t>ข้อสอบจริง</t>
        </is>
      </c>
      <c r="P51" s="100" t="inlineStr">
        <is>
          <t>ปี 2555</t>
        </is>
      </c>
      <c r="Q51" s="100" t="n"/>
    </row>
    <row r="52" ht="13.2" customHeight="1" s="49">
      <c r="A52" s="119" t="inlineStr">
        <is>
          <t>50</t>
        </is>
      </c>
      <c r="B52" s="88" t="inlineStr">
        <is>
          <t>ไม่ต้องฉีดแล้ว เพราะวัคซีน HepB ฉีดแค่สองเข็ม MCQ 1/2555 by CURx69 page 21</t>
        </is>
      </c>
      <c r="C52" s="100" t="n"/>
      <c r="D52" s="88" t="inlineStr">
        <is>
          <t>Recombinant DNA Human Insulin in E. coli</t>
        </is>
      </c>
      <c r="E52" s="88" t="inlineStr">
        <is>
          <t>Monoclonal Antibody IgG1 (CHO Cell Expression)</t>
        </is>
      </c>
      <c r="F52" s="88" t="inlineStr">
        <is>
          <t>Polyethylene Glycol (PEG) Conjugation for extended half-life</t>
        </is>
      </c>
      <c r="G52" s="88" t="inlineStr">
        <is>
          <t>Lyophilization (Freeze-drying) with Trehalose Cryoprotectant</t>
        </is>
      </c>
      <c r="H52" s="88" t="inlineStr">
        <is>
          <t>ELISA Immunoassay for protein quantification</t>
        </is>
      </c>
      <c r="I52" s="119" t="inlineStr">
        <is>
          <t>1</t>
        </is>
      </c>
      <c r="J5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Recombinant DNA</t>
        </is>
      </c>
      <c r="M52" s="100" t="inlineStr">
        <is>
          <t>Product</t>
        </is>
      </c>
      <c r="N52" s="88" t="inlineStr">
        <is>
          <t>ข้อ 5 (PLE_CC1_2555 Day 2.md)</t>
        </is>
      </c>
      <c r="O52" s="100" t="inlineStr">
        <is>
          <t>ข้อสอบจริง</t>
        </is>
      </c>
      <c r="P52" s="100" t="inlineStr">
        <is>
          <t>ปี 2555</t>
        </is>
      </c>
      <c r="Q52" s="100" t="n"/>
    </row>
    <row r="53" ht="13.2" customHeight="1" s="49">
      <c r="A53" s="119" t="inlineStr">
        <is>
          <t>51</t>
        </is>
      </c>
      <c r="B53" s="88" t="inlineStr">
        <is>
          <t>การทดสอบวัคซีนโดยฉีดเข้าเส้นเลือดที่หูกระต่ายแล้ววัดไข้เรียกว่า</t>
        </is>
      </c>
      <c r="C53" s="100" t="n"/>
      <c r="D53" s="88" t="inlineStr">
        <is>
          <t>Lyophilization (Freeze-drying) with Trehalose Cryoprotectant</t>
        </is>
      </c>
      <c r="E53" s="88" t="inlineStr">
        <is>
          <t>ELISA Immunoassay for protein quantification</t>
        </is>
      </c>
      <c r="F53" s="88" t="inlineStr">
        <is>
          <t>SDS-PAGE Gel Electrophoresis purity analysis</t>
        </is>
      </c>
      <c r="G53" s="88" t="inlineStr">
        <is>
          <t>Isoelectric Focusing (IEF) for charge heterogeneity</t>
        </is>
      </c>
      <c r="H53" s="88" t="inlineStr">
        <is>
          <t>Immunogenicity Neutralizing Antibody Assay</t>
        </is>
      </c>
      <c r="I53" s="119" t="inlineStr">
        <is>
          <t>1</t>
        </is>
      </c>
      <c r="J5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Recombinant DNA</t>
        </is>
      </c>
      <c r="M53" s="100" t="inlineStr">
        <is>
          <t>Product</t>
        </is>
      </c>
      <c r="N53" s="88" t="inlineStr">
        <is>
          <t>ข้อ 6 (PLE_CC1_2555 Day 2.md)</t>
        </is>
      </c>
      <c r="O53" s="100" t="inlineStr">
        <is>
          <t>ข้อสอบจริง</t>
        </is>
      </c>
      <c r="P53" s="100" t="inlineStr">
        <is>
          <t>ปี 2555</t>
        </is>
      </c>
      <c r="Q53" s="100" t="n"/>
    </row>
    <row r="54" ht="13.2" customHeight="1" s="49">
      <c r="A54" s="119" t="inlineStr">
        <is>
          <t>52</t>
        </is>
      </c>
      <c r="B54" s="88" t="inlineStr">
        <is>
          <t>ใส่ Alum ใน Vaccine เพื่อเป็น Adjuvant มีประโยชน์อย่างไร</t>
        </is>
      </c>
      <c r="C54" s="100" t="n"/>
      <c r="D54" s="88" t="inlineStr">
        <is>
          <t>Isoelectric Focusing (IEF) for charge heterogeneity</t>
        </is>
      </c>
      <c r="E54" s="88" t="inlineStr">
        <is>
          <t>Immunogenicity Neutralizing Antibody Assay</t>
        </is>
      </c>
      <c r="F54" s="88" t="inlineStr">
        <is>
          <t>Polysorbate 20 surfactant to prevent protein aggregation</t>
        </is>
      </c>
      <c r="G54" s="88" t="inlineStr">
        <is>
          <t>Histidine Buffer pH 6.0 formulation stability</t>
        </is>
      </c>
      <c r="H54" s="88" t="inlineStr">
        <is>
          <t>Recombinant DNA Human Insulin in E. coli</t>
        </is>
      </c>
      <c r="I54" s="119" t="inlineStr">
        <is>
          <t>1</t>
        </is>
      </c>
      <c r="J5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Recombinant DNA</t>
        </is>
      </c>
      <c r="M54" s="100" t="inlineStr">
        <is>
          <t>Product</t>
        </is>
      </c>
      <c r="N54" s="88" t="inlineStr">
        <is>
          <t>ข้อ 7 (PLE_CC1_2555 Day 2.md)</t>
        </is>
      </c>
      <c r="O54" s="100" t="inlineStr">
        <is>
          <t>ข้อสอบจริง</t>
        </is>
      </c>
      <c r="P54" s="100" t="inlineStr">
        <is>
          <t>ปี 2555</t>
        </is>
      </c>
      <c r="Q54" s="100" t="n"/>
    </row>
    <row r="55" ht="13.2" customHeight="1" s="49">
      <c r="A55" s="119" t="inlineStr">
        <is>
          <t>53</t>
        </is>
      </c>
      <c r="B55" s="88" t="inlineStr">
        <is>
          <t>เกี่ยวกับ เพิ่มความคงตัวของวัคซีน ข้อใดต่อไปนี้กล่าวถูกต้องตามหลักวิชาชีพเภสัชกรรม</t>
        </is>
      </c>
      <c r="C55" s="100" t="n"/>
      <c r="D55" s="88" t="inlineStr">
        <is>
          <t>Histidine Buffer pH 6.0 formulation stability</t>
        </is>
      </c>
      <c r="E55" s="88" t="inlineStr">
        <is>
          <t>Recombinant DNA Human Insulin in E. coli</t>
        </is>
      </c>
      <c r="F55" s="88" t="inlineStr">
        <is>
          <t>Monoclonal Antibody IgG1 (CHO Cell Expression)</t>
        </is>
      </c>
      <c r="G55" s="88" t="inlineStr">
        <is>
          <t>Polyethylene Glycol (PEG) Conjugation for extended half-life</t>
        </is>
      </c>
      <c r="H55" s="88" t="inlineStr">
        <is>
          <t>Lyophilization (Freeze-drying) with Trehalose Cryoprotectant</t>
        </is>
      </c>
      <c r="I55" s="119" t="inlineStr">
        <is>
          <t>1</t>
        </is>
      </c>
      <c r="J55" s="8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00" t="n"/>
      <c r="L55" s="88" t="inlineStr">
        <is>
          <t>Recombinant DNA</t>
        </is>
      </c>
      <c r="M55" s="100" t="inlineStr">
        <is>
          <t>Product</t>
        </is>
      </c>
      <c r="N55" s="88" t="inlineStr">
        <is>
          <t>ข้อ 4 (PLE_CC1_2555 Day 2.md)</t>
        </is>
      </c>
      <c r="O55" s="100" t="inlineStr">
        <is>
          <t>ข้อสอบจริง</t>
        </is>
      </c>
      <c r="P55" s="100" t="inlineStr">
        <is>
          <t>ปี 2555</t>
        </is>
      </c>
      <c r="Q55" s="100" t="n"/>
    </row>
    <row r="56" ht="13.2" customHeight="1" s="49">
      <c r="A56" s="119" t="inlineStr">
        <is>
          <t>54</t>
        </is>
      </c>
      <c r="B56" s="88" t="inlineStr">
        <is>
          <t>ควรใช้วิธีใดในการทำให้วัคซีนประศจากเชื้อ</t>
        </is>
      </c>
      <c r="C56" s="100" t="n"/>
      <c r="D56" s="88" t="inlineStr">
        <is>
          <t>Polyethylene Glycol (PEG) Conjugation for extended half-life</t>
        </is>
      </c>
      <c r="E56" s="88" t="inlineStr">
        <is>
          <t>Lyophilization (Freeze-drying) with Trehalose Cryoprotectant</t>
        </is>
      </c>
      <c r="F56" s="88" t="inlineStr">
        <is>
          <t>ELISA Immunoassay for protein quantification</t>
        </is>
      </c>
      <c r="G56" s="88" t="inlineStr">
        <is>
          <t>SDS-PAGE Gel Electrophoresis purity analysis</t>
        </is>
      </c>
      <c r="H56" s="88" t="inlineStr">
        <is>
          <t>Isoelectric Focusing (IEF) for charge heterogeneity</t>
        </is>
      </c>
      <c r="I56" s="119" t="inlineStr">
        <is>
          <t>1</t>
        </is>
      </c>
      <c r="J5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00" t="n"/>
      <c r="L56" s="88" t="inlineStr">
        <is>
          <t>Recombinant DNA</t>
        </is>
      </c>
      <c r="M56" s="100" t="inlineStr">
        <is>
          <t>Product</t>
        </is>
      </c>
      <c r="N56" s="88" t="inlineStr">
        <is>
          <t>ข้อ 8 (PLE_CC1_2555 Day 2.md)</t>
        </is>
      </c>
      <c r="O56" s="100" t="inlineStr">
        <is>
          <t>ข้อสอบจริง</t>
        </is>
      </c>
      <c r="P56" s="100" t="inlineStr">
        <is>
          <t>ปี 2555</t>
        </is>
      </c>
      <c r="Q56" s="100" t="n"/>
    </row>
    <row r="57" ht="13.2" customHeight="1" s="49">
      <c r="A57" s="119" t="inlineStr">
        <is>
          <t>55</t>
        </is>
      </c>
      <c r="B57" s="88" t="inlineStr">
        <is>
          <t>วัคซีนใดต้องเก็บในช่องแช่แข็งเพื่อความคงตัวของวัคซีน</t>
        </is>
      </c>
      <c r="C57" s="100" t="n"/>
      <c r="D57" s="88" t="inlineStr">
        <is>
          <t>SDS-PAGE Gel Electrophoresis purity analysis</t>
        </is>
      </c>
      <c r="E57" s="88" t="inlineStr">
        <is>
          <t>Isoelectric Focusing (IEF) for charge heterogeneity</t>
        </is>
      </c>
      <c r="F57" s="88" t="inlineStr">
        <is>
          <t>Immunogenicity Neutralizing Antibody Assay</t>
        </is>
      </c>
      <c r="G57" s="88" t="inlineStr">
        <is>
          <t>Polysorbate 20 surfactant to prevent protein aggregation</t>
        </is>
      </c>
      <c r="H57" s="88" t="inlineStr">
        <is>
          <t>Histidine Buffer pH 6.0 formulation stability</t>
        </is>
      </c>
      <c r="I57" s="119" t="inlineStr">
        <is>
          <t>1</t>
        </is>
      </c>
      <c r="J5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00" t="n"/>
      <c r="L57" s="88" t="inlineStr">
        <is>
          <t>Recombinant DNA</t>
        </is>
      </c>
      <c r="M57" s="100" t="inlineStr">
        <is>
          <t>Product</t>
        </is>
      </c>
      <c r="N57" s="88" t="inlineStr">
        <is>
          <t>ข้อ 9 (PLE_CC1_2555 Day 2.md)</t>
        </is>
      </c>
      <c r="O57" s="100" t="inlineStr">
        <is>
          <t>ข้อสอบจริง</t>
        </is>
      </c>
      <c r="P57" s="100" t="inlineStr">
        <is>
          <t>ปี 2555</t>
        </is>
      </c>
      <c r="Q57" s="100" t="n"/>
    </row>
    <row r="58" ht="13.2" customHeight="1" s="49">
      <c r="A58" s="119" t="inlineStr">
        <is>
          <t>56</t>
        </is>
      </c>
      <c r="B58" s="88" t="inlineStr">
        <is>
          <t>วัคซีนที่ฉีดเพื่อป้องกันการติดเชื้อวัณโรคในเด็กแรกเกิดและเป็นวัคซีนพื้นฐานของประเทศไทย ข้อใดกล่าว ถูกต้อง</t>
        </is>
      </c>
      <c r="C58" s="100" t="n"/>
      <c r="D58" s="88" t="inlineStr">
        <is>
          <t>BCG เป็นวัคซีนเชื้อเป็น (live attenuated vaccine)</t>
        </is>
      </c>
      <c r="E58" s="88" t="inlineStr">
        <is>
          <t>BCG เป็นวัคซีนชนิด toxoid</t>
        </is>
      </c>
      <c r="F58" s="88" t="inlineStr">
        <is>
          <t>BCG เป็นวัคซีนชนิด subunit vaccine</t>
        </is>
      </c>
      <c r="G58" s="88" t="inlineStr">
        <is>
          <t>Tuberculin เป็นวัคซีนเชื้อเป็น (live attenuated vaccine)</t>
        </is>
      </c>
      <c r="H58" s="88" t="inlineStr">
        <is>
          <t>Tuberculin เป็นวัคซีนชนิด toxoid</t>
        </is>
      </c>
      <c r="I58" s="119" t="inlineStr">
        <is>
          <t>1</t>
        </is>
      </c>
      <c r="J58" s="88"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00" t="n"/>
      <c r="L58" s="88" t="inlineStr">
        <is>
          <t>Recombinant DNA</t>
        </is>
      </c>
      <c r="M58" s="100" t="inlineStr">
        <is>
          <t>Product</t>
        </is>
      </c>
      <c r="N58" s="88" t="inlineStr">
        <is>
          <t>ข้อ 12 (PLE_CC1_Practice_Exam.md)</t>
        </is>
      </c>
      <c r="O58" s="100" t="inlineStr">
        <is>
          <t>Mock</t>
        </is>
      </c>
      <c r="P58" s="100" t="inlineStr">
        <is>
          <t>Mock สภาเภสัชฯ Practice</t>
        </is>
      </c>
      <c r="Q58" s="100" t="n"/>
    </row>
    <row r="59" ht="13.2" customHeight="1" s="49">
      <c r="A59" s="119" t="inlineStr">
        <is>
          <t>57</t>
        </is>
      </c>
      <c r="B59" s="88" t="inlineStr">
        <is>
          <t>วัคซีนใดไม่ได้จัดอยู่ในระบบ expanded program of immunization of Thailand</t>
        </is>
      </c>
      <c r="C59" s="100" t="n"/>
      <c r="D59" s="88" t="inlineStr">
        <is>
          <t>BCG</t>
        </is>
      </c>
      <c r="E59" s="88" t="inlineStr">
        <is>
          <t>OPV</t>
        </is>
      </c>
      <c r="F59" s="88" t="inlineStr">
        <is>
          <t>DTwP</t>
        </is>
      </c>
      <c r="G59" s="88" t="inlineStr">
        <is>
          <t>MMR</t>
        </is>
      </c>
      <c r="H59" s="88" t="inlineStr">
        <is>
          <t>IPV</t>
        </is>
      </c>
      <c r="I59" s="119" t="inlineStr">
        <is>
          <t>1</t>
        </is>
      </c>
      <c r="J59" s="88"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00" t="n"/>
      <c r="L59" s="88" t="inlineStr">
        <is>
          <t>Recombinant DNA</t>
        </is>
      </c>
      <c r="M59" s="100" t="inlineStr">
        <is>
          <t>Product</t>
        </is>
      </c>
      <c r="N59" s="88" t="inlineStr">
        <is>
          <t>ข้อ 31 (PLE_CC1_Practice_Exam.md)</t>
        </is>
      </c>
      <c r="O59" s="100" t="inlineStr">
        <is>
          <t>Mock</t>
        </is>
      </c>
      <c r="P59" s="100" t="inlineStr">
        <is>
          <t>Mock สภาเภสัชฯ Practice</t>
        </is>
      </c>
      <c r="Q59" s="100" t="n"/>
    </row>
    <row r="60" ht="13.2" customHeight="1" s="49">
      <c r="A60" s="119" t="inlineStr">
        <is>
          <t>58</t>
        </is>
      </c>
      <c r="B60" s="88" t="inlineStr">
        <is>
          <t>ข้อใดถูกต้องเกี่ยวกับข้อควรทราบก่อนให้วัคซีน</t>
        </is>
      </c>
      <c r="C60" s="100" t="n"/>
      <c r="D60" s="88" t="inlineStr">
        <is>
          <t>ไม่ให้วัคซีนเชื้อเป็นในหญิงตั้งครรภ์</t>
        </is>
      </c>
      <c r="E60" s="88" t="inlineStr">
        <is>
          <t>Dose ของวัคซีนขึ้นกับน้ำหนัก</t>
        </is>
      </c>
      <c r="F60" s="88" t="inlineStr">
        <is>
          <t>ส่วนประกอบในวัคซีนมีผลน้อยมากต่อการพิจารณาในการให้วัคซีน</t>
        </is>
      </c>
      <c r="G60" s="88" t="inlineStr">
        <is>
          <t>เด็กที่เคยชักจากไข้สูง สามารถให้วัคซีนได้ตามปกติ</t>
        </is>
      </c>
      <c r="H60" s="88" t="inlineStr">
        <is>
          <t>ในผู้ป่วยที่มีภูมิคุ้มกันบกพร่องควรให้วัคซีนเชื้อเป็นเพราะสามารถกระตุ้นภูมิคุ้มกัืนได้ดี</t>
        </is>
      </c>
      <c r="I60" s="119" t="inlineStr">
        <is>
          <t>1</t>
        </is>
      </c>
      <c r="J60" s="88"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00" t="n"/>
      <c r="L60" s="88" t="inlineStr">
        <is>
          <t>Recombinant DNA</t>
        </is>
      </c>
      <c r="M60" s="100" t="inlineStr">
        <is>
          <t>Product</t>
        </is>
      </c>
      <c r="N60" s="88" t="inlineStr">
        <is>
          <t>ข้อ 32 (PLE_CC1_Practice_Exam.md)</t>
        </is>
      </c>
      <c r="O60" s="100" t="inlineStr">
        <is>
          <t>Mock</t>
        </is>
      </c>
      <c r="P60" s="100" t="inlineStr">
        <is>
          <t>Mock สภาเภสัชฯ Practice</t>
        </is>
      </c>
      <c r="Q60" s="100" t="n"/>
    </row>
    <row r="61" ht="13.2" customHeight="1" s="49">
      <c r="A61" s="119" t="inlineStr">
        <is>
          <t>59</t>
        </is>
      </c>
      <c r="B61" s="88" t="inlineStr">
        <is>
          <t>ข้อใดต่อไปนี้ไม่ใช่ Adverse event following immunization (AEFI) หรือภาวะผิดปกติที่เกิดขึ้นจาก การฉีดวัคซีน</t>
        </is>
      </c>
      <c r="C61" s="100" t="n"/>
      <c r="D61" s="88" t="inlineStr">
        <is>
          <t>Programmatic error</t>
        </is>
      </c>
      <c r="E61" s="88" t="inlineStr">
        <is>
          <t>Vaccine reaction</t>
        </is>
      </c>
      <c r="F61" s="88" t="inlineStr">
        <is>
          <t>Coincidental events</t>
        </is>
      </c>
      <c r="G61" s="88" t="inlineStr">
        <is>
          <t>Injection reaction 237 โรคระบบภูมิคุ้มกัน นักศึกษาเภสัชศาสตร์ชั้นปีที่ 4 รุ่นที่ 22</t>
        </is>
      </c>
      <c r="H61" s="88" t="inlineStr">
        <is>
          <t>Resistant reaction</t>
        </is>
      </c>
      <c r="I61" s="119" t="inlineStr">
        <is>
          <t>1</t>
        </is>
      </c>
      <c r="J61" s="88"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00" t="n"/>
      <c r="L61" s="88" t="inlineStr">
        <is>
          <t>Recombinant DNA</t>
        </is>
      </c>
      <c r="M61" s="100" t="inlineStr">
        <is>
          <t>Product</t>
        </is>
      </c>
      <c r="N61" s="88" t="inlineStr">
        <is>
          <t>ข้อ 37 (PLE_CC1_Practice_Exam.md)</t>
        </is>
      </c>
      <c r="O61" s="100" t="inlineStr">
        <is>
          <t>Mock</t>
        </is>
      </c>
      <c r="P61" s="100" t="inlineStr">
        <is>
          <t>Mock สภาเภสัชฯ Practice</t>
        </is>
      </c>
      <c r="Q61" s="100" t="n"/>
    </row>
    <row r="62" ht="13.2" customHeight="1" s="49">
      <c r="A62" s="119" t="inlineStr">
        <is>
          <t>60</t>
        </is>
      </c>
      <c r="B62" s="88"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62" s="100" t="n"/>
      <c r="D62" s="88" t="inlineStr">
        <is>
          <t>นางปอยฝ้ายไม่สามารถรับการฉีดวัคซีนได้ เนื่องจากจะเกิดอันตรายต่อทารกในครรภ์</t>
        </is>
      </c>
      <c r="E62" s="88" t="inlineStr">
        <is>
          <t>นางปอยฝ้ายต้องรับการฉีดวัคซีน 3 คั้ง โดยจะฉีดเดือนที่ 1,2,6</t>
        </is>
      </c>
      <c r="F62" s="88" t="inlineStr">
        <is>
          <t>นางปอยฝ้ายควรได้รีบการฉีดวัคซีน 3 ครั้ง โดยจะฉีดเดือนที่ 0,1,7</t>
        </is>
      </c>
      <c r="G62" s="88" t="inlineStr">
        <is>
          <t>นางปอยฝ้ายควรได้รับการฉีดวัคซีน 1 ครั้ง ระหว่างตั้งครรภ์</t>
        </is>
      </c>
      <c r="H62" s="88" t="inlineStr">
        <is>
          <t>นางปอยฝ้ายควรได้รับการฉีดวัคซีน 2 ครั้ง หลังตั้งครรภ์ทันที 1 เข็มและเข็มที่ 2 ห่างจากเข็มแรก 1 เดือน</t>
        </is>
      </c>
      <c r="I62" s="119" t="inlineStr">
        <is>
          <t>1</t>
        </is>
      </c>
      <c r="J62" s="88"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00" t="n"/>
      <c r="L62" s="88" t="inlineStr">
        <is>
          <t>Recombinant DNA</t>
        </is>
      </c>
      <c r="M62" s="100" t="inlineStr">
        <is>
          <t>Product</t>
        </is>
      </c>
      <c r="N62" s="88" t="inlineStr">
        <is>
          <t>ข้อ 38 (PLE_CC1_Practice_Exam.md)</t>
        </is>
      </c>
      <c r="O62" s="100" t="inlineStr">
        <is>
          <t>Mock</t>
        </is>
      </c>
      <c r="P62" s="100" t="inlineStr">
        <is>
          <t>Mock สภาเภสัชฯ Practice</t>
        </is>
      </c>
      <c r="Q62" s="100" t="n"/>
    </row>
    <row r="63" ht="13.2" customHeight="1" s="49">
      <c r="A63" s="119" t="inlineStr">
        <is>
          <t>61</t>
        </is>
      </c>
      <c r="B63" s="88"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63" s="100" t="n"/>
      <c r="D63" s="88" t="inlineStr">
        <is>
          <t>ฉีด HBV , ได้รับวัคซีนไวรัสตับอักเสบบีในเดือน 0-1-6</t>
        </is>
      </c>
      <c r="E63" s="88" t="inlineStr">
        <is>
          <t>ฉีด HBIG , ได้รับวัคซีนไวรัสตับอักเสบบีในเดือน 0-1-6</t>
        </is>
      </c>
      <c r="F63" s="88" t="inlineStr">
        <is>
          <t>ฉีด HBIG , ได้รับวัคซีนไวรัสตับอักเสบบีในเดือน 0-3-6</t>
        </is>
      </c>
      <c r="G63" s="88" t="inlineStr">
        <is>
          <t>ฉีด DTP-HB , ได้รับวัคซีนไวรัสตับอักเสบบีในเดือน 0-1-6</t>
        </is>
      </c>
      <c r="H63" s="88" t="inlineStr">
        <is>
          <t>ฉีด DTP-HBIG , ได้รับวัคซีนไวรัสตับอักเสบบีในเดือน 0-3-6 สถานการณ์ที่2 จากวัคซีนที่เลือกในข้อแรก เป็นวัคซีนเชื้อชนิดใด</t>
        </is>
      </c>
      <c r="I63" s="119" t="inlineStr">
        <is>
          <t>3</t>
        </is>
      </c>
      <c r="J63" s="88"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00" t="n"/>
      <c r="L63" s="88" t="inlineStr">
        <is>
          <t>Recombinant DNA</t>
        </is>
      </c>
      <c r="M63" s="100" t="inlineStr">
        <is>
          <t>Product</t>
        </is>
      </c>
      <c r="N63" s="88" t="inlineStr">
        <is>
          <t>ข้อ 39 (PLE_CC1_Practice_Exam.md)</t>
        </is>
      </c>
      <c r="O63" s="100" t="inlineStr">
        <is>
          <t>Mock</t>
        </is>
      </c>
      <c r="P63" s="100" t="inlineStr">
        <is>
          <t>Mock สภาเภสัชฯ Practice</t>
        </is>
      </c>
      <c r="Q63" s="100" t="n"/>
    </row>
    <row r="64" ht="13.2" customHeight="1" s="49">
      <c r="A64" s="119" t="inlineStr">
        <is>
          <t>62</t>
        </is>
      </c>
      <c r="B64" s="88"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64" s="100" t="n"/>
      <c r="D64" s="88" t="inlineStr">
        <is>
          <t>Isoelectric Focusing (IEF) for charge heterogeneity</t>
        </is>
      </c>
      <c r="E64" s="88" t="inlineStr">
        <is>
          <t>Immunogenicity Neutralizing Antibody Assay</t>
        </is>
      </c>
      <c r="F64" s="88" t="inlineStr">
        <is>
          <t>Polysorbate 20 surfactant to prevent protein aggregation</t>
        </is>
      </c>
      <c r="G64" s="88" t="inlineStr">
        <is>
          <t>Histidine Buffer pH 6.0 formulation stability</t>
        </is>
      </c>
      <c r="H64" s="88" t="inlineStr">
        <is>
          <t>Recombinant DNA Human Insulin in E. coli</t>
        </is>
      </c>
      <c r="I64" s="119" t="inlineStr">
        <is>
          <t>1</t>
        </is>
      </c>
      <c r="J6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00" t="n"/>
      <c r="L64" s="88" t="inlineStr">
        <is>
          <t>Recombinant DNA</t>
        </is>
      </c>
      <c r="M64" s="100" t="inlineStr">
        <is>
          <t>Product</t>
        </is>
      </c>
      <c r="N64" s="88" t="inlineStr">
        <is>
          <t>ข้อ 36 (PLE_CC1_Practice_Exam.md)</t>
        </is>
      </c>
      <c r="O64" s="100" t="inlineStr">
        <is>
          <t>Mock</t>
        </is>
      </c>
      <c r="P64" s="100" t="inlineStr">
        <is>
          <t>Mock สภาเภสัชฯ Practice</t>
        </is>
      </c>
      <c r="Q64" s="100" t="n"/>
    </row>
    <row r="65" ht="13.2" customHeight="1" s="49">
      <c r="A65" s="119" t="inlineStr">
        <is>
          <t>63</t>
        </is>
      </c>
      <c r="B65" s="88"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65" s="100" t="n"/>
      <c r="D65" s="88" t="inlineStr">
        <is>
          <t>Histidine Buffer pH 6.0 formulation stability</t>
        </is>
      </c>
      <c r="E65" s="88" t="inlineStr">
        <is>
          <t>Recombinant DNA Human Insulin in E. coli</t>
        </is>
      </c>
      <c r="F65" s="88" t="inlineStr">
        <is>
          <t>Monoclonal Antibody IgG1 (CHO Cell Expression)</t>
        </is>
      </c>
      <c r="G65" s="88" t="inlineStr">
        <is>
          <t>Polyethylene Glycol (PEG) Conjugation for extended half-life</t>
        </is>
      </c>
      <c r="H65" s="88" t="inlineStr">
        <is>
          <t>Lyophilization (Freeze-drying) with Trehalose Cryoprotectant</t>
        </is>
      </c>
      <c r="I65" s="119" t="inlineStr">
        <is>
          <t>5</t>
        </is>
      </c>
      <c r="J65" s="88"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00" t="n"/>
      <c r="L65" s="88" t="inlineStr">
        <is>
          <t>Recombinant DNA</t>
        </is>
      </c>
      <c r="M65" s="100" t="inlineStr">
        <is>
          <t>Product</t>
        </is>
      </c>
      <c r="N65" s="88" t="inlineStr">
        <is>
          <t>ข้อ 37 (PLE_CC1_Practice_Exam.md)</t>
        </is>
      </c>
      <c r="O65" s="100" t="inlineStr">
        <is>
          <t>Mock</t>
        </is>
      </c>
      <c r="P65" s="100" t="inlineStr">
        <is>
          <t>Mock สภาเภสัชฯ Practice</t>
        </is>
      </c>
      <c r="Q65" s="100" t="n"/>
    </row>
    <row r="66" ht="13.2" customHeight="1" s="49">
      <c r="A66" s="119" t="inlineStr">
        <is>
          <t>64</t>
        </is>
      </c>
      <c r="B66" s="88"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66" s="100" t="n"/>
      <c r="D66" s="88" t="inlineStr">
        <is>
          <t>Polyethylene Glycol (PEG) Conjugation for extended half-life</t>
        </is>
      </c>
      <c r="E66" s="88" t="inlineStr">
        <is>
          <t>Lyophilization (Freeze-drying) with Trehalose Cryoprotectant</t>
        </is>
      </c>
      <c r="F66" s="88" t="inlineStr">
        <is>
          <t>ELISA Immunoassay for protein quantification</t>
        </is>
      </c>
      <c r="G66" s="88" t="inlineStr">
        <is>
          <t>SDS-PAGE Gel Electrophoresis purity analysis</t>
        </is>
      </c>
      <c r="H66" s="88" t="inlineStr">
        <is>
          <t>Isoelectric Focusing (IEF) for charge heterogeneity</t>
        </is>
      </c>
      <c r="I66" s="119" t="inlineStr">
        <is>
          <t>3</t>
        </is>
      </c>
      <c r="J66" s="88"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00" t="n"/>
      <c r="L66" s="88" t="inlineStr">
        <is>
          <t>Recombinant DNA</t>
        </is>
      </c>
      <c r="M66" s="100" t="inlineStr">
        <is>
          <t>Product</t>
        </is>
      </c>
      <c r="N66" s="88" t="inlineStr">
        <is>
          <t>ข้อ 38 (PLE_CC1_Practice_Exam.md)</t>
        </is>
      </c>
      <c r="O66" s="100" t="inlineStr">
        <is>
          <t>Mock</t>
        </is>
      </c>
      <c r="P66" s="100" t="inlineStr">
        <is>
          <t>Mock สภาเภสัชฯ Practice</t>
        </is>
      </c>
      <c r="Q66" s="100" t="n"/>
    </row>
    <row r="67" ht="13.2" customHeight="1" s="49">
      <c r="A67" s="119" t="inlineStr">
        <is>
          <t>65</t>
        </is>
      </c>
      <c r="B67" s="88" t="inlineStr">
        <is>
          <t>ลดปัญหาการดื้อยา เรื่องที่ 11 Vaccine</t>
        </is>
      </c>
      <c r="C67" s="100" t="n"/>
      <c r="D67" s="88" t="inlineStr">
        <is>
          <t>SDS-PAGE Gel Electrophoresis purity analysis</t>
        </is>
      </c>
      <c r="E67" s="88" t="inlineStr">
        <is>
          <t>Isoelectric Focusing (IEF) for charge heterogeneity</t>
        </is>
      </c>
      <c r="F67" s="88" t="inlineStr">
        <is>
          <t>Immunogenicity Neutralizing Antibody Assay</t>
        </is>
      </c>
      <c r="G67" s="88" t="inlineStr">
        <is>
          <t>Polysorbate 20 surfactant to prevent protein aggregation</t>
        </is>
      </c>
      <c r="H67" s="88" t="inlineStr">
        <is>
          <t>Histidine Buffer pH 6.0 formulation stability</t>
        </is>
      </c>
      <c r="I67" s="119" t="inlineStr">
        <is>
          <t>1</t>
        </is>
      </c>
      <c r="J67" s="88"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00" t="n"/>
      <c r="L67" s="88" t="inlineStr">
        <is>
          <t>Recombinant DNA</t>
        </is>
      </c>
      <c r="M67" s="100" t="inlineStr">
        <is>
          <t>Product</t>
        </is>
      </c>
      <c r="N67" s="88" t="inlineStr">
        <is>
          <t>ข้อ 5 (PLE_CC1_Key_Rx20_UBU.md)</t>
        </is>
      </c>
      <c r="O67" s="100" t="inlineStr">
        <is>
          <t>Mock</t>
        </is>
      </c>
      <c r="P67" s="100" t="inlineStr">
        <is>
          <t>Mock Rx20 UBU</t>
        </is>
      </c>
      <c r="Q67" s="100" t="n"/>
    </row>
    <row r="68" ht="13.2" customHeight="1" s="49">
      <c r="A68" s="119" t="inlineStr">
        <is>
          <t>66</t>
        </is>
      </c>
      <c r="B68" s="88" t="inlineStr">
        <is>
          <t>เด็กแรกเกิดต้องฉีดวัคซีนป้องกันโรคอะไร</t>
        </is>
      </c>
      <c r="C68" s="100" t="n"/>
      <c r="D68" s="88" t="inlineStr">
        <is>
          <t>Polysorbate 20 surfactant to prevent protein aggregation</t>
        </is>
      </c>
      <c r="E68" s="88" t="inlineStr">
        <is>
          <t>Histidine Buffer pH 6.0 formulation stability</t>
        </is>
      </c>
      <c r="F68" s="88" t="inlineStr">
        <is>
          <t>Recombinant DNA Human Insulin in E. coli</t>
        </is>
      </c>
      <c r="G68" s="88" t="inlineStr">
        <is>
          <t>Monoclonal Antibody IgG1 (CHO Cell Expression)</t>
        </is>
      </c>
      <c r="H68" s="88" t="inlineStr">
        <is>
          <t>Polyethylene Glycol (PEG) Conjugation for extended half-life</t>
        </is>
      </c>
      <c r="I68" s="119" t="inlineStr">
        <is>
          <t>1</t>
        </is>
      </c>
      <c r="J68" s="8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00" t="n"/>
      <c r="L68" s="88" t="inlineStr">
        <is>
          <t>Recombinant DNA</t>
        </is>
      </c>
      <c r="M68" s="100" t="inlineStr">
        <is>
          <t>Product</t>
        </is>
      </c>
      <c r="N68" s="88" t="inlineStr">
        <is>
          <t>ข้อ 1 (PLE_CC1_Key_Rx20_UBU.md)</t>
        </is>
      </c>
      <c r="O68" s="100" t="inlineStr">
        <is>
          <t>Mock</t>
        </is>
      </c>
      <c r="P68" s="100" t="inlineStr">
        <is>
          <t>Mock Rx20 UBU</t>
        </is>
      </c>
      <c r="Q68" s="100" t="n"/>
    </row>
    <row r="69" ht="13.2" customHeight="1" s="49">
      <c r="A69" s="119" t="inlineStr">
        <is>
          <t>67</t>
        </is>
      </c>
      <c r="B69" s="88" t="inlineStr">
        <is>
          <t>วัคซีน DTP ต้องฉีดห่างกันกี่เดือน</t>
        </is>
      </c>
      <c r="C69" s="100" t="n"/>
      <c r="D69" s="88" t="inlineStr">
        <is>
          <t>Monoclonal Antibody IgG1 (CHO Cell Expression)</t>
        </is>
      </c>
      <c r="E69" s="88" t="inlineStr">
        <is>
          <t>Polyethylene Glycol (PEG) Conjugation for extended half-life</t>
        </is>
      </c>
      <c r="F69" s="88" t="inlineStr">
        <is>
          <t>Lyophilization (Freeze-drying) with Trehalose Cryoprotectant</t>
        </is>
      </c>
      <c r="G69" s="88" t="inlineStr">
        <is>
          <t>ELISA Immunoassay for protein quantification</t>
        </is>
      </c>
      <c r="H69" s="88" t="inlineStr">
        <is>
          <t>SDS-PAGE Gel Electrophoresis purity analysis</t>
        </is>
      </c>
      <c r="I69" s="119" t="inlineStr">
        <is>
          <t>1</t>
        </is>
      </c>
      <c r="J6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00" t="n"/>
      <c r="L69" s="88" t="inlineStr">
        <is>
          <t>Recombinant DNA</t>
        </is>
      </c>
      <c r="M69" s="100" t="inlineStr">
        <is>
          <t>Product</t>
        </is>
      </c>
      <c r="N69" s="88" t="inlineStr">
        <is>
          <t>ข้อ 4 (PLE_CC1_Key_Rx20_UBU.md)</t>
        </is>
      </c>
      <c r="O69" s="100" t="inlineStr">
        <is>
          <t>Mock</t>
        </is>
      </c>
      <c r="P69" s="100" t="inlineStr">
        <is>
          <t>Mock Rx20 UBU</t>
        </is>
      </c>
      <c r="Q69" s="100" t="n"/>
    </row>
    <row r="70" ht="13.2" customHeight="1" s="49">
      <c r="A70" s="119" t="inlineStr">
        <is>
          <t>68</t>
        </is>
      </c>
      <c r="B70" s="88"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70" s="100" t="n"/>
      <c r="D70" s="88" t="inlineStr">
        <is>
          <t>ELISA Immunoassay for protein quantification</t>
        </is>
      </c>
      <c r="E70" s="88" t="inlineStr">
        <is>
          <t>SDS-PAGE Gel Electrophoresis purity analysis</t>
        </is>
      </c>
      <c r="F70" s="88" t="inlineStr">
        <is>
          <t>Isoelectric Focusing (IEF) for charge heterogeneity</t>
        </is>
      </c>
      <c r="G70" s="88" t="inlineStr">
        <is>
          <t>Immunogenicity Neutralizing Antibody Assay</t>
        </is>
      </c>
      <c r="H70" s="88" t="inlineStr">
        <is>
          <t>Polysorbate 20 surfactant to prevent protein aggregation</t>
        </is>
      </c>
      <c r="I70" s="119" t="inlineStr">
        <is>
          <t>1</t>
        </is>
      </c>
      <c r="J7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00" t="n"/>
      <c r="L70" s="88" t="inlineStr">
        <is>
          <t>Recombinant DNA</t>
        </is>
      </c>
      <c r="M70" s="100" t="inlineStr">
        <is>
          <t>Product</t>
        </is>
      </c>
      <c r="N70" s="88" t="inlineStr">
        <is>
          <t>ข้อ 5 (PLE_CC1_Key_Rx20_UBU.md)</t>
        </is>
      </c>
      <c r="O70" s="100" t="inlineStr">
        <is>
          <t>Mock</t>
        </is>
      </c>
      <c r="P70" s="100" t="inlineStr">
        <is>
          <t>Mock Rx20 UBU</t>
        </is>
      </c>
      <c r="Q70" s="100" t="n"/>
    </row>
    <row r="71" ht="13.2" customHeight="1" s="49">
      <c r="A71" s="119" t="inlineStr">
        <is>
          <t>69</t>
        </is>
      </c>
      <c r="B71" s="88" t="inlineStr">
        <is>
          <t>ใส่ Alum ใน Vaccine เพื่อเป็น Adjuvant มีประโยชน์อย่างไร</t>
        </is>
      </c>
      <c r="C71" s="100" t="n"/>
      <c r="D71" s="88" t="inlineStr">
        <is>
          <t>Immunogenicity Neutralizing Antibody Assay</t>
        </is>
      </c>
      <c r="E71" s="88" t="inlineStr">
        <is>
          <t>Polysorbate 20 surfactant to prevent protein aggregation</t>
        </is>
      </c>
      <c r="F71" s="88" t="inlineStr">
        <is>
          <t>Histidine Buffer pH 6.0 formulation stability</t>
        </is>
      </c>
      <c r="G71" s="88" t="inlineStr">
        <is>
          <t>Recombinant DNA Human Insulin in E. coli</t>
        </is>
      </c>
      <c r="H71" s="88" t="inlineStr">
        <is>
          <t>Monoclonal Antibody IgG1 (CHO Cell Expression)</t>
        </is>
      </c>
      <c r="I71" s="119" t="inlineStr">
        <is>
          <t>1</t>
        </is>
      </c>
      <c r="J71" s="88"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00" t="n"/>
      <c r="L71" s="88" t="inlineStr">
        <is>
          <t>Recombinant DNA</t>
        </is>
      </c>
      <c r="M71" s="100" t="inlineStr">
        <is>
          <t>Product</t>
        </is>
      </c>
      <c r="N71" s="88" t="inlineStr">
        <is>
          <t>ข้อ 7 (PLE_CC1_Key_Rx20_UBU.md)</t>
        </is>
      </c>
      <c r="O71" s="100" t="inlineStr">
        <is>
          <t>Mock</t>
        </is>
      </c>
      <c r="P71" s="100" t="inlineStr">
        <is>
          <t>Mock Rx20 UBU</t>
        </is>
      </c>
      <c r="Q71" s="100" t="n"/>
    </row>
    <row r="72" ht="13.2" customHeight="1" s="49">
      <c r="A72" s="119" t="inlineStr">
        <is>
          <t>70</t>
        </is>
      </c>
      <c r="B72" s="88"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72" s="100" t="n"/>
      <c r="D72" s="88" t="inlineStr">
        <is>
          <t>Recombinant DNA Human Insulin in E. coli</t>
        </is>
      </c>
      <c r="E72" s="88" t="inlineStr">
        <is>
          <t>Monoclonal Antibody IgG1 (CHO Cell Expression)</t>
        </is>
      </c>
      <c r="F72" s="88" t="inlineStr">
        <is>
          <t>Polyethylene Glycol (PEG) Conjugation for extended half-life</t>
        </is>
      </c>
      <c r="G72" s="88" t="inlineStr">
        <is>
          <t>Lyophilization (Freeze-drying) with Trehalose Cryoprotectant</t>
        </is>
      </c>
      <c r="H72" s="88" t="inlineStr">
        <is>
          <t>ELISA Immunoassay for protein quantification</t>
        </is>
      </c>
      <c r="I72" s="119" t="inlineStr">
        <is>
          <t>1</t>
        </is>
      </c>
      <c r="J72" s="88"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00" t="n"/>
      <c r="L72" s="88" t="inlineStr">
        <is>
          <t>Recombinant DNA</t>
        </is>
      </c>
      <c r="M72" s="100" t="inlineStr">
        <is>
          <t>Product</t>
        </is>
      </c>
      <c r="N72" s="88" t="inlineStr">
        <is>
          <t>ข้อ 5 (PLE_CC1_Key_Rx20_UBU.md)</t>
        </is>
      </c>
      <c r="O72" s="100" t="inlineStr">
        <is>
          <t>Mock</t>
        </is>
      </c>
      <c r="P72" s="100" t="inlineStr">
        <is>
          <t>Mock Rx20 UBU</t>
        </is>
      </c>
      <c r="Q72" s="100" t="n"/>
    </row>
    <row r="73" ht="13.2" customHeight="1" s="49">
      <c r="A73" s="119" t="inlineStr">
        <is>
          <t>71</t>
        </is>
      </c>
      <c r="B73" s="88" t="inlineStr">
        <is>
          <t>ควรใช้วิธีใดในการทาให้วัคซีนประศจากเชื้อ</t>
        </is>
      </c>
      <c r="C73" s="100" t="n"/>
      <c r="D73" s="88" t="inlineStr">
        <is>
          <t>Lyophilization (Freeze-drying) with Trehalose Cryoprotectant</t>
        </is>
      </c>
      <c r="E73" s="88" t="inlineStr">
        <is>
          <t>ELISA Immunoassay for protein quantification</t>
        </is>
      </c>
      <c r="F73" s="88" t="inlineStr">
        <is>
          <t>SDS-PAGE Gel Electrophoresis purity analysis</t>
        </is>
      </c>
      <c r="G73" s="88" t="inlineStr">
        <is>
          <t>Isoelectric Focusing (IEF) for charge heterogeneity</t>
        </is>
      </c>
      <c r="H73" s="88" t="inlineStr">
        <is>
          <t>Immunogenicity Neutralizing Antibody Assay</t>
        </is>
      </c>
      <c r="I73" s="119" t="inlineStr">
        <is>
          <t>1</t>
        </is>
      </c>
      <c r="J73" s="8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00" t="n"/>
      <c r="L73" s="88" t="inlineStr">
        <is>
          <t>Recombinant DNA</t>
        </is>
      </c>
      <c r="M73" s="100" t="inlineStr">
        <is>
          <t>Product</t>
        </is>
      </c>
      <c r="N73" s="88" t="inlineStr">
        <is>
          <t>ข้อ 8 (PLE_CC1_Key_Rx20_UBU.md)</t>
        </is>
      </c>
      <c r="O73" s="100" t="inlineStr">
        <is>
          <t>Mock</t>
        </is>
      </c>
      <c r="P73" s="100" t="inlineStr">
        <is>
          <t>Mock Rx20 UBU</t>
        </is>
      </c>
      <c r="Q73" s="100" t="n"/>
    </row>
    <row r="74" ht="13.2" customHeight="1" s="49">
      <c r="A74" s="119" t="inlineStr">
        <is>
          <t>72</t>
        </is>
      </c>
      <c r="B74" s="88" t="inlineStr">
        <is>
          <t>วัคซีนใดต้องเก็บในช่องแช่แข็งเพื่อความคงตัวของวัคซีน</t>
        </is>
      </c>
      <c r="C74" s="100" t="n"/>
      <c r="D74" s="88" t="inlineStr">
        <is>
          <t>Isoelectric Focusing (IEF) for charge heterogeneity</t>
        </is>
      </c>
      <c r="E74" s="88" t="inlineStr">
        <is>
          <t>Immunogenicity Neutralizing Antibody Assay</t>
        </is>
      </c>
      <c r="F74" s="88" t="inlineStr">
        <is>
          <t>Polysorbate 20 surfactant to prevent protein aggregation</t>
        </is>
      </c>
      <c r="G74" s="88" t="inlineStr">
        <is>
          <t>Histidine Buffer pH 6.0 formulation stability</t>
        </is>
      </c>
      <c r="H74" s="88" t="inlineStr">
        <is>
          <t>Recombinant DNA Human Insulin in E. coli</t>
        </is>
      </c>
      <c r="I74" s="119" t="inlineStr">
        <is>
          <t>1</t>
        </is>
      </c>
      <c r="J7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00" t="n"/>
      <c r="L74" s="88" t="inlineStr">
        <is>
          <t>Recombinant DNA</t>
        </is>
      </c>
      <c r="M74" s="100" t="inlineStr">
        <is>
          <t>Product</t>
        </is>
      </c>
      <c r="N74" s="88" t="inlineStr">
        <is>
          <t>ข้อ 9 (PLE_CC1_Key_Rx20_UBU.md)</t>
        </is>
      </c>
      <c r="O74" s="100" t="inlineStr">
        <is>
          <t>Mock</t>
        </is>
      </c>
      <c r="P74" s="100" t="inlineStr">
        <is>
          <t>Mock Rx20 UBU</t>
        </is>
      </c>
      <c r="Q74" s="100" t="n"/>
    </row>
    <row r="75" ht="13.2" customHeight="1" s="49">
      <c r="A75" s="119" t="inlineStr">
        <is>
          <t>73</t>
        </is>
      </c>
      <c r="B75" s="88" t="inlineStr">
        <is>
          <t>เกี่ยวกับ วัคซีน BCG เปญนชนิดใด ข้อใดต่อไปนี้กล่าวถูกต้องตามหลักวิชาชีพเภสัชกรรม</t>
        </is>
      </c>
      <c r="C75" s="100" t="n"/>
      <c r="D75" s="88" t="inlineStr">
        <is>
          <t>เชื้อเปญน</t>
        </is>
      </c>
      <c r="E75" s="88" t="inlineStr">
        <is>
          <t>เชื้อตายทั้งหมด</t>
        </is>
      </c>
      <c r="F75" s="88" t="inlineStr">
        <is>
          <t>เชื้อตายบางสGวน</t>
        </is>
      </c>
      <c r="G75" s="88" t="inlineStr">
        <is>
          <t>toxoid</t>
        </is>
      </c>
      <c r="H75" s="88" t="inlineStr">
        <is>
          <t>Lyophilization (Freeze-drying) with Trehalose Cryoprotectant</t>
        </is>
      </c>
      <c r="I75" s="119" t="inlineStr">
        <is>
          <t>2</t>
        </is>
      </c>
      <c r="J75" s="88"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00" t="n"/>
      <c r="L75" s="88" t="inlineStr">
        <is>
          <t>Recombinant DNA</t>
        </is>
      </c>
      <c r="M75" s="100" t="inlineStr">
        <is>
          <t>Product</t>
        </is>
      </c>
      <c r="N75" s="88" t="inlineStr">
        <is>
          <t>ข้อ 16 (PLE_CC1_Key_Rx20_UBU.md)</t>
        </is>
      </c>
      <c r="O75" s="100" t="inlineStr">
        <is>
          <t>Mock</t>
        </is>
      </c>
      <c r="P75" s="100" t="inlineStr">
        <is>
          <t>Mock Rx20 UBU</t>
        </is>
      </c>
      <c r="Q75" s="100" t="n"/>
    </row>
    <row r="76" ht="13.2" customHeight="1" s="49">
      <c r="A76" s="119" t="inlineStr">
        <is>
          <t>74</t>
        </is>
      </c>
      <c r="B76" s="88" t="inlineStr">
        <is>
          <t>วัคซีนใดที่ฉีดในเด็กอายุ 6 เดือน</t>
        </is>
      </c>
      <c r="C76" s="100" t="n"/>
      <c r="D76" s="88" t="inlineStr">
        <is>
          <t>HBV, DTP, OPV</t>
        </is>
      </c>
      <c r="E76" s="88" t="inlineStr">
        <is>
          <t>MMR, DTP, OPV</t>
        </is>
      </c>
      <c r="F76" s="88" t="inlineStr">
        <is>
          <t>BCG, HBV, DTP</t>
        </is>
      </c>
      <c r="G76" s="88" t="inlineStr">
        <is>
          <t>JE, HBV, OPV</t>
        </is>
      </c>
      <c r="H76" s="88" t="inlineStr">
        <is>
          <t>MMR, JE,DTP</t>
        </is>
      </c>
      <c r="I76" s="119" t="inlineStr">
        <is>
          <t>1</t>
        </is>
      </c>
      <c r="J76" s="88"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00" t="n"/>
      <c r="L76" s="88" t="inlineStr">
        <is>
          <t>Recombinant DNA</t>
        </is>
      </c>
      <c r="M76" s="100" t="inlineStr">
        <is>
          <t>Product</t>
        </is>
      </c>
      <c r="N76" s="88" t="inlineStr">
        <is>
          <t>ข้อ 2 (PLE_CC1_Key_Rx20_UBU.md)</t>
        </is>
      </c>
      <c r="O76" s="100" t="inlineStr">
        <is>
          <t>Mock</t>
        </is>
      </c>
      <c r="P76" s="100" t="inlineStr">
        <is>
          <t>Mock Rx20 UBU</t>
        </is>
      </c>
      <c r="Q76" s="100" t="n"/>
    </row>
    <row r="77" ht="13.2" customHeight="1" s="49">
      <c r="A77" s="119" t="inlineStr">
        <is>
          <t>75</t>
        </is>
      </c>
      <c r="B77" s="88" t="inlineStr">
        <is>
          <t>ถ้าวันนี้เป็นวันครบกำหนดฉีดวัคซีนพอดี จะฉีดวัคซีนให้เด็กรายนี้หรือไม่เพราะเหตุใด</t>
        </is>
      </c>
      <c r="C77" s="100" t="n"/>
      <c r="D77" s="88" t="inlineStr">
        <is>
          <t>ฉีดให้ แต่ฉีดวัคซีนเชื้อเป็นและเชื้อตายคนละตำแหน่ง</t>
        </is>
      </c>
      <c r="E77" s="88" t="inlineStr">
        <is>
          <t>ฉีดให้เฉพาะเชื้อตาย</t>
        </is>
      </c>
      <c r="F77" s="88" t="inlineStr">
        <is>
          <t>ไม่ฉีดให้เนื่องจากได้รับหรือสร้างภูมิแล้ว</t>
        </is>
      </c>
      <c r="G77" s="88" t="inlineStr">
        <is>
          <t>ไม่ฉีดให้เนื่องจากมีไข้สูง</t>
        </is>
      </c>
      <c r="H77" s="88" t="inlineStr">
        <is>
          <t>ไม่ฉีดให้เนื่องจากเป็นวัคซีนผสมหลายชนิด</t>
        </is>
      </c>
      <c r="I77" s="119" t="inlineStr">
        <is>
          <t>4</t>
        </is>
      </c>
      <c r="J77" s="88"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00" t="n"/>
      <c r="L77" s="88" t="inlineStr">
        <is>
          <t>Recombinant DNA</t>
        </is>
      </c>
      <c r="M77" s="100" t="inlineStr">
        <is>
          <t>Product</t>
        </is>
      </c>
      <c r="N77" s="88" t="inlineStr">
        <is>
          <t>ข้อ 3 (PLE_CC1_Key_Rx20_UBU.md)</t>
        </is>
      </c>
      <c r="O77" s="100" t="inlineStr">
        <is>
          <t>Mock</t>
        </is>
      </c>
      <c r="P77" s="100" t="inlineStr">
        <is>
          <t>Mock Rx20 UBU</t>
        </is>
      </c>
      <c r="Q77" s="100" t="n"/>
    </row>
    <row r="78" ht="13.2" customHeight="1" s="49">
      <c r="A78" s="119" t="inlineStr">
        <is>
          <t>76</t>
        </is>
      </c>
      <c r="B78" s="88" t="inlineStr">
        <is>
          <t>ข้อใดคือน้ำที่ใชในการผลิตวัคซีนที่ใช้ในระดับอุตสาหกรรม</t>
        </is>
      </c>
      <c r="C78" s="100" t="n"/>
      <c r="D78" s="88" t="inlineStr">
        <is>
          <t>Purified water</t>
        </is>
      </c>
      <c r="E78" s="88" t="inlineStr">
        <is>
          <t>Distilled water</t>
        </is>
      </c>
      <c r="F78" s="88" t="inlineStr">
        <is>
          <t>Recombinant DNA Human Insulin in E. coli</t>
        </is>
      </c>
      <c r="G78" s="88" t="inlineStr">
        <is>
          <t>Water for injection</t>
        </is>
      </c>
      <c r="H78" s="88" t="inlineStr">
        <is>
          <t>Sterile water for injection</t>
        </is>
      </c>
      <c r="I78" s="119" t="inlineStr">
        <is>
          <t>5</t>
        </is>
      </c>
      <c r="J78" s="88"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00" t="n"/>
      <c r="L78" s="88" t="inlineStr">
        <is>
          <t>Recombinant DNA</t>
        </is>
      </c>
      <c r="M78" s="100" t="inlineStr">
        <is>
          <t>Product</t>
        </is>
      </c>
      <c r="N78" s="88" t="inlineStr">
        <is>
          <t>ข้อ 7 (PLE_CC1_Key_Rx20_UBU.md)</t>
        </is>
      </c>
      <c r="O78" s="100" t="inlineStr">
        <is>
          <t>Mock</t>
        </is>
      </c>
      <c r="P78" s="100" t="inlineStr">
        <is>
          <t>Mock Rx20 UBU</t>
        </is>
      </c>
      <c r="Q78" s="100" t="n"/>
    </row>
    <row r="79" ht="13.2" customHeight="1" s="49">
      <c r="A79" s="119" t="inlineStr">
        <is>
          <t>77</t>
        </is>
      </c>
      <c r="B79" s="88" t="inlineStr">
        <is>
          <t>ฉีดให้ แต่ฉีดวัคซีนเชื้อเป็นและเชื้อตายคนละ ตำแหน่งกัน</t>
        </is>
      </c>
      <c r="C79" s="100" t="n"/>
      <c r="D79" s="88" t="inlineStr">
        <is>
          <t>Monoclonal Antibody IgG1 (CHO Cell Expression)</t>
        </is>
      </c>
      <c r="E79" s="88" t="inlineStr">
        <is>
          <t>Polyethylene Glycol (PEG) Conjugation for extended half-life</t>
        </is>
      </c>
      <c r="F79" s="88" t="inlineStr">
        <is>
          <t>Lyophilization (Freeze-drying) with Trehalose Cryoprotectant</t>
        </is>
      </c>
      <c r="G79" s="88" t="inlineStr">
        <is>
          <t>ELISA Immunoassay for protein quantification</t>
        </is>
      </c>
      <c r="H79" s="88" t="inlineStr">
        <is>
          <t>SDS-PAGE Gel Electrophoresis purity analysis</t>
        </is>
      </c>
      <c r="I79" s="119" t="inlineStr">
        <is>
          <t>1</t>
        </is>
      </c>
      <c r="J7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00" t="n"/>
      <c r="L79" s="88" t="inlineStr">
        <is>
          <t>Recombinant DNA</t>
        </is>
      </c>
      <c r="M79" s="100" t="inlineStr">
        <is>
          <t>Product</t>
        </is>
      </c>
      <c r="N79" s="88" t="inlineStr">
        <is>
          <t>ข้อ 1 (PLE_CC1_Key_Rx20_UBU.md)</t>
        </is>
      </c>
      <c r="O79" s="100" t="inlineStr">
        <is>
          <t>Mock</t>
        </is>
      </c>
      <c r="P79" s="100" t="inlineStr">
        <is>
          <t>Mock Rx20 UBU</t>
        </is>
      </c>
      <c r="Q79" s="100" t="n"/>
    </row>
    <row r="80" ht="13.2" customHeight="1" s="49">
      <c r="A80" s="119" t="inlineStr">
        <is>
          <t>78</t>
        </is>
      </c>
      <c r="B80" s="88" t="inlineStr">
        <is>
          <t>ไม่ฉีดให้ เนื่องจากเป็นวัคซีนผสมหลายชนิด</t>
        </is>
      </c>
      <c r="C80" s="100" t="n"/>
      <c r="D80" s="88" t="inlineStr">
        <is>
          <t>ELISA Immunoassay for protein quantification</t>
        </is>
      </c>
      <c r="E80" s="88" t="inlineStr">
        <is>
          <t>SDS-PAGE Gel Electrophoresis purity analysis</t>
        </is>
      </c>
      <c r="F80" s="88" t="inlineStr">
        <is>
          <t>Isoelectric Focusing (IEF) for charge heterogeneity</t>
        </is>
      </c>
      <c r="G80" s="88" t="inlineStr">
        <is>
          <t>Immunogenicity Neutralizing Antibody Assay</t>
        </is>
      </c>
      <c r="H80" s="88" t="inlineStr">
        <is>
          <t>Polysorbate 20 surfactant to prevent protein aggregation</t>
        </is>
      </c>
      <c r="I80" s="119" t="inlineStr">
        <is>
          <t>4</t>
        </is>
      </c>
      <c r="J80" s="88"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00" t="n"/>
      <c r="L80" s="88" t="inlineStr">
        <is>
          <t>Recombinant DNA</t>
        </is>
      </c>
      <c r="M80" s="100" t="inlineStr">
        <is>
          <t>Product</t>
        </is>
      </c>
      <c r="N80" s="88" t="inlineStr">
        <is>
          <t>ข้อ 5 (PLE_CC1_Key_Rx20_UBU.md)</t>
        </is>
      </c>
      <c r="O80" s="100" t="inlineStr">
        <is>
          <t>Mock</t>
        </is>
      </c>
      <c r="P80" s="100" t="inlineStr">
        <is>
          <t>Mock Rx20 UBU</t>
        </is>
      </c>
      <c r="Q80" s="100" t="n"/>
    </row>
    <row r="81" ht="13.2" customHeight="1" s="49">
      <c r="A81" s="119" t="inlineStr">
        <is>
          <t>79</t>
        </is>
      </c>
      <c r="B81" s="88" t="inlineStr">
        <is>
          <t>การได้รับวัคซีนซ้ำจะทำให้ระดับวัคซีนมากพอจน สามารถกระตุ้นภูมิได้มากขึ้น</t>
        </is>
      </c>
      <c r="C81" s="100" t="n"/>
      <c r="D81" s="88" t="inlineStr">
        <is>
          <t>Immunogenicity Neutralizing Antibody Assay</t>
        </is>
      </c>
      <c r="E81" s="88" t="inlineStr">
        <is>
          <t>Polysorbate 20 surfactant to prevent protein aggregation</t>
        </is>
      </c>
      <c r="F81" s="88" t="inlineStr">
        <is>
          <t>Histidine Buffer pH 6.0 formulation stability</t>
        </is>
      </c>
      <c r="G81" s="88" t="inlineStr">
        <is>
          <t>Recombinant DNA Human Insulin in E. coli</t>
        </is>
      </c>
      <c r="H81" s="88" t="inlineStr">
        <is>
          <t>Monoclonal Antibody IgG1 (CHO Cell Expression)</t>
        </is>
      </c>
      <c r="I81" s="119" t="inlineStr">
        <is>
          <t>1</t>
        </is>
      </c>
      <c r="J81" s="88"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00" t="n"/>
      <c r="L81" s="88" t="inlineStr">
        <is>
          <t>Recombinant DNA</t>
        </is>
      </c>
      <c r="M81" s="100" t="inlineStr">
        <is>
          <t>Product</t>
        </is>
      </c>
      <c r="N81" s="88" t="inlineStr">
        <is>
          <t>ข้อ 1 (PLE_CC1_Key_Rx20_UBU.md)</t>
        </is>
      </c>
      <c r="O81" s="100" t="inlineStr">
        <is>
          <t>Mock</t>
        </is>
      </c>
      <c r="P81" s="100" t="inlineStr">
        <is>
          <t>Mock Rx20 UBU</t>
        </is>
      </c>
      <c r="Q81" s="100" t="n"/>
    </row>
    <row r="82" ht="13.2" customHeight="1" s="49">
      <c r="A82" s="119" t="inlineStr">
        <is>
          <t>80</t>
        </is>
      </c>
      <c r="B82" s="88" t="inlineStr">
        <is>
          <t>การฉีดวัคซีนซ้ำจะทำให้สามารถสร้าง antibody บางชนิดได้มากขึ้น</t>
        </is>
      </c>
      <c r="C82" s="100" t="n"/>
      <c r="D82" s="88" t="inlineStr">
        <is>
          <t>Recombinant DNA Human Insulin in E. coli</t>
        </is>
      </c>
      <c r="E82" s="88" t="inlineStr">
        <is>
          <t>Monoclonal Antibody IgG1 (CHO Cell Expression)</t>
        </is>
      </c>
      <c r="F82" s="88" t="inlineStr">
        <is>
          <t>Polyethylene Glycol (PEG) Conjugation for extended half-life</t>
        </is>
      </c>
      <c r="G82" s="88" t="inlineStr">
        <is>
          <t>Lyophilization (Freeze-drying) with Trehalose Cryoprotectant</t>
        </is>
      </c>
      <c r="H82" s="88" t="inlineStr">
        <is>
          <t>ELISA Immunoassay for protein quantification</t>
        </is>
      </c>
      <c r="I82" s="119" t="inlineStr">
        <is>
          <t>1</t>
        </is>
      </c>
      <c r="J8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00" t="n"/>
      <c r="L82" s="88" t="inlineStr">
        <is>
          <t>Recombinant DNA</t>
        </is>
      </c>
      <c r="M82" s="100" t="inlineStr">
        <is>
          <t>Product</t>
        </is>
      </c>
      <c r="N82" s="88" t="inlineStr">
        <is>
          <t>ข้อ 2 (PLE_CC1_Key_Rx20_UBU.md)</t>
        </is>
      </c>
      <c r="O82" s="100" t="inlineStr">
        <is>
          <t>Mock</t>
        </is>
      </c>
      <c r="P82" s="100" t="inlineStr">
        <is>
          <t>Mock Rx20 UBU</t>
        </is>
      </c>
      <c r="Q82" s="100" t="n"/>
    </row>
    <row r="83" ht="13.2" customHeight="1" s="49">
      <c r="A83" s="119" t="inlineStr">
        <is>
          <t>81</t>
        </is>
      </c>
      <c r="B83" s="88" t="inlineStr">
        <is>
          <t>การฉีดวัคซีนก้อนกำหนดจะช่วยให้ภูมิคุมกันขึ้นได้ เร็วขึ้นและจำนวนมากขึ้น</t>
        </is>
      </c>
      <c r="C83" s="100" t="n"/>
      <c r="D83" s="88" t="inlineStr">
        <is>
          <t>Lyophilization (Freeze-drying) with Trehalose Cryoprotectant</t>
        </is>
      </c>
      <c r="E83" s="88" t="inlineStr">
        <is>
          <t>ELISA Immunoassay for protein quantification</t>
        </is>
      </c>
      <c r="F83" s="88" t="inlineStr">
        <is>
          <t>SDS-PAGE Gel Electrophoresis purity analysis</t>
        </is>
      </c>
      <c r="G83" s="88" t="inlineStr">
        <is>
          <t>Isoelectric Focusing (IEF) for charge heterogeneity</t>
        </is>
      </c>
      <c r="H83" s="88" t="inlineStr">
        <is>
          <t>Immunogenicity Neutralizing Antibody Assay</t>
        </is>
      </c>
      <c r="I83" s="119" t="inlineStr">
        <is>
          <t>1</t>
        </is>
      </c>
      <c r="J8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00" t="n"/>
      <c r="L83" s="88" t="inlineStr">
        <is>
          <t>Recombinant DNA</t>
        </is>
      </c>
      <c r="M83" s="100" t="inlineStr">
        <is>
          <t>Product</t>
        </is>
      </c>
      <c r="N83" s="88" t="inlineStr">
        <is>
          <t>ข้อ 3 (PLE_CC1_Key_Rx20_UBU.md)</t>
        </is>
      </c>
      <c r="O83" s="100" t="inlineStr">
        <is>
          <t>Mock</t>
        </is>
      </c>
      <c r="P83" s="100" t="inlineStr">
        <is>
          <t>Mock Rx20 UBU</t>
        </is>
      </c>
      <c r="Q83" s="100" t="n"/>
    </row>
    <row r="84" ht="13.2" customHeight="1" s="49">
      <c r="A84" s="119" t="inlineStr">
        <is>
          <t>82</t>
        </is>
      </c>
      <c r="B84" s="88" t="inlineStr">
        <is>
          <t>การเลื่อนฉีดวัคซีนช้ากว่ากำหนดจะทำให้การสร้าง antibody ลดลง</t>
        </is>
      </c>
      <c r="C84" s="100" t="n"/>
      <c r="D84" s="88" t="inlineStr">
        <is>
          <t>Isoelectric Focusing (IEF) for charge heterogeneity</t>
        </is>
      </c>
      <c r="E84" s="88" t="inlineStr">
        <is>
          <t>Immunogenicity Neutralizing Antibody Assay</t>
        </is>
      </c>
      <c r="F84" s="88" t="inlineStr">
        <is>
          <t>Polysorbate 20 surfactant to prevent protein aggregation</t>
        </is>
      </c>
      <c r="G84" s="88" t="inlineStr">
        <is>
          <t>Histidine Buffer pH 6.0 formulation stability</t>
        </is>
      </c>
      <c r="H84" s="88" t="inlineStr">
        <is>
          <t>Recombinant DNA Human Insulin in E. coli</t>
        </is>
      </c>
      <c r="I84" s="119" t="inlineStr">
        <is>
          <t>1</t>
        </is>
      </c>
      <c r="J84" s="8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00" t="n"/>
      <c r="L84" s="88" t="inlineStr">
        <is>
          <t>Recombinant DNA</t>
        </is>
      </c>
      <c r="M84" s="100" t="inlineStr">
        <is>
          <t>Product</t>
        </is>
      </c>
      <c r="N84" s="88" t="inlineStr">
        <is>
          <t>ข้อ 4 (PLE_CC1_Key_Rx20_UBU.md)</t>
        </is>
      </c>
      <c r="O84" s="100" t="inlineStr">
        <is>
          <t>Mock</t>
        </is>
      </c>
      <c r="P84" s="100" t="inlineStr">
        <is>
          <t>Mock Rx20 UBU</t>
        </is>
      </c>
      <c r="Q84" s="100" t="n"/>
    </row>
    <row r="85" ht="13.2" customHeight="1" s="49">
      <c r="A85" s="119" t="inlineStr">
        <is>
          <t>83</t>
        </is>
      </c>
      <c r="B85" s="88" t="inlineStr">
        <is>
          <t>ข้อใดคือน้ำที่ใช้ในการผลิตวัคซีนที่ใช้ในระดับอุตสาหกรรม</t>
        </is>
      </c>
      <c r="C85" s="100" t="n"/>
      <c r="D85" s="88" t="inlineStr">
        <is>
          <t>Histidine Buffer pH 6.0 formulation stability</t>
        </is>
      </c>
      <c r="E85" s="88" t="inlineStr">
        <is>
          <t>Recombinant DNA Human Insulin in E. coli</t>
        </is>
      </c>
      <c r="F85" s="88" t="inlineStr">
        <is>
          <t>Monoclonal Antibody IgG1 (CHO Cell Expression)</t>
        </is>
      </c>
      <c r="G85" s="88" t="inlineStr">
        <is>
          <t>Polyethylene Glycol (PEG) Conjugation for extended half-life</t>
        </is>
      </c>
      <c r="H85" s="88" t="inlineStr">
        <is>
          <t>Lyophilization (Freeze-drying) with Trehalose Cryoprotectant</t>
        </is>
      </c>
      <c r="I85" s="119" t="inlineStr">
        <is>
          <t>1</t>
        </is>
      </c>
      <c r="J85" s="8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00" t="n"/>
      <c r="L85" s="88" t="inlineStr">
        <is>
          <t>Recombinant DNA</t>
        </is>
      </c>
      <c r="M85" s="100" t="inlineStr">
        <is>
          <t>Product</t>
        </is>
      </c>
      <c r="N85" s="88" t="inlineStr">
        <is>
          <t>ข้อ 7 (PLE_CC1_Key_Rx20_UBU.md)</t>
        </is>
      </c>
      <c r="O85" s="100" t="inlineStr">
        <is>
          <t>Mock</t>
        </is>
      </c>
      <c r="P85" s="100" t="inlineStr">
        <is>
          <t>Mock Rx20 UBU</t>
        </is>
      </c>
      <c r="Q85" s="100" t="n"/>
    </row>
    <row r="86" ht="13.2" customHeight="1" s="49">
      <c r="A86" s="119" t="inlineStr">
        <is>
          <t>84</t>
        </is>
      </c>
      <c r="B86" s="88" t="inlineStr">
        <is>
          <t>เกี่ยวกับ recombinant DNA ข้อใดต่อไปนี้กล่าวถูกต้องตามหลักวิชาชีพเภสัชกรรม</t>
        </is>
      </c>
      <c r="C86" s="100" t="n"/>
      <c r="D86" s="88" t="inlineStr">
        <is>
          <t>Polyethylene Glycol (PEG) Conjugation for extended half-life</t>
        </is>
      </c>
      <c r="E86" s="88" t="inlineStr">
        <is>
          <t>Lyophilization (Freeze-drying) with Trehalose Cryoprotectant</t>
        </is>
      </c>
      <c r="F86" s="88" t="inlineStr">
        <is>
          <t>ELISA Immunoassay for protein quantification</t>
        </is>
      </c>
      <c r="G86" s="88" t="inlineStr">
        <is>
          <t>SDS-PAGE Gel Electrophoresis purity analysis</t>
        </is>
      </c>
      <c r="H86" s="88" t="inlineStr">
        <is>
          <t>Isoelectric Focusing (IEF) for charge heterogeneity</t>
        </is>
      </c>
      <c r="I86" s="119" t="inlineStr">
        <is>
          <t>1</t>
        </is>
      </c>
      <c r="J86" s="88"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00" t="n"/>
      <c r="L86" s="88" t="inlineStr">
        <is>
          <t>Recombinant DNA</t>
        </is>
      </c>
      <c r="M86" s="100" t="inlineStr">
        <is>
          <t>Product</t>
        </is>
      </c>
      <c r="N86" s="88" t="inlineStr">
        <is>
          <t>ข้อ 2 (PLE_CC1_Key_Rx20_UBU.md)</t>
        </is>
      </c>
      <c r="O86" s="100" t="inlineStr">
        <is>
          <t>Mock</t>
        </is>
      </c>
      <c r="P86" s="100" t="inlineStr">
        <is>
          <t>Mock Rx20 UBU</t>
        </is>
      </c>
      <c r="Q86" s="100" t="n"/>
    </row>
    <row r="87" ht="13.2" customHeight="1" s="49">
      <c r="A87" s="119" t="inlineStr">
        <is>
          <t>85</t>
        </is>
      </c>
      <c r="B87" s="88"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7" s="100" t="n"/>
      <c r="D87" s="88" t="inlineStr">
        <is>
          <t>SDS-PAGE Gel Electrophoresis purity analysis</t>
        </is>
      </c>
      <c r="E87" s="88" t="inlineStr">
        <is>
          <t>Isoelectric Focusing (IEF) for charge heterogeneity</t>
        </is>
      </c>
      <c r="F87" s="88" t="inlineStr">
        <is>
          <t>Immunogenicity Neutralizing Antibody Assay</t>
        </is>
      </c>
      <c r="G87" s="88" t="inlineStr">
        <is>
          <t>Polysorbate 20 surfactant to prevent protein aggregation</t>
        </is>
      </c>
      <c r="H87" s="88" t="inlineStr">
        <is>
          <t>Histidine Buffer pH 6.0 formulation stability</t>
        </is>
      </c>
      <c r="I87" s="119" t="inlineStr">
        <is>
          <t>1</t>
        </is>
      </c>
      <c r="J87" s="88"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00" t="n"/>
      <c r="L87" s="88" t="inlineStr">
        <is>
          <t>Recombinant DNA</t>
        </is>
      </c>
      <c r="M87" s="100" t="inlineStr">
        <is>
          <t>Product</t>
        </is>
      </c>
      <c r="N87" s="88" t="inlineStr">
        <is>
          <t>ข้อ 5 (PLE_CC1_Key_Rx20_UBU.md)</t>
        </is>
      </c>
      <c r="O87" s="100" t="inlineStr">
        <is>
          <t>Mock</t>
        </is>
      </c>
      <c r="P87" s="100" t="inlineStr">
        <is>
          <t>Mock Rx20 UBU</t>
        </is>
      </c>
      <c r="Q87" s="100" t="n"/>
    </row>
    <row r="88" ht="13.2" customHeight="1" s="49">
      <c r="A88" s="119" t="inlineStr">
        <is>
          <t>86</t>
        </is>
      </c>
      <c r="B88" s="88" t="inlineStr">
        <is>
          <t>ถามเกี่ยวกับการฉีดวัคซีน ข้อใดกลาวผิด</t>
        </is>
      </c>
      <c r="C88" s="100" t="n"/>
      <c r="D88" s="88" t="inlineStr">
        <is>
          <t>Polysorbate 20 surfactant to prevent protein aggregation</t>
        </is>
      </c>
      <c r="E88" s="88" t="inlineStr">
        <is>
          <t>Histidine Buffer pH 6.0 formulation stability</t>
        </is>
      </c>
      <c r="F88" s="88" t="inlineStr">
        <is>
          <t>Recombinant DNA Human Insulin in E. coli</t>
        </is>
      </c>
      <c r="G88" s="88" t="inlineStr">
        <is>
          <t>Monoclonal Antibody IgG1 (CHO Cell Expression)</t>
        </is>
      </c>
      <c r="H88" s="88" t="inlineStr">
        <is>
          <t>Polyethylene Glycol (PEG) Conjugation for extended half-life</t>
        </is>
      </c>
      <c r="I88" s="119" t="inlineStr">
        <is>
          <t>1</t>
        </is>
      </c>
      <c r="J88" s="8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00" t="n"/>
      <c r="L88" s="88" t="inlineStr">
        <is>
          <t>Recombinant DNA</t>
        </is>
      </c>
      <c r="M88" s="100" t="inlineStr">
        <is>
          <t>Product</t>
        </is>
      </c>
      <c r="N88" s="88" t="inlineStr">
        <is>
          <t>ข้อ 1 (PLE_CC1_Key_Rx20_UBU.md)</t>
        </is>
      </c>
      <c r="O88" s="100" t="inlineStr">
        <is>
          <t>Mock</t>
        </is>
      </c>
      <c r="P88" s="100" t="inlineStr">
        <is>
          <t>Mock Rx20 UBU</t>
        </is>
      </c>
      <c r="Q88" s="100" t="n"/>
    </row>
    <row r="89" ht="13.2" customHeight="1" s="49">
      <c r="A89" s="119" t="inlineStr">
        <is>
          <t>87</t>
        </is>
      </c>
      <c r="B89" s="88" t="inlineStr">
        <is>
          <t>หากสุนัขไม่ตายภายใน 10 วันให้หยุดการฉีดวัคซีนได้</t>
        </is>
      </c>
      <c r="C89" s="100" t="n"/>
      <c r="D89" s="88" t="inlineStr">
        <is>
          <t>Monoclonal Antibody IgG1 (CHO Cell Expression)</t>
        </is>
      </c>
      <c r="E89" s="88" t="inlineStr">
        <is>
          <t>Polyethylene Glycol (PEG) Conjugation for extended half-life</t>
        </is>
      </c>
      <c r="F89" s="88" t="inlineStr">
        <is>
          <t>Lyophilization (Freeze-drying) with Trehalose Cryoprotectant</t>
        </is>
      </c>
      <c r="G89" s="88" t="inlineStr">
        <is>
          <t>ELISA Immunoassay for protein quantification</t>
        </is>
      </c>
      <c r="H89" s="88" t="inlineStr">
        <is>
          <t>SDS-PAGE Gel Electrophoresis purity analysis</t>
        </is>
      </c>
      <c r="I89" s="119" t="inlineStr">
        <is>
          <t>1</t>
        </is>
      </c>
      <c r="J8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00" t="n"/>
      <c r="L89" s="88" t="inlineStr">
        <is>
          <t>Recombinant DNA</t>
        </is>
      </c>
      <c r="M89" s="100" t="inlineStr">
        <is>
          <t>Product</t>
        </is>
      </c>
      <c r="N89" s="88" t="inlineStr">
        <is>
          <t>ข้อ 2 (PLE_CC1_Key_Rx20_UBU.md)</t>
        </is>
      </c>
      <c r="O89" s="100" t="inlineStr">
        <is>
          <t>Mock</t>
        </is>
      </c>
      <c r="P89" s="100" t="inlineStr">
        <is>
          <t>Mock Rx20 UBU</t>
        </is>
      </c>
      <c r="Q89" s="100" t="n"/>
    </row>
    <row r="90" ht="13.2" customHeight="1" s="49">
      <c r="A90" s="119" t="inlineStr">
        <is>
          <t>88</t>
        </is>
      </c>
      <c r="B90" s="88" t="inlineStr">
        <is>
          <t>วัคซีนพิษสุนัขบ้าชนิดฉีดเข้ากล้ามเนื้อสามารถเปลี่ยนไปใชผลิตภัณฑของบริษัทผู้ผลิตอื่นได้</t>
        </is>
      </c>
      <c r="C90" s="100" t="n"/>
      <c r="D90" s="88" t="inlineStr">
        <is>
          <t>ELISA Immunoassay for protein quantification</t>
        </is>
      </c>
      <c r="E90" s="88" t="inlineStr">
        <is>
          <t>SDS-PAGE Gel Electrophoresis purity analysis</t>
        </is>
      </c>
      <c r="F90" s="88" t="inlineStr">
        <is>
          <t>Isoelectric Focusing (IEF) for charge heterogeneity</t>
        </is>
      </c>
      <c r="G90" s="88" t="inlineStr">
        <is>
          <t>Immunogenicity Neutralizing Antibody Assay</t>
        </is>
      </c>
      <c r="H90" s="88" t="inlineStr">
        <is>
          <t>Polysorbate 20 surfactant to prevent protein aggregation</t>
        </is>
      </c>
      <c r="I90" s="119" t="inlineStr">
        <is>
          <t>1</t>
        </is>
      </c>
      <c r="J9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00" t="n"/>
      <c r="L90" s="88" t="inlineStr">
        <is>
          <t>Recombinant DNA</t>
        </is>
      </c>
      <c r="M90" s="100" t="inlineStr">
        <is>
          <t>Product</t>
        </is>
      </c>
      <c r="N90" s="88" t="inlineStr">
        <is>
          <t>ข้อ 3 (PLE_CC1_Key_Rx20_UBU.md)</t>
        </is>
      </c>
      <c r="O90" s="100" t="inlineStr">
        <is>
          <t>Mock</t>
        </is>
      </c>
      <c r="P90" s="100" t="inlineStr">
        <is>
          <t>Mock Rx20 UBU</t>
        </is>
      </c>
      <c r="Q90" s="100" t="n"/>
    </row>
    <row r="91" ht="13.2" customHeight="1" s="49">
      <c r="A91" s="119" t="inlineStr">
        <is>
          <t>89</t>
        </is>
      </c>
      <c r="B91" s="88"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91" s="100" t="n"/>
      <c r="D91" s="88" t="inlineStr">
        <is>
          <t>Immunogenicity Neutralizing Antibody Assay</t>
        </is>
      </c>
      <c r="E91" s="88" t="inlineStr">
        <is>
          <t>Polysorbate 20 surfactant to prevent protein aggregation</t>
        </is>
      </c>
      <c r="F91" s="88" t="inlineStr">
        <is>
          <t>Histidine Buffer pH 6.0 formulation stability</t>
        </is>
      </c>
      <c r="G91" s="88" t="inlineStr">
        <is>
          <t>Recombinant DNA Human Insulin in E. coli</t>
        </is>
      </c>
      <c r="H91" s="88" t="inlineStr">
        <is>
          <t>Monoclonal Antibody IgG1 (CHO Cell Expression)</t>
        </is>
      </c>
      <c r="I91" s="119" t="inlineStr">
        <is>
          <t>2</t>
        </is>
      </c>
      <c r="J91" s="88"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00" t="n"/>
      <c r="L91" s="88" t="inlineStr">
        <is>
          <t>Recombinant DNA</t>
        </is>
      </c>
      <c r="M91" s="100" t="inlineStr">
        <is>
          <t>Product</t>
        </is>
      </c>
      <c r="N91" s="88" t="inlineStr">
        <is>
          <t>ข้อ 4 (PLE_CC1_Key_Rx20_UBU.md)</t>
        </is>
      </c>
      <c r="O91" s="100" t="inlineStr">
        <is>
          <t>Mock</t>
        </is>
      </c>
      <c r="P91" s="100" t="inlineStr">
        <is>
          <t>Mock Rx20 UBU</t>
        </is>
      </c>
      <c r="Q91" s="100" t="n"/>
    </row>
    <row r="92" ht="13.2" customHeight="1" s="49">
      <c r="A92" s="119" t="inlineStr">
        <is>
          <t>90</t>
        </is>
      </c>
      <c r="B92" s="88" t="inlineStr">
        <is>
          <t>วัคซีนบาดทะยักเปนวัคซีนประเภทใด</t>
        </is>
      </c>
      <c r="C92" s="100" t="n"/>
      <c r="D92" s="88" t="inlineStr">
        <is>
          <t>Recombinant DNA Human Insulin in E. coli</t>
        </is>
      </c>
      <c r="E92" s="88" t="inlineStr">
        <is>
          <t>Monoclonal Antibody IgG1 (CHO Cell Expression)</t>
        </is>
      </c>
      <c r="F92" s="88" t="inlineStr">
        <is>
          <t>Polyethylene Glycol (PEG) Conjugation for extended half-life</t>
        </is>
      </c>
      <c r="G92" s="88" t="inlineStr">
        <is>
          <t>Lyophilization (Freeze-drying) with Trehalose Cryoprotectant</t>
        </is>
      </c>
      <c r="H92" s="88" t="inlineStr">
        <is>
          <t>ELISA Immunoassay for protein quantification</t>
        </is>
      </c>
      <c r="I92" s="119" t="inlineStr">
        <is>
          <t>1</t>
        </is>
      </c>
      <c r="J92" s="88"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00" t="n"/>
      <c r="L92" s="88" t="inlineStr">
        <is>
          <t>Recombinant DNA</t>
        </is>
      </c>
      <c r="M92" s="100" t="inlineStr">
        <is>
          <t>Product</t>
        </is>
      </c>
      <c r="N92" s="88" t="inlineStr">
        <is>
          <t>ข้อ 2 (PLE_CC1_Key_Rx20_UBU.md)</t>
        </is>
      </c>
      <c r="O92" s="100" t="inlineStr">
        <is>
          <t>Mock</t>
        </is>
      </c>
      <c r="P92" s="100" t="inlineStr">
        <is>
          <t>Mock Rx20 UBU</t>
        </is>
      </c>
      <c r="Q92" s="100" t="n"/>
    </row>
    <row r="93" ht="13.2" customHeight="1" s="49">
      <c r="A93" s="119" t="inlineStr">
        <is>
          <t>91</t>
        </is>
      </c>
      <c r="B93" s="88" t="inlineStr">
        <is>
          <t>เกี่ยวกับ Lived atenuated vaccine ข้อใดต่อไปนี้กล่าวถูกต้องตามหลักวิชาชีพเภสัชกรรม</t>
        </is>
      </c>
      <c r="C93" s="100" t="n"/>
      <c r="D93" s="88" t="inlineStr">
        <is>
          <t>Lyophilization (Freeze-drying) with Trehalose Cryoprotectant</t>
        </is>
      </c>
      <c r="E93" s="88" t="inlineStr">
        <is>
          <t>ELISA Immunoassay for protein quantification</t>
        </is>
      </c>
      <c r="F93" s="88" t="inlineStr">
        <is>
          <t>SDS-PAGE Gel Electrophoresis purity analysis</t>
        </is>
      </c>
      <c r="G93" s="88" t="inlineStr">
        <is>
          <t>Isoelectric Focusing (IEF) for charge heterogeneity</t>
        </is>
      </c>
      <c r="H93" s="88" t="inlineStr">
        <is>
          <t>Immunogenicity Neutralizing Antibody Assay</t>
        </is>
      </c>
      <c r="I93" s="119" t="inlineStr">
        <is>
          <t>1</t>
        </is>
      </c>
      <c r="J93" s="88"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00" t="n"/>
      <c r="L93" s="88" t="inlineStr">
        <is>
          <t>Recombinant DNA</t>
        </is>
      </c>
      <c r="M93" s="100" t="inlineStr">
        <is>
          <t>Product</t>
        </is>
      </c>
      <c r="N93" s="88" t="inlineStr">
        <is>
          <t>ข้อ 2 (PLE_CC1_Key_Rx20_UBU.md)</t>
        </is>
      </c>
      <c r="O93" s="100" t="inlineStr">
        <is>
          <t>Mock</t>
        </is>
      </c>
      <c r="P93" s="100" t="inlineStr">
        <is>
          <t>Mock Rx20 UBU</t>
        </is>
      </c>
      <c r="Q93" s="100" t="n"/>
    </row>
    <row r="94" ht="13.2" customHeight="1" s="49">
      <c r="A94" s="119" t="inlineStr">
        <is>
          <t>92</t>
        </is>
      </c>
      <c r="B94" s="88" t="inlineStr">
        <is>
          <t>Killed whole cell vaccine</t>
        </is>
      </c>
      <c r="C94" s="100" t="n"/>
      <c r="D94" s="88" t="inlineStr">
        <is>
          <t>Isoelectric Focusing (IEF) for charge heterogeneity</t>
        </is>
      </c>
      <c r="E94" s="88" t="inlineStr">
        <is>
          <t>Immunogenicity Neutralizing Antibody Assay</t>
        </is>
      </c>
      <c r="F94" s="88" t="inlineStr">
        <is>
          <t>Polysorbate 20 surfactant to prevent protein aggregation</t>
        </is>
      </c>
      <c r="G94" s="88" t="inlineStr">
        <is>
          <t>Histidine Buffer pH 6.0 formulation stability</t>
        </is>
      </c>
      <c r="H94" s="88" t="inlineStr">
        <is>
          <t>Recombinant DNA Human Insulin in E. coli</t>
        </is>
      </c>
      <c r="I94" s="119" t="inlineStr">
        <is>
          <t>1</t>
        </is>
      </c>
      <c r="J94" s="88"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00" t="n"/>
      <c r="L94" s="88" t="inlineStr">
        <is>
          <t>Recombinant DNA</t>
        </is>
      </c>
      <c r="M94" s="100" t="inlineStr">
        <is>
          <t>Product</t>
        </is>
      </c>
      <c r="N94" s="88" t="inlineStr">
        <is>
          <t>ข้อ 3 (PLE_CC1_Key_Rx20_UBU.md)</t>
        </is>
      </c>
      <c r="O94" s="100" t="inlineStr">
        <is>
          <t>Mock</t>
        </is>
      </c>
      <c r="P94" s="100" t="inlineStr">
        <is>
          <t>Mock Rx20 UBU</t>
        </is>
      </c>
      <c r="Q94" s="100" t="n"/>
    </row>
    <row r="95" ht="13.2" customHeight="1" s="49">
      <c r="A95" s="119" t="inlineStr">
        <is>
          <t>93</t>
        </is>
      </c>
      <c r="B95" s="88" t="inlineStr">
        <is>
          <t>เกี่ยวกับ Subunit vaccine ข้อใดต่อไปนี้กล่าวถูกต้องตามหลักวิชาชีพเภสัชกรรม</t>
        </is>
      </c>
      <c r="C95" s="100" t="n"/>
      <c r="D95" s="88" t="inlineStr">
        <is>
          <t>Histidine Buffer pH 6.0 formulation stability</t>
        </is>
      </c>
      <c r="E95" s="88" t="inlineStr">
        <is>
          <t>Recombinant DNA Human Insulin in E. coli</t>
        </is>
      </c>
      <c r="F95" s="88" t="inlineStr">
        <is>
          <t>Monoclonal Antibody IgG1 (CHO Cell Expression)</t>
        </is>
      </c>
      <c r="G95" s="88" t="inlineStr">
        <is>
          <t>Polyethylene Glycol (PEG) Conjugation for extended half-life</t>
        </is>
      </c>
      <c r="H95" s="88" t="inlineStr">
        <is>
          <t>Lyophilization (Freeze-drying) with Trehalose Cryoprotectant</t>
        </is>
      </c>
      <c r="I95" s="119" t="inlineStr">
        <is>
          <t>1</t>
        </is>
      </c>
      <c r="J95" s="88"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00" t="n"/>
      <c r="L95" s="88" t="inlineStr">
        <is>
          <t>Recombinant DNA</t>
        </is>
      </c>
      <c r="M95" s="100" t="inlineStr">
        <is>
          <t>Product</t>
        </is>
      </c>
      <c r="N95" s="88" t="inlineStr">
        <is>
          <t>ข้อ 4 (PLE_CC1_Key_Rx20_UBU.md)</t>
        </is>
      </c>
      <c r="O95" s="100" t="inlineStr">
        <is>
          <t>Mock</t>
        </is>
      </c>
      <c r="P95" s="100" t="inlineStr">
        <is>
          <t>Mock Rx20 UBU</t>
        </is>
      </c>
      <c r="Q95" s="100" t="n"/>
    </row>
    <row r="96" ht="13.2" customHeight="1" s="49">
      <c r="A96" s="119" t="inlineStr">
        <is>
          <t>94</t>
        </is>
      </c>
      <c r="B96" s="88" t="inlineStr">
        <is>
          <t>เกี่ยวกับ Acellular vaccine ข้อใดต่อไปนี้กล่าวถูกต้องตามหลักวิชาชีพเภสัชกรรม</t>
        </is>
      </c>
      <c r="C96" s="100" t="n"/>
      <c r="D96" s="88" t="inlineStr">
        <is>
          <t>Polyethylene Glycol (PEG) Conjugation for extended half-life</t>
        </is>
      </c>
      <c r="E96" s="88" t="inlineStr">
        <is>
          <t>Lyophilization (Freeze-drying) with Trehalose Cryoprotectant</t>
        </is>
      </c>
      <c r="F96" s="88" t="inlineStr">
        <is>
          <t>ELISA Immunoassay for protein quantification</t>
        </is>
      </c>
      <c r="G96" s="88" t="inlineStr">
        <is>
          <t>SDS-PAGE Gel Electrophoresis purity analysis</t>
        </is>
      </c>
      <c r="H96" s="88" t="inlineStr">
        <is>
          <t>Isoelectric Focusing (IEF) for charge heterogeneity</t>
        </is>
      </c>
      <c r="I96" s="119" t="inlineStr">
        <is>
          <t>5</t>
        </is>
      </c>
      <c r="J96" s="88"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00" t="n"/>
      <c r="L96" s="88" t="inlineStr">
        <is>
          <t>Recombinant DNA</t>
        </is>
      </c>
      <c r="M96" s="100" t="inlineStr">
        <is>
          <t>Product</t>
        </is>
      </c>
      <c r="N96" s="88" t="inlineStr">
        <is>
          <t>ข้อ 5 (PLE_CC1_Key_Rx20_UBU.md)</t>
        </is>
      </c>
      <c r="O96" s="100" t="inlineStr">
        <is>
          <t>Mock</t>
        </is>
      </c>
      <c r="P96" s="100" t="inlineStr">
        <is>
          <t>Mock Rx20 UBU</t>
        </is>
      </c>
      <c r="Q96" s="100" t="n"/>
    </row>
    <row r="97" ht="13.2" customHeight="1" s="49">
      <c r="A97" s="119" t="inlineStr">
        <is>
          <t>95</t>
        </is>
      </c>
      <c r="B97" s="88" t="inlineStr">
        <is>
          <t>หากแพทย์ตองการสั่งฉีดวัคซีนบาดทะยักในผู้ป่วยราย นี้ ข้อใดถูกต้อง</t>
        </is>
      </c>
      <c r="C97" s="100" t="n"/>
      <c r="D97" s="88" t="inlineStr">
        <is>
          <t>SDS-PAGE Gel Electrophoresis purity analysis</t>
        </is>
      </c>
      <c r="E97" s="88" t="inlineStr">
        <is>
          <t>Isoelectric Focusing (IEF) for charge heterogeneity</t>
        </is>
      </c>
      <c r="F97" s="88" t="inlineStr">
        <is>
          <t>Immunogenicity Neutralizing Antibody Assay</t>
        </is>
      </c>
      <c r="G97" s="88" t="inlineStr">
        <is>
          <t>Polysorbate 20 surfactant to prevent protein aggregation</t>
        </is>
      </c>
      <c r="H97" s="88" t="inlineStr">
        <is>
          <t>Histidine Buffer pH 6.0 formulation stability</t>
        </is>
      </c>
      <c r="I97" s="119" t="inlineStr">
        <is>
          <t>1</t>
        </is>
      </c>
      <c r="J97" s="88"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00" t="n"/>
      <c r="L97" s="88" t="inlineStr">
        <is>
          <t>Recombinant DNA</t>
        </is>
      </c>
      <c r="M97" s="100" t="inlineStr">
        <is>
          <t>Product</t>
        </is>
      </c>
      <c r="N97" s="88" t="inlineStr">
        <is>
          <t>ข้อ 3 (PLE_CC1_Key_Rx20_UBU.md)</t>
        </is>
      </c>
      <c r="O97" s="100" t="inlineStr">
        <is>
          <t>Mock</t>
        </is>
      </c>
      <c r="P97" s="100" t="inlineStr">
        <is>
          <t>Mock Rx20 UBU</t>
        </is>
      </c>
      <c r="Q97" s="100" t="n"/>
    </row>
    <row r="98" ht="13.2" customHeight="1" s="49">
      <c r="A98" s="119" t="inlineStr">
        <is>
          <t>96</t>
        </is>
      </c>
      <c r="B98" s="88"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8" s="100" t="n"/>
      <c r="D98" s="88" t="inlineStr">
        <is>
          <t>Polysorbate 20 surfactant to prevent protein aggregation</t>
        </is>
      </c>
      <c r="E98" s="88" t="inlineStr">
        <is>
          <t>Histidine Buffer pH 6.0 formulation stability</t>
        </is>
      </c>
      <c r="F98" s="88" t="inlineStr">
        <is>
          <t>Recombinant DNA Human Insulin in E. coli</t>
        </is>
      </c>
      <c r="G98" s="88" t="inlineStr">
        <is>
          <t>Monoclonal Antibody IgG1 (CHO Cell Expression)</t>
        </is>
      </c>
      <c r="H98" s="88" t="inlineStr">
        <is>
          <t>Polyethylene Glycol (PEG) Conjugation for extended half-life</t>
        </is>
      </c>
      <c r="I98" s="119" t="inlineStr">
        <is>
          <t>1</t>
        </is>
      </c>
      <c r="J98" s="88"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00" t="n"/>
      <c r="L98" s="88" t="inlineStr">
        <is>
          <t>Recombinant DNA</t>
        </is>
      </c>
      <c r="M98" s="100" t="inlineStr">
        <is>
          <t>Product</t>
        </is>
      </c>
      <c r="N98" s="88" t="inlineStr">
        <is>
          <t>ข้อ 5 (PLE_CC1_Key_Rx20_UBU.md)</t>
        </is>
      </c>
      <c r="O98" s="100" t="inlineStr">
        <is>
          <t>Mock</t>
        </is>
      </c>
      <c r="P98" s="100" t="inlineStr">
        <is>
          <t>Mock Rx20 UBU</t>
        </is>
      </c>
      <c r="Q98" s="100" t="n"/>
    </row>
    <row r="99" ht="13.2" customHeight="1" s="49">
      <c r="A99" s="119" t="inlineStr">
        <is>
          <t>97</t>
        </is>
      </c>
      <c r="B99" s="88" t="inlineStr">
        <is>
          <t>ข้อใดถูกเกี่ยวกับการฉีดวัคซีนพิษสุนัขบ้า</t>
        </is>
      </c>
      <c r="C99" s="100" t="n"/>
      <c r="D99" s="88" t="inlineStr">
        <is>
          <t>Monoclonal Antibody IgG1 (CHO Cell Expression)</t>
        </is>
      </c>
      <c r="E99" s="88" t="inlineStr">
        <is>
          <t>Polyethylene Glycol (PEG) Conjugation for extended half-life</t>
        </is>
      </c>
      <c r="F99" s="88" t="inlineStr">
        <is>
          <t>Lyophilization (Freeze-drying) with Trehalose Cryoprotectant</t>
        </is>
      </c>
      <c r="G99" s="88" t="inlineStr">
        <is>
          <t>ELISA Immunoassay for protein quantification</t>
        </is>
      </c>
      <c r="H99" s="88" t="inlineStr">
        <is>
          <t>SDS-PAGE Gel Electrophoresis purity analysis</t>
        </is>
      </c>
      <c r="I99" s="119" t="inlineStr">
        <is>
          <t>1</t>
        </is>
      </c>
      <c r="J99" s="88"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00" t="n"/>
      <c r="L99" s="88" t="inlineStr">
        <is>
          <t>Recombinant DNA</t>
        </is>
      </c>
      <c r="M99" s="100" t="inlineStr">
        <is>
          <t>Product</t>
        </is>
      </c>
      <c r="N99" s="88" t="inlineStr">
        <is>
          <t>ข้อ 4 (PLE_CC1_Key_Rx20_UBU.md)</t>
        </is>
      </c>
      <c r="O99" s="100" t="inlineStr">
        <is>
          <t>Mock</t>
        </is>
      </c>
      <c r="P99" s="100" t="inlineStr">
        <is>
          <t>Mock Rx20 UBU</t>
        </is>
      </c>
      <c r="Q99" s="100" t="n"/>
    </row>
    <row r="100" ht="13.2" customHeight="1" s="49">
      <c r="A100" s="119" t="inlineStr">
        <is>
          <t>98</t>
        </is>
      </c>
      <c r="B100" s="88" t="inlineStr">
        <is>
          <t>หากจะฉีด Equine Ig พร้อมกับวัคซีนพิษสุนัขบ้า ใหฉีดที่แขนข้างเดียวกัน ตอบ 1 recall</t>
        </is>
      </c>
      <c r="C100" s="100" t="n"/>
      <c r="D100" s="88" t="inlineStr">
        <is>
          <t>ELISA Immunoassay for protein quantification</t>
        </is>
      </c>
      <c r="E100" s="88" t="inlineStr">
        <is>
          <t>SDS-PAGE Gel Electrophoresis purity analysis</t>
        </is>
      </c>
      <c r="F100" s="88" t="inlineStr">
        <is>
          <t>Isoelectric Focusing (IEF) for charge heterogeneity</t>
        </is>
      </c>
      <c r="G100" s="88" t="inlineStr">
        <is>
          <t>Immunogenicity Neutralizing Antibody Assay</t>
        </is>
      </c>
      <c r="H100" s="88" t="inlineStr">
        <is>
          <t>Polysorbate 20 surfactant to prevent protein aggregation</t>
        </is>
      </c>
      <c r="I100" s="119" t="inlineStr">
        <is>
          <t>1</t>
        </is>
      </c>
      <c r="J100" s="88"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00" t="n"/>
      <c r="L100" s="88" t="inlineStr">
        <is>
          <t>Recombinant DNA</t>
        </is>
      </c>
      <c r="M100" s="100" t="inlineStr">
        <is>
          <t>Product</t>
        </is>
      </c>
      <c r="N100" s="88" t="inlineStr">
        <is>
          <t>ข้อ 5 (PLE_CC1_Key_Rx20_UBU.md)</t>
        </is>
      </c>
      <c r="O100" s="100" t="inlineStr">
        <is>
          <t>Mock</t>
        </is>
      </c>
      <c r="P100" s="100" t="inlineStr">
        <is>
          <t>Mock Rx20 UBU</t>
        </is>
      </c>
      <c r="Q100" s="100" t="n"/>
    </row>
    <row r="101" ht="13.2" customHeight="1" s="49">
      <c r="A101" s="119" t="inlineStr">
        <is>
          <t>99</t>
        </is>
      </c>
      <c r="B101" s="88" t="inlineStr">
        <is>
          <t>หากไมทราบประวัติการไดรับวัคซีน ควรไดรับการฉีดวัคซีนอยางไร</t>
        </is>
      </c>
      <c r="C101" s="100" t="n"/>
      <c r="D101" s="88" t="inlineStr">
        <is>
          <t>Immunogenicity Neutralizing Antibody Assay</t>
        </is>
      </c>
      <c r="E101" s="88" t="inlineStr">
        <is>
          <t>Polysorbate 20 surfactant to prevent protein aggregation</t>
        </is>
      </c>
      <c r="F101" s="88" t="inlineStr">
        <is>
          <t>Histidine Buffer pH 6.0 formulation stability</t>
        </is>
      </c>
      <c r="G101" s="88" t="inlineStr">
        <is>
          <t>Recombinant DNA Human Insulin in E. coli</t>
        </is>
      </c>
      <c r="H101" s="88" t="inlineStr">
        <is>
          <t>Monoclonal Antibody IgG1 (CHO Cell Expression)</t>
        </is>
      </c>
      <c r="I101" s="119" t="inlineStr">
        <is>
          <t>1</t>
        </is>
      </c>
      <c r="J101" s="88"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00" t="n"/>
      <c r="L101" s="88" t="inlineStr">
        <is>
          <t>Recombinant DNA</t>
        </is>
      </c>
      <c r="M101" s="100" t="inlineStr">
        <is>
          <t>Product</t>
        </is>
      </c>
      <c r="N101" s="88" t="inlineStr">
        <is>
          <t>ข้อ 5 (PLE_CC1_Key_Rx20_UBU.md)</t>
        </is>
      </c>
      <c r="O101" s="100" t="inlineStr">
        <is>
          <t>Mock</t>
        </is>
      </c>
      <c r="P101" s="100" t="inlineStr">
        <is>
          <t>Mock Rx20 UBU</t>
        </is>
      </c>
      <c r="Q101" s="100" t="n"/>
    </row>
    <row r="102" ht="13.2" customHeight="1" s="49">
      <c r="A102" s="119" t="inlineStr">
        <is>
          <t>100</t>
        </is>
      </c>
      <c r="B102" s="88"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102" s="100" t="n"/>
      <c r="D102" s="88" t="inlineStr">
        <is>
          <t>Recombinant DNA Human Insulin in E. coli</t>
        </is>
      </c>
      <c r="E102" s="88" t="inlineStr">
        <is>
          <t>Monoclonal Antibody IgG1 (CHO Cell Expression)</t>
        </is>
      </c>
      <c r="F102" s="88" t="inlineStr">
        <is>
          <t>Polyethylene Glycol (PEG) Conjugation for extended half-life</t>
        </is>
      </c>
      <c r="G102" s="88" t="inlineStr">
        <is>
          <t>Lyophilization (Freeze-drying) with Trehalose Cryoprotectant</t>
        </is>
      </c>
      <c r="H102" s="88" t="inlineStr">
        <is>
          <t>ELISA Immunoassay for protein quantification</t>
        </is>
      </c>
      <c r="I102" s="119" t="inlineStr">
        <is>
          <t>1</t>
        </is>
      </c>
      <c r="J102" s="88"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00" t="n"/>
      <c r="L102" s="88" t="inlineStr">
        <is>
          <t>Recombinant DNA</t>
        </is>
      </c>
      <c r="M102" s="100" t="inlineStr">
        <is>
          <t>Product</t>
        </is>
      </c>
      <c r="N102" s="88" t="inlineStr">
        <is>
          <t>ข้อ 1 (PLE_CC1_Key_Rx20_UBU.md)</t>
        </is>
      </c>
      <c r="O102" s="100" t="inlineStr">
        <is>
          <t>Mock</t>
        </is>
      </c>
      <c r="P102" s="100" t="inlineStr">
        <is>
          <t>Mock Rx20 UBU</t>
        </is>
      </c>
      <c r="Q102" s="100" t="n"/>
    </row>
    <row r="103" ht="13.2" customHeight="1" s="49">
      <c r="A103" s="119" t="inlineStr">
        <is>
          <t>101</t>
        </is>
      </c>
      <c r="B103" s="88" t="inlineStr">
        <is>
          <t>ฉีดวัคซีนปองกันพิษสุนัขบา</t>
        </is>
      </c>
      <c r="C103" s="100" t="n"/>
      <c r="D103" s="88" t="inlineStr">
        <is>
          <t>Lyophilization (Freeze-drying) with Trehalose Cryoprotectant</t>
        </is>
      </c>
      <c r="E103" s="88" t="inlineStr">
        <is>
          <t>ELISA Immunoassay for protein quantification</t>
        </is>
      </c>
      <c r="F103" s="88" t="inlineStr">
        <is>
          <t>SDS-PAGE Gel Electrophoresis purity analysis</t>
        </is>
      </c>
      <c r="G103" s="88" t="inlineStr">
        <is>
          <t>Isoelectric Focusing (IEF) for charge heterogeneity</t>
        </is>
      </c>
      <c r="H103" s="88" t="inlineStr">
        <is>
          <t>Immunogenicity Neutralizing Antibody Assay</t>
        </is>
      </c>
      <c r="I103" s="119" t="inlineStr">
        <is>
          <t>1</t>
        </is>
      </c>
      <c r="J103" s="88"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00" t="n"/>
      <c r="L103" s="88" t="inlineStr">
        <is>
          <t>Recombinant DNA</t>
        </is>
      </c>
      <c r="M103" s="100" t="inlineStr">
        <is>
          <t>Product</t>
        </is>
      </c>
      <c r="N103" s="88" t="inlineStr">
        <is>
          <t>ข้อ 2 (PLE_CC1_Key_Rx20_UBU.md)</t>
        </is>
      </c>
      <c r="O103" s="100" t="inlineStr">
        <is>
          <t>Mock</t>
        </is>
      </c>
      <c r="P103" s="100" t="inlineStr">
        <is>
          <t>Mock Rx20 UBU</t>
        </is>
      </c>
      <c r="Q103" s="100" t="n"/>
    </row>
    <row r="104" ht="13.2" customHeight="1" s="49">
      <c r="A104" s="119" t="inlineStr">
        <is>
          <t>102</t>
        </is>
      </c>
      <c r="B104" s="88" t="inlineStr">
        <is>
          <t>ฉีดอิมมูโนโกลบูลิน และ วัคซีนปองกันพิษสุนัขบา</t>
        </is>
      </c>
      <c r="C104" s="100" t="n"/>
      <c r="D104" s="88" t="inlineStr">
        <is>
          <t>Isoelectric Focusing (IEF) for charge heterogeneity</t>
        </is>
      </c>
      <c r="E104" s="88" t="inlineStr">
        <is>
          <t>Immunogenicity Neutralizing Antibody Assay</t>
        </is>
      </c>
      <c r="F104" s="88" t="inlineStr">
        <is>
          <t>Polysorbate 20 surfactant to prevent protein aggregation</t>
        </is>
      </c>
      <c r="G104" s="88" t="inlineStr">
        <is>
          <t>Histidine Buffer pH 6.0 formulation stability</t>
        </is>
      </c>
      <c r="H104" s="88" t="inlineStr">
        <is>
          <t>Recombinant DNA Human Insulin in E. coli</t>
        </is>
      </c>
      <c r="I104" s="119" t="inlineStr">
        <is>
          <t>1</t>
        </is>
      </c>
      <c r="J104" s="88"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00" t="n"/>
      <c r="L104" s="88" t="inlineStr">
        <is>
          <t>Recombinant DNA</t>
        </is>
      </c>
      <c r="M104" s="100" t="inlineStr">
        <is>
          <t>Product</t>
        </is>
      </c>
      <c r="N104" s="88" t="inlineStr">
        <is>
          <t>ข้อ 4 (PLE_CC1_Key_Rx20_UBU.md)</t>
        </is>
      </c>
      <c r="O104" s="100" t="inlineStr">
        <is>
          <t>Mock</t>
        </is>
      </c>
      <c r="P104" s="100" t="inlineStr">
        <is>
          <t>Mock Rx20 UBU</t>
        </is>
      </c>
      <c r="Q104" s="100" t="n"/>
    </row>
    <row r="105" ht="13.2" customHeight="1" s="49">
      <c r="A105" s="119" t="inlineStr">
        <is>
          <t>103</t>
        </is>
      </c>
      <c r="B105" s="88"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105" s="100" t="n"/>
      <c r="D105" s="88" t="inlineStr">
        <is>
          <t>Histidine Buffer pH 6.0 formulation stability</t>
        </is>
      </c>
      <c r="E105" s="88" t="inlineStr">
        <is>
          <t>Recombinant DNA Human Insulin in E. coli</t>
        </is>
      </c>
      <c r="F105" s="88" t="inlineStr">
        <is>
          <t>Monoclonal Antibody IgG1 (CHO Cell Expression)</t>
        </is>
      </c>
      <c r="G105" s="88" t="inlineStr">
        <is>
          <t>Polyethylene Glycol (PEG) Conjugation for extended half-life</t>
        </is>
      </c>
      <c r="H105" s="88" t="inlineStr">
        <is>
          <t>Lyophilization (Freeze-drying) with Trehalose Cryoprotectant</t>
        </is>
      </c>
      <c r="I105" s="119" t="inlineStr">
        <is>
          <t>1</t>
        </is>
      </c>
      <c r="J105" s="88"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00" t="n"/>
      <c r="L105" s="88" t="inlineStr">
        <is>
          <t>Recombinant DNA</t>
        </is>
      </c>
      <c r="M105" s="100" t="inlineStr">
        <is>
          <t>Product</t>
        </is>
      </c>
      <c r="N105" s="88" t="inlineStr">
        <is>
          <t>ข้อ 5 (PLE_CC1_Key_Rx20_UBU.md)</t>
        </is>
      </c>
      <c r="O105" s="100" t="inlineStr">
        <is>
          <t>Mock</t>
        </is>
      </c>
      <c r="P105" s="100" t="inlineStr">
        <is>
          <t>Mock Rx20 UBU</t>
        </is>
      </c>
      <c r="Q105" s="100" t="n"/>
    </row>
    <row r="106" ht="13.2" customHeight="1" s="49">
      <c r="A106" s="119" t="inlineStr">
        <is>
          <t>104</t>
        </is>
      </c>
      <c r="B106" s="88" t="inlineStr">
        <is>
          <t>ข้อใดถูกต้องเกี่ยวกับ Insulin ที่ได้จากการทำ Recombinant DNA</t>
        </is>
      </c>
      <c r="C106" s="100" t="n"/>
      <c r="D106" s="88" t="inlineStr">
        <is>
          <t>นำ Beta-cell ไปเพาะเลี้ยงในหลอดทดลอง แล้วสกัด Insulin ออกมา</t>
        </is>
      </c>
      <c r="E106" s="88" t="inlineStr">
        <is>
          <t>นำยีนที่สร้าง Insulin ของคน ไปทำ PCR แล้วเก็บเกี่ยวโปรตีน</t>
        </is>
      </c>
      <c r="F106" s="88" t="inlineStr">
        <is>
          <t>ตัดต่อยีนสร้าง Insulin ให้กับยีสต์ แล้วเอายีสต์ไปเลี้ยง เพื่อให้สร้าง Insulin ออกมา</t>
        </is>
      </c>
      <c r="G106" s="88" t="inlineStr">
        <is>
          <t>ใช้ Agrobacteria นำส่งยีนที่ต้องการไปสู่เซลล์ของสัตว์ทดลอง ให้ผลิต Insulin</t>
        </is>
      </c>
      <c r="H106" s="88" t="inlineStr">
        <is>
          <t>สกัด Insulin จากสัตว์ทดลองไปตัดต่อโครงสร้าง แล้วนำมาใช้ในคน</t>
        </is>
      </c>
      <c r="I106" s="119" t="inlineStr">
        <is>
          <t>3</t>
        </is>
      </c>
      <c r="J106" s="88"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00" t="n"/>
      <c r="L106" s="88" t="inlineStr">
        <is>
          <t>Recombinant DNA</t>
        </is>
      </c>
      <c r="M106" s="100" t="inlineStr">
        <is>
          <t>Product</t>
        </is>
      </c>
      <c r="N106" s="88" t="inlineStr">
        <is>
          <t>ข้อ 79 (PLE_CC1_Key_Rx20_UBU.md)</t>
        </is>
      </c>
      <c r="O106" s="100" t="inlineStr">
        <is>
          <t>Mock</t>
        </is>
      </c>
      <c r="P106" s="100" t="inlineStr">
        <is>
          <t>Mock Rx20 UBU</t>
        </is>
      </c>
      <c r="Q106" s="100" t="n"/>
    </row>
    <row r="107" ht="13.2" customHeight="1" s="49">
      <c r="A107" s="100" t="n">
        <v>105</v>
      </c>
      <c r="B107" s="88" t="inlineStr">
        <is>
          <t>ข้อใดไม่ใช่ปัจจัยที่มีผลต่อการเกิด Immunogenicity ของยาชีววัตถุ (Biological Products)</t>
        </is>
      </c>
      <c r="C107" s="100" t="n"/>
      <c r="D107" s="88" t="inlineStr">
        <is>
          <t>โครงสร้างที่ไม่คล้ายกับ Human endogenous</t>
        </is>
      </c>
      <c r="E107" s="88" t="inlineStr">
        <is>
          <t>การเกิดการเสื่อมสลายและการรวมกลุ่มของ protein</t>
        </is>
      </c>
      <c r="F107" s="88" t="inlineStr">
        <is>
          <t>Excipient ของ formulation ที่ส่งผลต่อการเปลี่ยนแปลง conformation</t>
        </is>
      </c>
      <c r="G107" s="88" t="inlineStr">
        <is>
          <t>ขนาดและความถี่ในการให้ยา</t>
        </is>
      </c>
      <c r="H107" s="88" t="inlineStr">
        <is>
          <t>อัตราการให้เข้าสู่ systemic circulation ที่น้อยกว่า IV bolus</t>
        </is>
      </c>
      <c r="I107" s="119" t="inlineStr">
        <is>
          <t>3</t>
        </is>
      </c>
      <c r="J107" s="88"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7" s="100" t="n"/>
      <c r="L107" s="88" t="inlineStr">
        <is>
          <t>Biotech Products</t>
        </is>
      </c>
      <c r="M107" s="100" t="inlineStr">
        <is>
          <t>Product</t>
        </is>
      </c>
      <c r="N107" s="88" t="inlineStr">
        <is>
          <t>แบบฝึกหัด PLE-CC 1 ข้อ 64</t>
        </is>
      </c>
      <c r="O107" s="100" t="inlineStr">
        <is>
          <t>แบบฝึกหัด</t>
        </is>
      </c>
      <c r="P107" s="100" t="inlineStr">
        <is>
          <t>แบบฝึกหัด</t>
        </is>
      </c>
      <c r="Q107" s="100" t="n"/>
    </row>
    <row r="108" ht="13.2" customHeight="1" s="49">
      <c r="A108" s="100" t="n">
        <v>106</v>
      </c>
      <c r="B108" s="88" t="inlineStr">
        <is>
          <t>ข้อใดเป็น excipients ที่นิยมใช้ใน formulation ของ injectable monoclonal antibody เพื่อลดการเกิด aggregation และเพิ่ม stability</t>
        </is>
      </c>
      <c r="C108" s="100" t="n"/>
      <c r="D108" s="88" t="inlineStr">
        <is>
          <t>Sorbitol</t>
        </is>
      </c>
      <c r="E108" s="88" t="inlineStr">
        <is>
          <t>Mannitol</t>
        </is>
      </c>
      <c r="F108" s="88" t="inlineStr">
        <is>
          <t>Polysorbate 80</t>
        </is>
      </c>
      <c r="G108" s="88" t="inlineStr">
        <is>
          <t>Sodium Chloride</t>
        </is>
      </c>
      <c r="H108" s="88" t="inlineStr">
        <is>
          <t>PEG 400</t>
        </is>
      </c>
      <c r="I108" s="119" t="inlineStr">
        <is>
          <t>3</t>
        </is>
      </c>
      <c r="J108" s="88"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8" s="100" t="n"/>
      <c r="L108" s="88" t="inlineStr">
        <is>
          <t>Biotech Products</t>
        </is>
      </c>
      <c r="M108" s="100" t="inlineStr">
        <is>
          <t>Product</t>
        </is>
      </c>
      <c r="N108" s="88" t="inlineStr">
        <is>
          <t>แบบฝึกหัด PLE-CC 1 ข้อ 73</t>
        </is>
      </c>
      <c r="O108" s="100" t="inlineStr">
        <is>
          <t>แบบฝึกหัด</t>
        </is>
      </c>
      <c r="P108" s="100" t="inlineStr">
        <is>
          <t>แบบฝึกหัด</t>
        </is>
      </c>
      <c r="Q108" s="100" t="n"/>
    </row>
    <row r="109" ht="13.2" customHeight="1" s="49">
      <c r="A109" s="100" t="n">
        <v>107</v>
      </c>
      <c r="B109" s="88" t="inlineStr">
        <is>
          <t>ข้อใดคือลักษณะและข้อกำหนดที่ถูกต้องของการขึ้นทะเบียนยาชีววัตถุคล้ายคลึง (Biosimilar) เทียบกับ Reference biological drug</t>
        </is>
      </c>
      <c r="C109" s="100" t="n"/>
      <c r="D109" s="88" t="inlineStr">
        <is>
          <t>ใช้เกณฑ์มาตรฐานเดียวกับยาชื่อสามัญ (Generic drug) โดยทดสอบเพียงการละลายในหลอดทดลอง</t>
        </is>
      </c>
      <c r="E109" s="88" t="inlineStr">
        <is>
          <t>ต้องแสดงข้อมูล Biosimilar comparability ครบถ้วนทั้ง Quality, Safety และ Clinical Efficacy</t>
        </is>
      </c>
      <c r="F109" s="88" t="inlineStr">
        <is>
          <t>ไม่ต้องทำการทดสอบ Clinical และ Non-clinical หากกระบวนการหมักเหมือนเดิม</t>
        </is>
      </c>
      <c r="G109" s="88" t="inlineStr">
        <is>
          <t>ไม่ต้องแสดงข้อมูล Immunogenicity เพราะถือว่าเป็นโปรตีนที่เหมือนกับต้นแบบ 100%</t>
        </is>
      </c>
      <c r="H109" s="88" t="inlineStr">
        <is>
          <t>ถือว่าเป็น generic drug ของยา Reference เพราะมีโครงสร้างโปรตีนขนาดเล็กคล้ายกัน</t>
        </is>
      </c>
      <c r="I109" s="119" t="inlineStr">
        <is>
          <t>2</t>
        </is>
      </c>
      <c r="J109" s="88"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9" s="100" t="n"/>
      <c r="L109" s="88" t="inlineStr">
        <is>
          <t>Biotech Products</t>
        </is>
      </c>
      <c r="M109" s="100" t="inlineStr">
        <is>
          <t>Product</t>
        </is>
      </c>
      <c r="N109" s="88" t="inlineStr">
        <is>
          <t>แบบฝึกหัด PLE-CC 1 ข้อ 82</t>
        </is>
      </c>
      <c r="O109" s="100" t="inlineStr">
        <is>
          <t>แบบฝึกหัด</t>
        </is>
      </c>
      <c r="P109" s="100" t="inlineStr">
        <is>
          <t>แบบฝึกหัด</t>
        </is>
      </c>
      <c r="Q109" s="100" t="n"/>
    </row>
    <row r="110" ht="409.6" customHeight="1" s="49">
      <c r="A110" s="100" t="n">
        <v>108</v>
      </c>
      <c r="B110" s="88" t="inlineStr">
        <is>
          <t>ในการเตรียมสูตรตำรับยาเม็ดเคลือบฟิล์ม (Film-coated tablets) พอลิเมอร์ในข้อใดต่อไปนี้ นิยมนำมาใช้ทำหน้าที่เป็นสารก่อแผ่นฟิล์ม (Film-forming agent) ชนิดละลายในกระเพาะอาหารได้ดี</t>
        </is>
      </c>
      <c r="C110" s="100" t="n"/>
      <c r="D110" s="88" t="inlineStr">
        <is>
          <t>Hypromellose (Hydroxypropyl Methylcellulose: HPMC)</t>
        </is>
      </c>
      <c r="E110" s="88" t="inlineStr">
        <is>
          <t>Cellulose Acetate Phthalate (CAP)</t>
        </is>
      </c>
      <c r="F110" s="88" t="inlineStr">
        <is>
          <t>Methacrylic Acid Copolymer Type C (Eudragit L100-55)</t>
        </is>
      </c>
      <c r="G110" s="88" t="inlineStr">
        <is>
          <t>Magnesium Stearate</t>
        </is>
      </c>
      <c r="H110" s="88" t="inlineStr">
        <is>
          <t>Carnauba Wax</t>
        </is>
      </c>
      <c r="I110" s="100" t="n">
        <v>1</v>
      </c>
      <c r="J110" s="88" t="inlineStr">
        <is>
          <t>✅ คำตอบที่ถูกต้อง: ข้อ ก. Hypromellose (Hydroxypropyl Methylcellulose: HPMC)
💡 Background:
สารก่อฟิล์มในการเคลือบยาเม็ด (Film-Forming Polymers):
1. Gastric-soluble / Non-enteric polymers (ละลายในกระเพาะอาหาร/น้ำ):
   - HPMC (Hypromellose): เป็น Non-ionic water-soluble polymer ที่นิยมใช้มากที่สุด ให้ฟิล์มใส แข็งแรง ยืดหยุ่นดี และละลายในน้ำ/กรดได้เร็ว
   - HPC (Hydroxypropyl cellulose), Methylcellulose, PVP (Povidone)
2. Enteric polymers (ไม่ละลายในกรด ละลายที่ pH &gt; 5.5-6.8 ในลำไส้เล็ก):
   - CAP (Cellulose acetate phthalate), HPMCP, PVAP, Eudragit L/S
🎯 ทำไมข้อนี้ถึงถูก:
Hypromellose (HPMC) เป็น Non-enteric film-former มาตรฐานที่ละลายได้ดีในทางเดินอาหารส่วนบน
🔍 ข้ออื่นผิดเพราะอะไร:
• ข้อ ข. และ ค. (CAP, Eudragit L) เป็น Enteric polymers ที่ใช้เคลือบป้องกันกรด ละลายเฉพาะในลำไส้
• ข้อ ง. Magnesium stearate เป็น Tablet lubricant (สารหล่อลื่น)
• ข้อ จ. Carnauba wax เป็นสารขัดเงายาเม็ด (Polishing agent)
📖 Guideline อ้างอิง:
Ansel's Pharmaceutical Dosage Forms and Drug Delivery Systems: Tablet Coating &amp; USP-NF Excipients Monograph: Hypromellose
📌 จุดจำก่อนสอบ:
• Non-enteric film former = HPMC, HPC, Povidone
• Enteric coating film former = CAP, HPMCP, Eudragit L/S</t>
        </is>
      </c>
      <c r="K110" s="100" t="n"/>
      <c r="L110" s="88" t="inlineStr">
        <is>
          <t>Biotechnology &amp; Biological Products</t>
        </is>
      </c>
      <c r="M110" s="100" t="inlineStr">
        <is>
          <t>Product</t>
        </is>
      </c>
      <c r="N110" s="88" t="inlineStr">
        <is>
          <t>ข้อสอบจริง Product ปี 2564 ข้อ 66</t>
        </is>
      </c>
      <c r="O110" s="100" t="inlineStr">
        <is>
          <t>ข้อสอบจริง</t>
        </is>
      </c>
      <c r="P110" s="100" t="inlineStr">
        <is>
          <t>ปี 2564</t>
        </is>
      </c>
      <c r="Q110" s="100" t="n"/>
    </row>
    <row r="111" ht="409.6" customHeight="1" s="49">
      <c r="A111" s="100" t="n">
        <v>109</v>
      </c>
      <c r="B111" s="88"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11" s="100" t="n"/>
      <c r="D111" s="88" t="inlineStr">
        <is>
          <t>Hydrophilic Matrix-forming Polymer (สารสร้างโครงร่างเมทริกซ์ชนิดชอบน้ำเพื่อควบคุมการปลดปล่อยยา)</t>
        </is>
      </c>
      <c r="E111" s="88" t="inlineStr">
        <is>
          <t>Superdisintegrant (สารช่วยแตกตัวอย่างรวดเร็ว)</t>
        </is>
      </c>
      <c r="F111" s="88" t="inlineStr">
        <is>
          <t>Glidant (สารช่วยการไหลของผงยา)</t>
        </is>
      </c>
      <c r="G111" s="88" t="inlineStr">
        <is>
          <t>Antiadherent (สารป้องกันการติดสาก)</t>
        </is>
      </c>
      <c r="H111" s="88" t="inlineStr">
        <is>
          <t>Chelating agent (สารจับไอออนโลหะ)</t>
        </is>
      </c>
      <c r="I111" s="100" t="n">
        <v>1</v>
      </c>
      <c r="J111" s="88"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11" s="100" t="n"/>
      <c r="L111" s="88" t="inlineStr">
        <is>
          <t>Biotechnology &amp; Biological Products</t>
        </is>
      </c>
      <c r="M111" s="100" t="inlineStr">
        <is>
          <t>Product</t>
        </is>
      </c>
      <c r="N111" s="88" t="inlineStr">
        <is>
          <t>ข้อสอบจริง Product ปี 2563 ข้อ 28</t>
        </is>
      </c>
      <c r="O111" s="100" t="inlineStr">
        <is>
          <t>ข้อสอบจริง</t>
        </is>
      </c>
      <c r="P111" s="100" t="inlineStr">
        <is>
          <t>ปี 2563</t>
        </is>
      </c>
      <c r="Q111" s="100" t="n"/>
    </row>
    <row r="112" ht="409.6" customHeight="1" s="49">
      <c r="A112" s="100" t="n">
        <v>110</v>
      </c>
      <c r="B112" s="88"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12" s="100" t="n"/>
      <c r="D112" s="88" t="inlineStr">
        <is>
          <t>การศึกษาเปรียบเทียบคุณลักษณะทางเคมี กายภาพ และชีววิทยาเชิงลึกในระดับโมเลกุล (Comprehensive Physicochemical and Biological Characterization)</t>
        </is>
      </c>
      <c r="E112" s="88" t="inlineStr">
        <is>
          <t>การทดสอบการละลายในหลอดทดลอง (In vitro dissolution test)</t>
        </is>
      </c>
      <c r="F112" s="88" t="inlineStr">
        <is>
          <t>การทดลองทางคลินิกขนาดใหญ่ในมนุษย์ระยะที่ 3 เท่านั้นโดยไม่ต้องตรวจโครงสร้างโมเลกุล</t>
        </is>
      </c>
      <c r="G112" s="88" t="inlineStr">
        <is>
          <t>การทดสอบความคงตัวเร่งแบบ 1 สัปดาห์</t>
        </is>
      </c>
      <c r="H112" s="88" t="inlineStr">
        <is>
          <t>การตรวจวัดเฉพาะมวลโมเลกุลรวมของโปรตีนด้วยวิธี HPLC เพียงอย่างเดียว</t>
        </is>
      </c>
      <c r="I112" s="100" t="n">
        <v>1</v>
      </c>
      <c r="J112" s="88"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12" s="100" t="n"/>
      <c r="L112" s="88" t="inlineStr">
        <is>
          <t>Biotechnology &amp; Biological Products</t>
        </is>
      </c>
      <c r="M112" s="100" t="inlineStr">
        <is>
          <t>Product</t>
        </is>
      </c>
      <c r="N112" s="88" t="inlineStr">
        <is>
          <t>ข้อสอบจริง Product ปี 2562 ข้อ 3</t>
        </is>
      </c>
      <c r="O112" s="100" t="inlineStr">
        <is>
          <t>ข้อสอบจริง</t>
        </is>
      </c>
      <c r="P112" s="100" t="inlineStr">
        <is>
          <t>ปี 2562</t>
        </is>
      </c>
      <c r="Q112" s="100" t="n"/>
    </row>
    <row r="113" ht="409.6" customHeight="1" s="49">
      <c r="A113" s="100" t="n">
        <v>111</v>
      </c>
      <c r="B113" s="88" t="inlineStr">
        <is>
          <t>หากลูกค้าที่ซื้อยา กลับมาที่ร้านแล้วพบว่ายาเคลือบน้ำตาล dextromethorphan นั่นเป็นจุดด่าง ข้อใดถูกต้อง</t>
        </is>
      </c>
      <c r="C113" s="100" t="n"/>
      <c r="D113" s="88" t="inlineStr">
        <is>
          <t>เรียกว่า chipping</t>
        </is>
      </c>
      <c r="E113" s="88" t="inlineStr">
        <is>
          <t>นิยมใช้สีที่ไม่ละลายน้ำเพื่อลดสีย้ายที่</t>
        </is>
      </c>
      <c r="F113" s="88" t="inlineStr">
        <is>
          <t>การใช้สีละลายน้ำสามารถลดปัญหาสีย้ายที่</t>
        </is>
      </c>
      <c r="G113" s="88" t="inlineStr">
        <is>
          <t>การเคลือบสีมักใช้ผสมกับ carnauba wax</t>
        </is>
      </c>
      <c r="H113" s="88" t="inlineStr">
        <is>
          <t>เกิดจากการทำการเคลือบสีในขั้นตอน sealing</t>
        </is>
      </c>
      <c r="I113" s="100" t="n">
        <v>1</v>
      </c>
      <c r="J113" s="88"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3" s="100" t="n"/>
      <c r="L113" s="88" t="inlineStr">
        <is>
          <t>Biotechnology &amp; Biological Products</t>
        </is>
      </c>
      <c r="M113" s="100" t="inlineStr">
        <is>
          <t>Product</t>
        </is>
      </c>
      <c r="N113" s="88" t="inlineStr">
        <is>
          <t>ข้อสอบจริง Product ปี 2561 ข้อ 57</t>
        </is>
      </c>
      <c r="O113" s="100" t="inlineStr">
        <is>
          <t>ข้อสอบจริง</t>
        </is>
      </c>
      <c r="P113" s="100" t="inlineStr">
        <is>
          <t>ปี 2561</t>
        </is>
      </c>
      <c r="Q113" s="100" t="n"/>
    </row>
    <row r="114" ht="409.6" customHeight="1" s="49">
      <c r="A114" s="100" t="n">
        <v>112</v>
      </c>
      <c r="B114" s="88"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14" s="100" t="inlineStr">
        <is>
          <t>[แนบรูป: ข้อสอบ Product ปี 2561 รหัสรูปภาพ image112]</t>
        </is>
      </c>
      <c r="D114" s="88" t="inlineStr">
        <is>
          <t>แกน X เป็นความเข้มข้นของสาร B</t>
        </is>
      </c>
      <c r="E114" s="88" t="inlineStr">
        <is>
          <t>กราฟที่ได้มาตรฐาน ควรมีจุดไม่เกิน 3 จุด</t>
        </is>
      </c>
      <c r="F114" s="88" t="inlineStr">
        <is>
          <t>แกน Y คืออัตราส่วนระหว่างความเข้มข้นสาร A และ B</t>
        </is>
      </c>
      <c r="G114" s="88" t="inlineStr">
        <is>
          <t>การมี internal standard solution ทำให้ค่า R² ห่างจาก 1 มากขึ้น</t>
        </is>
      </c>
      <c r="H114" s="88" t="inlineStr">
        <is>
          <t>ผลกราฟที่ได้ แสดงว่าสารไม่ได้มาตรฐาน เนื่องจาก linearity ไม่ได้มาตรฐาน</t>
        </is>
      </c>
      <c r="I114" s="100" t="n">
        <v>1</v>
      </c>
      <c r="J114" s="88"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4" s="100" t="n"/>
      <c r="L114" s="88" t="inlineStr">
        <is>
          <t>Biotechnology &amp; Biological Products</t>
        </is>
      </c>
      <c r="M114" s="100" t="inlineStr">
        <is>
          <t>Product</t>
        </is>
      </c>
      <c r="N114" s="88" t="inlineStr">
        <is>
          <t>ข้อสอบจริง Product ปี 2561 ข้อ 94</t>
        </is>
      </c>
      <c r="O114" s="100" t="inlineStr">
        <is>
          <t>ข้อสอบจริง</t>
        </is>
      </c>
      <c r="P114" s="100" t="inlineStr">
        <is>
          <t>ปี 2561</t>
        </is>
      </c>
      <c r="Q114" s="100" t="n"/>
    </row>
    <row r="115" ht="409.6" customHeight="1" s="49">
      <c r="A115" s="100" t="n">
        <v>113</v>
      </c>
      <c r="B115" s="88" t="inlineStr">
        <is>
          <t>Insulin gargine ผลิตมาจากอะไร</t>
        </is>
      </c>
      <c r="C115" s="100" t="n"/>
      <c r="D115" s="88" t="inlineStr">
        <is>
          <t>ตับอ่อนของวัว</t>
        </is>
      </c>
      <c r="E115" s="88" t="inlineStr">
        <is>
          <t>ตับอ่อนของหมู</t>
        </is>
      </c>
      <c r="F115" s="88" t="inlineStr">
        <is>
          <t>ตับอ่อนของคน</t>
        </is>
      </c>
      <c r="G115" s="88" t="inlineStr">
        <is>
          <t>Recombinant DNA</t>
        </is>
      </c>
      <c r="H115" s="88" t="inlineStr">
        <is>
          <t>Recombinant DNA E.coli</t>
        </is>
      </c>
      <c r="I115" s="100" t="n">
        <v>1</v>
      </c>
      <c r="J115" s="88"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5" s="100" t="n"/>
      <c r="L115" s="88" t="inlineStr">
        <is>
          <t>Biotechnology &amp; Biological Products</t>
        </is>
      </c>
      <c r="M115" s="100" t="inlineStr">
        <is>
          <t>Product</t>
        </is>
      </c>
      <c r="N115" s="88" t="inlineStr">
        <is>
          <t>ข้อสอบจริง Product ปี 2559 ข้อ 5</t>
        </is>
      </c>
      <c r="O115" s="100" t="inlineStr">
        <is>
          <t>ข้อสอบจริง</t>
        </is>
      </c>
      <c r="P115" s="100" t="inlineStr">
        <is>
          <t>ปี 2559</t>
        </is>
      </c>
      <c r="Q115" s="100" t="n"/>
    </row>
    <row r="116" ht="409.6" customHeight="1" s="49">
      <c r="A116" s="100" t="n">
        <v>114</v>
      </c>
      <c r="B116" s="88" t="inlineStr">
        <is>
          <t>Vaccine ที่มีส่วนผสมของ aluminium เป็น adjuvant สามารถบริหารได้ทางใด</t>
        </is>
      </c>
      <c r="C116" s="100" t="n"/>
      <c r="D116" s="88" t="inlineStr">
        <is>
          <t>IV</t>
        </is>
      </c>
      <c r="E116" s="88" t="inlineStr">
        <is>
          <t>IM</t>
        </is>
      </c>
      <c r="F116" s="88" t="inlineStr">
        <is>
          <t>SC</t>
        </is>
      </c>
      <c r="G116" s="88" t="inlineStr">
        <is>
          <t>ID</t>
        </is>
      </c>
      <c r="H116" s="88" t="inlineStr">
        <is>
          <t>IM \+ SC</t>
        </is>
      </c>
      <c r="I116" s="100" t="n">
        <v>1</v>
      </c>
      <c r="J116" s="88"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6" s="100" t="n"/>
      <c r="L116" s="88" t="inlineStr">
        <is>
          <t>Biotechnology &amp; Biological Products</t>
        </is>
      </c>
      <c r="M116" s="100" t="inlineStr">
        <is>
          <t>Product</t>
        </is>
      </c>
      <c r="N116" s="88" t="inlineStr">
        <is>
          <t>ข้อสอบจริง Product ปี 2559 ข้อ 9</t>
        </is>
      </c>
      <c r="O116" s="100" t="inlineStr">
        <is>
          <t>ข้อสอบจริง</t>
        </is>
      </c>
      <c r="P116" s="100" t="inlineStr">
        <is>
          <t>ปี 2559</t>
        </is>
      </c>
      <c r="Q116" s="100" t="n"/>
    </row>
    <row r="117" ht="409.6" customHeight="1" s="49">
      <c r="A117" s="100" t="n">
        <v>115</v>
      </c>
      <c r="B117" s="88" t="inlineStr">
        <is>
          <t>Vaccine ใดจัดอยู่ในกลุ่มเดียวกับ JE</t>
        </is>
      </c>
      <c r="C117" s="100" t="n"/>
      <c r="D117" s="88" t="inlineStr">
        <is>
          <t>OPV</t>
        </is>
      </c>
      <c r="E117" s="88" t="inlineStr">
        <is>
          <t>HBV</t>
        </is>
      </c>
      <c r="F117" s="88" t="inlineStr">
        <is>
          <t>DTwP</t>
        </is>
      </c>
      <c r="G117" s="88" t="inlineStr">
        <is>
          <t>MMT</t>
        </is>
      </c>
      <c r="H117" s="34" t="n"/>
      <c r="I117" s="100" t="n">
        <v>1</v>
      </c>
      <c r="J117" s="88"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7" s="100" t="n"/>
      <c r="L117" s="88" t="inlineStr">
        <is>
          <t>Biotechnology &amp; Biological Products</t>
        </is>
      </c>
      <c r="M117" s="100" t="inlineStr">
        <is>
          <t>Product</t>
        </is>
      </c>
      <c r="N117" s="88" t="inlineStr">
        <is>
          <t>ข้อสอบจริง Product ปี 2559 ข้อ 11</t>
        </is>
      </c>
      <c r="O117" s="100" t="inlineStr">
        <is>
          <t>ข้อสอบจริง</t>
        </is>
      </c>
      <c r="P117" s="100" t="inlineStr">
        <is>
          <t>ปี 2559</t>
        </is>
      </c>
      <c r="Q117" s="100" t="n"/>
    </row>
    <row r="118" ht="409.6" customHeight="1" s="49">
      <c r="A118" s="100" t="n">
        <v>116</v>
      </c>
      <c r="B118" s="88" t="inlineStr">
        <is>
          <t>Vaccine ที่มีส่วนผสมของ aluminium เป็น adjuvant สามารถบริหารได้ทางใด</t>
        </is>
      </c>
      <c r="C118" s="100" t="n"/>
      <c r="D118" s="88" t="inlineStr">
        <is>
          <t>IV</t>
        </is>
      </c>
      <c r="E118" s="88" t="inlineStr">
        <is>
          <t>IM</t>
        </is>
      </c>
      <c r="F118" s="88" t="inlineStr">
        <is>
          <t>SC</t>
        </is>
      </c>
      <c r="G118" s="88" t="inlineStr">
        <is>
          <t>ID</t>
        </is>
      </c>
      <c r="H118" s="88" t="inlineStr">
        <is>
          <t>IM \+ SC</t>
        </is>
      </c>
      <c r="I118" s="100" t="n">
        <v>1</v>
      </c>
      <c r="J118" s="88"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8" s="100" t="n"/>
      <c r="L118" s="88" t="inlineStr">
        <is>
          <t>Biotechnology &amp; Biological Products</t>
        </is>
      </c>
      <c r="M118" s="100" t="inlineStr">
        <is>
          <t>Product</t>
        </is>
      </c>
      <c r="N118" s="88" t="inlineStr">
        <is>
          <t>ข้อสอบจริง Product ปี 2559 ข้อ 10</t>
        </is>
      </c>
      <c r="O118" s="100" t="inlineStr">
        <is>
          <t>ข้อสอบจริง</t>
        </is>
      </c>
      <c r="P118" s="100" t="inlineStr">
        <is>
          <t>ปี 2559</t>
        </is>
      </c>
      <c r="Q118" s="100" t="n"/>
    </row>
    <row r="119" ht="409.6" customHeight="1" s="49">
      <c r="A119" s="100" t="n">
        <v>117</v>
      </c>
      <c r="B119" s="88" t="inlineStr">
        <is>
          <t>ข้อใดกล่าว ไม่ถูกต้อง เกี่ยวกับมาตรการความปลอดภัยและสถานที่ในการเตรียมยาเคมีบำบัด (Chemotherapy compounding) ในสถาบันการพยาบาล?</t>
        </is>
      </c>
      <c r="C119" s="100" t="n"/>
      <c r="D119" s="88" t="inlineStr">
        <is>
          <t>ต้องจัดเตรียมยาในสภาวะแวดล้อมที่ห้องควบคุมความดันเป็นบวก (Positive pressure room)</t>
        </is>
      </c>
      <c r="E119" s="88" t="inlineStr">
        <is>
          <t>ต้องทำภายในตู้ปลอดภัยทางชีวภาพ (Biological Safety Cabinet: BSC Class II Type B2) หรือตู้แบบปิด (Isolator)</t>
        </is>
      </c>
      <c r="F119" s="88" t="inlineStr">
        <is>
          <t>เจ้าหน้าที่ผู้เตรียมยาต้องสวมใส่ชุดสวมคลุมป้องกันชนิดปราศจากขุย (Lint-free protective gown)</t>
        </is>
      </c>
      <c r="G119" s="88" t="inlineStr">
        <is>
          <t>หลีกเลี่ยงหรือห้ามไม่ให้สตรีมีครรภ์เข้ามามีส่วนร่วมในการเตรียมผสมเคมีบำบัด</t>
        </is>
      </c>
      <c r="H119" s="88" t="inlineStr">
        <is>
          <t>ต้องเก็บกักและติดป้ายแสดงสัญญาณเตือนสารอันตรายรอบบริเวณเตรียมการวิเคราะห์อย่างเข้มงวด</t>
        </is>
      </c>
      <c r="I119" s="100" t="n">
        <v>1</v>
      </c>
      <c r="J119" s="88" t="inlineStr">
        <is>
          <t>✅ คำตอบที่ถูกต้อง: ข้อ ก. ต้องจัดเตรียมยาในสภาวะแวดล้อมที่ห้องควบคุมความดันเป็นบวก (Positive pressure room)
💡 Background:
คำถามข้อสอบจริงใบประกอบวิชาชีพ PLE-CC 1 (Product) ปี 2558 ข้อ 27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9" s="100" t="n"/>
      <c r="L119" s="88" t="inlineStr">
        <is>
          <t>Biotechnology &amp; Biological Products</t>
        </is>
      </c>
      <c r="M119" s="100" t="inlineStr">
        <is>
          <t>Product</t>
        </is>
      </c>
      <c r="N119" s="88" t="inlineStr">
        <is>
          <t>ข้อสอบจริง Product ปี 2558 ข้อ 27</t>
        </is>
      </c>
      <c r="O119" s="100" t="inlineStr">
        <is>
          <t>ข้อสอบจริง</t>
        </is>
      </c>
      <c r="P119" s="100" t="inlineStr">
        <is>
          <t>ปี 2558</t>
        </is>
      </c>
      <c r="Q119" s="100" t="n"/>
    </row>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Q3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00" t="n">
        <v>1</v>
      </c>
      <c r="B3" s="88"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C3" s="100" t="n"/>
      <c r="D3" s="88" t="inlineStr">
        <is>
          <t>ยาทิงเจอร์ทองพันชั่ง (Rhinacanthus nasutus Tincture)</t>
        </is>
      </c>
      <c r="E3" s="88" t="inlineStr">
        <is>
          <t>ยาโลชั่นเสลดพังพอน (Clinacanthus nutans Lotion)</t>
        </is>
      </c>
      <c r="F3" s="88" t="inlineStr">
        <is>
          <t>ยาทิงเจอร์ไพล (Zingiber cassumunar Tincture)</t>
        </is>
      </c>
      <c r="G3" s="88" t="inlineStr">
        <is>
          <t>ยาครีมบัวบก (Centella asiatica Cream)</t>
        </is>
      </c>
      <c r="H3" s="88" t="inlineStr">
        <is>
          <t>ยาครีมเมล็ดน้อยหน่า (Annona squamosa Cream)</t>
        </is>
      </c>
      <c r="I3" s="100" t="n">
        <v>1</v>
      </c>
      <c r="J3" s="88"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3" s="100" t="inlineStr">
        <is>
          <t>บัญชียาหลักแห่งชาติด้านสมุนไพร พ.ศ. 2566 / เภสัชตำรับสมุนไพรไทย (Thai Herbal Pharmacopoeia: Rhinacanthi Nasuti Folium)</t>
        </is>
      </c>
      <c r="L3" s="88" t="inlineStr">
        <is>
          <t>Herbal Products &amp; Standardization</t>
        </is>
      </c>
      <c r="M3" s="100" t="inlineStr">
        <is>
          <t>Product</t>
        </is>
      </c>
      <c r="N3" s="88" t="inlineStr">
        <is>
          <t>ข้อสอบจริง Product ปี 2567 ข้อ 11</t>
        </is>
      </c>
      <c r="O3" s="100" t="inlineStr">
        <is>
          <t>ข้อสอบจริง</t>
        </is>
      </c>
      <c r="P3" s="100" t="inlineStr">
        <is>
          <t>ปี 2567</t>
        </is>
      </c>
      <c r="Q3" s="100" t="n"/>
    </row>
    <row r="4" ht="409.6" customHeight="1" s="49">
      <c r="A4" s="100" t="n">
        <v>2</v>
      </c>
      <c r="B4" s="88" t="inlineStr">
        <is>
          <t>ส่วนประกอบของกระบอกพ่นยาชนิดกำหนดขนาดสูดพ่น (Pressurized Metered-Dose Inhaler: pMDI) ส่วนใดที่ทำหน้าที่ควบคุมและกำหนดขนาดละอองฝอยของยา (Aerosol Droplet/Particle Size) และรูปแบบการพุ่งกระจายของละอองยา (Spray Plume) ให้เหมาะสมต่อการสูดเข้าสู่ทางเดินหายใจส่วนลึก</t>
        </is>
      </c>
      <c r="C4" s="100" t="inlineStr">
        <is>
          <t>[แนบรูป: ข้อสอบ Product ปี 2564 รหัสรูปภาพ image69]</t>
        </is>
      </c>
      <c r="D4" s="88" t="inlineStr">
        <is>
          <t>Actuator (ตัวครอบพลาสติกและรูเปิดหัวฉีด - Discharge Orifice)</t>
        </is>
      </c>
      <c r="E4" s="88" t="inlineStr">
        <is>
          <t>Canister (กระป๋องอะลูมิเนียมอัดความดัน)</t>
        </is>
      </c>
      <c r="F4" s="88" t="inlineStr">
        <is>
          <t>Metering Valve (วาล์วกำหนดปริมาตรขนาดยาต่อการกดหนึ่งครั้ง)</t>
        </is>
      </c>
      <c r="G4" s="88" t="inlineStr">
        <is>
          <t>Propellant (สารขับดันเหลว HFA-134a)</t>
        </is>
      </c>
      <c r="H4" s="88" t="inlineStr">
        <is>
          <t>Protective Cap (ฝาครอบป้องกันสิ่งแปลกปลอม)</t>
        </is>
      </c>
      <c r="I4" s="100" t="n">
        <v>1</v>
      </c>
      <c r="J4" s="88" t="inlineStr">
        <is>
          <t>✅ คำตอบที่ถูกต้อง: ข้อ ก. Actuator (ตัวครอบพลาสติกและรูเปิดหัวฉีด - Discharge Orifice)
💡 Background:
โครงสร้างและการทำงานของ pMDI:
1. Actuator (ตัวครอบพลาสติก): ภายในมีรูพ่นขนาดเล็กมาก (Nozzle / Discharge Orifice ขนาดประมาณ 0.2-0.5 mm) ทำหน้าที่สำคัญที่สุดในการกำหนดขนาดของละอองฝอย (Droplet size / MMAD), รูปทรงของละอองยา (Plume geometry) และความเร็วในการพุ่งออกของละอองยา เพื่อให้ได้ขนาดอนุภาค 1-5 µm ที่สามารถลอยเข้าสู่หลอดลมฝอยและถุงลมปอดได้
2. Metering Valve: ทำหน้าที่ตวงวัดปริมาตรของเหลวต่อการกดพ่น 1 ครั้ง (เช่น 25-100 µL) ให้แม่นยำสม่ำเสมอ
3. Canister: กระป๋องโลหะทนแรงดันบรรจุตัวยาและสารขับดัน
4. Propellant: สารขับดันสร้างแรงดันไอผลักดันของเหลว
🎯 ทำไมข้อนี้ถึงถูก:
ข้อ ก. ถูกต้อง เพราะขนาดและการออกแบบของรูเปิดหัวฉีดใน Actuator เป็นตัวกำหนดขนาดละอองฝอยและรูปแบบการพุ่งกระจายของยาโดยตรง
🔍 ข้ออื่นผิดเพราะอะไร:
- ข้อ ข. Canister ทำหน้าที่เป็นภาชนะบรรจุทนแรงดัน
- ข้อ ค. Metering valve ทำหน้าที่กำหนดปริมาตรขนาดยา (Dose volume) ไม่ได้กำหนดขนาดละอองฝอย
- ข้อ ง. Propellant ทำหน้าที่สร้างแรงดันไอและเป็นตัวกลางของเหลว
- ข้อ จ. Protective cap ทำหน้าที่ป้องกันฝุ่นผงเข้าสู่กระบอกพ่น
📖 Guideline อ้างอิง:
USP-NF General Chapter &lt;601&gt; Aerosols / Ansel's Pharmaceutical Dosage Forms (Metered-Dose Inhalers)
📌 จุดจำก่อนสอบ:
Actuator Orifice = กำหนดขนาดละอองฝอย (Droplet size &amp; Plume); Metering Valve = กำหนดปริมาตรขนาดยาต่อครั้ง (Dose Volume)</t>
        </is>
      </c>
      <c r="K4" s="100" t="inlineStr">
        <is>
          <t>USP-NF &lt;601&gt; Aerosols, Nasal Sprays, Metered-Dose Inhalers / Ansel's Pharmaceutical Dosage Forms</t>
        </is>
      </c>
      <c r="L4" s="88" t="inlineStr">
        <is>
          <t>Herbal Products &amp; Standardization</t>
        </is>
      </c>
      <c r="M4" s="100" t="inlineStr">
        <is>
          <t>Product</t>
        </is>
      </c>
      <c r="N4" s="88" t="inlineStr">
        <is>
          <t>ข้อสอบจริง Product ปี 2564 ข้อ 2</t>
        </is>
      </c>
      <c r="O4" s="100" t="inlineStr">
        <is>
          <t>ข้อสอบจริง</t>
        </is>
      </c>
      <c r="P4" s="100" t="inlineStr">
        <is>
          <t>ปี 2564</t>
        </is>
      </c>
      <c r="Q4" s="100" t="n"/>
    </row>
    <row r="5" ht="409.6" customHeight="1" s="49">
      <c r="A5" s="100" t="n">
        <v>3</v>
      </c>
      <c r="B5" s="88" t="inlineStr">
        <is>
          <t>จากการตรวจวิเคราะห์คุณภาพทางจุลชีววิทยาของยาแคปซูลขมิ้นชัน (Curcuma longa Capsules) พบปริมาณเชื้อราและยีสต์รวม (Total Yeast and Mold Count: TYMC) เท่ากับ 5 x 10^4 CFU/g เมื่อเปรียบเทียบกับเกณฑ์มาตรฐานจุลินทรีย์สำหรับยาเตรียมสมุนไพรชนิดรับประทานทั่วไปตามเภสัชตำรับสมุนไพรไทย (Thai Herbal Pharmacopoeia: หมวด C - Total Aerobic Microbial Count ≤ 5 x 10^6 CFU/g, Total Yeast and Mold Count ≤ 5 x 10^3 CFU/g) ข้อใดสรุปผลการประเมินคุณภาพได้ถูกต้อง</t>
        </is>
      </c>
      <c r="C5" s="100" t="n"/>
      <c r="D5" s="88" t="inlineStr">
        <is>
          <t>ไม่ผ่านเกณฑ์มาตรฐานความปลอดภัยทางจุลชีววิทยา เนื่องจากมีปริมาณเชื้อราและยีสต์รวม (5 x 10^4 CFU/g) สูงเกินเกณฑ์มาตรฐานที่กำหนด (≤ 5 x 10^3 CFU/g)</t>
        </is>
      </c>
      <c r="E5" s="88" t="inlineStr">
        <is>
          <t>ผ่านเกณฑ์มาตรฐาน เนื่องจากค่าที่พบไม่เกิน 5 x 10^6 CFU/g</t>
        </is>
      </c>
      <c r="F5" s="88" t="inlineStr">
        <is>
          <t>ผ่านเกณฑ์มาตรฐาน เนื่องจากค่าที่พบไม่เกิน 5 x 10^7 CFU/g</t>
        </is>
      </c>
      <c r="G5" s="88" t="inlineStr">
        <is>
          <t>ไม่ผ่านเกณฑ์มาตรฐาน เนื่องจากตามเภสัชตำรับต้องตรวจไม่พบเชื้อราเลยในตัวอย่าง 10 g</t>
        </is>
      </c>
      <c r="H5" s="88" t="inlineStr">
        <is>
          <t>ไม่สามารถประเมินได้ เนื่องจากยาเตรียมสมุนไพรไม่มีข้อกำหนดการควบคุมเชื้อรา</t>
        </is>
      </c>
      <c r="I5" s="100" t="n">
        <v>1</v>
      </c>
      <c r="J5" s="88" t="inlineStr">
        <is>
          <t>✅ คำตอบที่ถูกต้อง: ข้อ ก. ไม่ผ่านเกณฑ์มาตรฐานความปลอดภัยทางจุลชีววิทยา เนื่องจากมีปริมาณเชื้อราและยีสต์รวม (5 x 10^4 CFU/g) สูงเกินเกณฑ์มาตรฐานที่กำหนด (≤ 5 x 10^3 CFU/g)
💡 Background:
เกณฑ์มาตรฐานการควบคุมการปนเปื้อนของเชื้อจุลินทรีย์ในผลิตภัณฑ์ยาเตรียมสมุนไพรชนิดรับประทานที่มีวัตถุดิบจากธรรมชาติ (THP / USP &lt;1111&gt; Category C - Herbal medicinal products containing herbal drugs):
1. Total Aerobic Microbial Count (TAMC): ต้องไม่เกิน 5 x 10^6 CFU/g หรือ CFU/mL
2. Total Combined Yeasts and Molds Count (TYMC): ต้องไม่เกิน 5 x 10^3 CFU/g หรือ CFU/mL
3. เชื้อก่อโรคที่ต้องตรวจไม่พบ (Absence of specific pathogens):
   - Escherichia coli: ต้องไม่พบใน 1 g
   - Salmonella spp.: ต้องไม่พบใน 10 g
ผลการตรวจพบ TYMC = 5 x 10^4 CFU/g (50,000 CFU/g) ซึ่งสูงกว่าเกณฑ์ที่ยอมรับได้ 10 เท่า (5,000 CFU/g) จึงตัดสินว่า ตกมาตรฐาน (Fails specification)
🎯 ทำไมข้อนี้ถึงถูก:
ข้อ ก. ถูกต้อง เพราะค่า TYMC 5 x 10^4 CFU/g เกินเกณฑ์มาตรฐานที่กำหนดไว้ไม่เกิน 5 x 10^3 CFU/g
🔍 ข้ออื่นผิดเพราะอะไร:
📖 Guideline อ้างอิง:
Thai Herbal Pharmacopoeia (THP): General Chapter on Microbiological Quality of Herbal Medicinal Products / USP-NF &lt;1111&gt;
📌 จุดจำก่อนสอบ:
เกณฑ์จุลชีพยาแคปซูลสมุนไพร (หมวด C): TAMC ≤ 5 x 10^6 CFU/g, TYMC ≤ 5 x 10^3 CFU/g, ห้ามพบ E. coli (1g) และ Salmonella (10g)</t>
        </is>
      </c>
      <c r="K5" s="100" t="inlineStr">
        <is>
          <t>เภสัชตำรับสมุนไพรไทย (Thai Herbal Pharmacopoeia - THP: Microbial Limits for Herbal Medicinal Products, Category C)</t>
        </is>
      </c>
      <c r="L5" s="88" t="inlineStr">
        <is>
          <t>Herbal Products &amp; Standardization</t>
        </is>
      </c>
      <c r="M5" s="100" t="inlineStr">
        <is>
          <t>Product</t>
        </is>
      </c>
      <c r="N5" s="88" t="inlineStr">
        <is>
          <t>ข้อสอบจริง Product ปี 2564 ข้อ 86</t>
        </is>
      </c>
      <c r="O5" s="100" t="inlineStr">
        <is>
          <t>ข้อสอบจริง</t>
        </is>
      </c>
      <c r="P5" s="100" t="inlineStr">
        <is>
          <t>ปี 2564</t>
        </is>
      </c>
      <c r="Q5" s="100" t="n"/>
    </row>
    <row r="6" ht="409.6" customHeight="1" s="49">
      <c r="A6" s="100" t="n">
        <v>4</v>
      </c>
      <c r="B6" s="88" t="inlineStr">
        <is>
          <t>ยาสมุนไพรในบัญชียาหลักแห่งชาติข้อใดต่อไปนี้ มีหลักฐานการวิจัยทางคลินิกเชิงประจักษ์ (Clinical Evidence) ยืนยันว่าสารสกัดมีประสิทธิผลในการลดอาการปวดและอักเสบในผู้ป่วยโรคข้อเข่าเสื่อม (Osteoarthritis of the knee) ได้เทียบเท่ากับยาต้านการอักเสบกลุ่ม NSAIDs (เช่น Ibuprofen หรือ Naproxen) โดยมีผลข้างเคียงต่อระบบทางเดินอาหารต่ำกว่า</t>
        </is>
      </c>
      <c r="C6" s="100" t="n"/>
      <c r="D6" s="88" t="inlineStr">
        <is>
          <t>ยาเถาวัลย์เปรียง (Derris scandens Extract)</t>
        </is>
      </c>
      <c r="E6" s="88" t="inlineStr">
        <is>
          <t>ยาขมิ้นชัน (Curcuma longa Capsules)</t>
        </is>
      </c>
      <c r="F6" s="88" t="inlineStr">
        <is>
          <t>ยาประสะกะเพรา</t>
        </is>
      </c>
      <c r="G6" s="88" t="inlineStr">
        <is>
          <t>ยาชุมเห็ดเทศ (Senna alata)</t>
        </is>
      </c>
      <c r="H6" s="88" t="inlineStr">
        <is>
          <t>ยาหญ้าหนวดแมว (Orthosiphon aristatus)</t>
        </is>
      </c>
      <c r="I6" s="100" t="n">
        <v>1</v>
      </c>
      <c r="J6" s="88" t="inlineStr">
        <is>
          <t>✅ คำตอบที่ถูกต้อง: ข้อ ก. ยาเถาวัลย์เปรียง (Derris scandens Extract)
💡 Background:
เถาวัลย์เปรียง (Derris scandens (Roxb.) Benth. วงศ์ Fabaceae) มีสารสำคัญกลุ่มไอโซฟลาโวนอยด์ (Isoflavones) ได้แก่ Genistein, Derrisisoflavones, และ Lupalbigenin ซึ่งมีกลไกยับยั้งเอนไซม์ COX-2, ยับยั้ง 5-LOX, และยับยั้งการหลั่งไซโตไคน์อักเสบ (IL-1β, TNF-α, PGE2) มีงานวิจัยทางคลินิกแบบสุ่มและมีกลุ่มควบคุม (RCT) ในประเทศไทยยืนยันว่า สารสกัดเถาวัลย์เปรียงขนาด 400 มก. วันละ 3 ครั้ง สามารถลดอาการปวดข้อเข่าและเพิ่มการทำงานของข้อเข่าได้เทียบเท่ากับยา Naproxen และ Ibuprofen แต่พบผลข้างเคียงแสบท้องและเลือดออกในทางเดินอาหารน้อยกว่าอย่างมีนัยสำคัญ
🎯 ทำไมข้อนี้ถึงถูก:
ข้อ ก. ถูกต้อง เพราะยาเถาวัลย์เปรียงเป็นยาสมุนไพรในบัญชียาหลักแห่งชาติที่มีข้อบ่งใช้บรรเทาอาการปวดข้อเข่าเสื่อมและปวดกล้ามเนื้อโดยมีหลักฐานทางคลินิกรองรับชัดเจน
🔍 ข้ออื่นผิดเพราะอะไร:
- ข้อ ข. ขมิ้นชัน ใช้บรรเทาอาการแน่นจุกเสียด ท้องอืด ท้องเฟ้อ และรักษาแผลในกระเพาะอาหารเป็นหลัก
- ข้อ ค. ประสะกะเพรา ใช้บรรเทาอาการท้องอืด ท้องเฟ้อ จุกเสียดในเด็กและผู้ใหญ่
- ข้อ ด. ชุมเห็ดเทศ เป็นยาระบายกระตุ้นการขับถ่าย (Anthraquinone laxative)
- ข้อ จ. หญ้าหนวดแมว เป็นยาขับปัสสาวะและขับนิ่วขนาดเล็ก
📖 Guideline อ้างอิง:
บัญชียาหลักแห่งชาติด้านสมุนไพร / WHO Monographs on Selected Medicinal Plants / Thai Herbal Pharmacopoeia: Derris scandens
📌 จุดจำก่อนสอบ:
ปวดข้อเข่าเสื่อมเทียบเท่า NSAIDs = สารสกัดเถาวัลย์เปรียง (Derris scandens, มีสาร Isoflavones ยับยั้ง COX-2/5-LOX)</t>
        </is>
      </c>
      <c r="K6" s="100" t="inlineStr">
        <is>
          <t>บัญชียาหลักแห่งชาติด้านสมุนไพร พ.ศ. 2566 (กลุ่มยารักษาอาการทางระบบกล้ามเนื้อและกระดูก) / Thai Herbal Pharmacopoeia</t>
        </is>
      </c>
      <c r="L6" s="88" t="inlineStr">
        <is>
          <t>Herbal Products &amp; Standardization</t>
        </is>
      </c>
      <c r="M6" s="100" t="inlineStr">
        <is>
          <t>Product</t>
        </is>
      </c>
      <c r="N6" s="88" t="inlineStr">
        <is>
          <t>ข้อสอบจริง Product ปี 2564 ข้อ 170</t>
        </is>
      </c>
      <c r="O6" s="100" t="inlineStr">
        <is>
          <t>ข้อสอบจริง</t>
        </is>
      </c>
      <c r="P6" s="100" t="inlineStr">
        <is>
          <t>ปี 2564</t>
        </is>
      </c>
      <c r="Q6" s="100" t="n"/>
    </row>
    <row r="7" ht="409.6" customHeight="1" s="49">
      <c r="A7" s="100" t="n">
        <v>5</v>
      </c>
      <c r="B7" s="88" t="inlineStr">
        <is>
          <t>ตามแนวทางการสาธารณสุขมูลฐานของประเทศไทย สมุนไพรในข้อใดที่แนะนำให้นำใบสดมาขยี้หรือสกัดด้วยแอลกอฮอล์เพื่อใช้ทารักษาโรคผิวหนังที่เกิดจากเชื้อรา เช่น กลาก เกลื้อน และน้ำกัดเท้า</t>
        </is>
      </c>
      <c r="C7" s="100" t="n"/>
      <c r="D7" s="88" t="inlineStr">
        <is>
          <t>ทองพันชั่ง (Rhinacanthus nasutus)</t>
        </is>
      </c>
      <c r="E7" s="88" t="inlineStr">
        <is>
          <t>พลู (Piper betle)</t>
        </is>
      </c>
      <c r="F7" s="88" t="inlineStr">
        <is>
          <t>ขมิ้นชัน (Curcuma longa)</t>
        </is>
      </c>
      <c r="G7" s="88" t="inlineStr">
        <is>
          <t>บัวบก (Centella asiatica)</t>
        </is>
      </c>
      <c r="H7" s="88" t="inlineStr">
        <is>
          <t>พญายอ / เสลดพังพอนตัวเมีย (Clinacanthus nutans)</t>
        </is>
      </c>
      <c r="I7" s="100" t="n">
        <v>1</v>
      </c>
      <c r="J7" s="88" t="inlineStr">
        <is>
          <t>✅ คำตอบที่ถูกต้อง: ข้อ ก. ทองพันชั่ง (Rhinacanthus nasutus)
💡 Background:
ทองพันชั่ง เป็นสมุนไพรหลักในงานสาธารณสุขมูลฐานสำหรับการรักษาโรคผิวหนังจากเชื้อรา สารสำคัญคือ Rhinacanthin-C ในใบสด มีฤทธิ์ทำลายผนังเซลล์และเยื่อหุ้มเซลล์ของเชื้อรา Microsporum, Trichophyton และ Malassezia
🎯 ทำไมข้อนี้ถึงถูก:
ข้อ ก. ถูกต้อง เพราะทองพันชั่งเป็นสมุนไพรสาธารณสุขมูลฐานตัวเอกในการรักษากลากเกลื้อน
🔍 ข้ออื่นผิดเพราะอะไร:
- ข้อ ข. พลู ใช้รักษาอาการลมพิษ อาการคัน ผื่นแพ้
- ข้อ ค. ขมิ้นชัน ใช้รักษาโรคกระเพาะ ท้องอืด ผดผื่นคัน
- ข้อ ง. บัวบก ใช้สมานแผลสด แผลไฟไหม้
- ข้อ จ. พญายอ ใช้รักษาเริม งูสวัด แมลงสัตว์กัดต่อย
📖 Guideline อ้างอิง:
คู่มือสมุนไพรสาธารณสุขมูลฐาน / Thai Herbal Pharmacopoeia
📌 จุดจำก่อนสอบ:
เชื้อราผิวหนัง กลาก เกลื้อน = ทองพันชั่ง</t>
        </is>
      </c>
      <c r="K7" s="100" t="inlineStr">
        <is>
          <t>คู่มือสมุนไพรในงานสาธารณสุขมูลฐาน (กระทรวงสาธารณสุข) / บัญชียาหลักแห่งชาติด้านสมุนไพร</t>
        </is>
      </c>
      <c r="L7" s="88" t="inlineStr">
        <is>
          <t>Herbal Products &amp; Standardization</t>
        </is>
      </c>
      <c r="M7" s="100" t="inlineStr">
        <is>
          <t>Product</t>
        </is>
      </c>
      <c r="N7" s="88" t="inlineStr">
        <is>
          <t>ข้อสอบจริง Product ปี 2564 ข้อ 172</t>
        </is>
      </c>
      <c r="O7" s="100" t="inlineStr">
        <is>
          <t>ข้อสอบจริง</t>
        </is>
      </c>
      <c r="P7" s="100" t="inlineStr">
        <is>
          <t>ปี 2564</t>
        </is>
      </c>
      <c r="Q7" s="100" t="n"/>
    </row>
    <row r="8" ht="409.6" customHeight="1" s="49">
      <c r="A8" s="100" t="n">
        <v>6</v>
      </c>
      <c r="B8" s="88" t="inlineStr">
        <is>
          <t>ในตำรับยาเจลพริก (Capsicum Gel) ซึ่งบรรจุในบัญชียาหลักแห่งชาติสำหรับบรรเทาอาการปวดข้อและปวดกล้ามเนื้อเรื้อรัง สารสำคัญออกฤทธิ์ทางชีวภาพหลักที่มีสรรพคุณลดปวดโดยออกฤทธิ์ผ่านกลไกกระตุ้นและลดการหลั่ง Substance P ที่ปลายประสาทรับความรู้สึกคือสารใด</t>
        </is>
      </c>
      <c r="C8" s="100" t="n"/>
      <c r="D8" s="88" t="inlineStr">
        <is>
          <t>Piperine</t>
        </is>
      </c>
      <c r="E8" s="88" t="inlineStr">
        <is>
          <t>Capsaicin (แคปไซซิน)</t>
        </is>
      </c>
      <c r="F8" s="88" t="inlineStr">
        <is>
          <t>Eugenol</t>
        </is>
      </c>
      <c r="G8" s="88" t="inlineStr">
        <is>
          <t>Zingiberene</t>
        </is>
      </c>
      <c r="H8" s="88" t="inlineStr">
        <is>
          <t>Curcumin</t>
        </is>
      </c>
      <c r="I8" s="100" t="n">
        <v>2</v>
      </c>
      <c r="J8" s="88" t="inlineStr">
        <is>
          <t>✅ คำตอบที่ถูกต้อง: ข้อ ข. Capsaicin (แคปไซซิน)
💡 Background:
Capsaicin (8-methyl-N-vanillyl-6-nonenamide) เป็นสารกลุ่มแคปไซซินอยด์ที่สกัดได้จากผลพริก (Capsicum annuum / C. frutescens วงศ์ Solanaceae) กลไกการลดปวด:
1. Capsaicin จะจับกับตัวรับ TRPV1 (Transient Receptor Potential Vanilloid 1) บนเส้นประสาทรับความรู้สึก C-fibers กระตุ้นให้หลั่งสารสื่อประสาทความเจ็บปวด Substance P ออกมาอย่างรวดเร็ว (ทำให้รู้สึกแสบร้อนในระยะแรก)
2. เมื่อทายาอย่างต่อเนื่อง สาร Substance P ที่ปลายประสาทจะหมดลง (Substance P depletion) และตัวรับ TRPV1 จะเกิด Desensitization ทำให้สัญญาณความเจ็บปวดส่งไปยังไขสันหลังและสมองลดลง บรรเทาอาการปวดกล้ามเนื้อ ปวดข้อ และ Neuropathic pain ได้อย่างมีประสิทธิภาพ
🎯 ทำไมข้อนี้ถึงถูก:
ข้อ ข. ถูกต้อง เพราะ Capsaicin คือสารสำคัญในเจลพริกที่ลดอาการปวดผ่านการกำจัด Substance P
🔍 ข้ออื่นผิดเพราะอะไร:
- ข้อ ก. Piperine เป็นสารอัลคาลอยด์ในพริกไทยดำ
- ข้อ ค. Eugenol เป็นสารสำคัญในน้ำมันกานพลู (บรรเทาอาการปวดฟัน)
- ข้อ ง. Zingiberene เป็นน้ำมันหอมระเหยในขิงและไพล
- ข้อ จ. Curcumin เป็นสารเคอร์คูมินอยด์ในขมิ้นชัน
📖 Guideline อ้างอิง:
บัญชียาหลักแห่งชาติด้านสมุนไพร / Thai Herbal Pharmacopoeia: Capsicum Gel
📌 จุดจำก่อนสอบ:
เจลพริก ลดปวดข้อ/กล้ามเนื้อ = Capsaicin (กลไก: Depletion of Substance P ที่ปลายประสาท C-fibers)</t>
        </is>
      </c>
      <c r="K8" s="100" t="inlineStr">
        <is>
          <t>บัญชียาหลักแห่งชาติด้านสมุนไพร (ยาเจลพริก) / Thai Herbal Pharmacopoeia: Capsici Fructus</t>
        </is>
      </c>
      <c r="L8" s="88" t="inlineStr">
        <is>
          <t>Herbal Products &amp; Standardization</t>
        </is>
      </c>
      <c r="M8" s="100" t="inlineStr">
        <is>
          <t>Product</t>
        </is>
      </c>
      <c r="N8" s="88" t="inlineStr">
        <is>
          <t>ข้อสอบจริง Product ปี 2564 ข้อ 173</t>
        </is>
      </c>
      <c r="O8" s="100" t="inlineStr">
        <is>
          <t>ข้อสอบจริง</t>
        </is>
      </c>
      <c r="P8" s="100" t="inlineStr">
        <is>
          <t>ปี 2564</t>
        </is>
      </c>
      <c r="Q8" s="100" t="n"/>
    </row>
    <row r="9" ht="409.6" customHeight="1" s="49">
      <c r="A9" s="100" t="n">
        <v>7</v>
      </c>
      <c r="B9" s="88" t="inlineStr">
        <is>
          <t>ตามแนวทางการแพทย์แผนไทยและสาธารณสุขมูลฐาน สมุนไพรในข้อใดที่นิยมนำมาใช้เป็นยาขับพยาธิ โดยเฉพาะพยาธิตัวตืดและพยาธิไส้เดือนได้อย่างปลอดภัย</t>
        </is>
      </c>
      <c r="C9" s="100" t="n"/>
      <c r="D9" s="88" t="inlineStr">
        <is>
          <t>น้ำมันมะพร้าว (Coconut oil)</t>
        </is>
      </c>
      <c r="E9" s="88" t="inlineStr">
        <is>
          <t>ใบตำลึง (Coccinia grandis)</t>
        </is>
      </c>
      <c r="F9" s="88" t="inlineStr">
        <is>
          <t>เปลือกมังคุด (Garcinia mangostana)</t>
        </is>
      </c>
      <c r="G9" s="88" t="inlineStr">
        <is>
          <t>เมล็ดฟักทอง (Pumpkin seeds - Cucurbita moschata)</t>
        </is>
      </c>
      <c r="H9" s="88" t="inlineStr">
        <is>
          <t>เมล็ดแมงลัก (Ocimum basilicum seeds)</t>
        </is>
      </c>
      <c r="I9" s="100" t="n">
        <v>4</v>
      </c>
      <c r="J9" s="88" t="inlineStr">
        <is>
          <t>✅ คำตอบที่ถูกต้อง: ข้อ ง. เมล็ดฟักทอง (Pumpkin seeds - Cucurbita moschata)
💡 Background:
เมล็ดฟักทอง (Pumpkin seeds - Cucurbita moschata วงศ์ Cucurbitaceae) มีสารสำคัญคือ กรดอะมิโน Cucurbitine ซึ่งมีฤทธิ์ทำให้พยาธิตัวตืด (Taenia spp.) และพยาธิเส้นด้ายเป็นอัมพาต ไม่สามารถเกาะยึดกับผนังลำไส้ได้ เมื่อรับประทานเมล็ดฟักทองบดละเอียดร่วมกับน้ำผึ้งหรือน้ำหวาน แล้วตามด้วยยาระบาย (เช่น ดีเกลือ หรือน้ำมันละหุ่ง) ภายใน 2-3 ชั่วโมง จะช่วยขับตัวพยาธิออกมาทางอุจจาระได้อย่างปลอดภัย
🎯 ทำไมข้อนี้ถึงถูก:
ข้อ ง. ถูกต้อง เพราะเมล็ดฟักทองมีสาร Cucurbitine ที่มีฤทธิ์ขับพยาธิตัวตืดและพยาธิตัวกลมตามหลักสาธารณสุขมูลฐาน
🔍 ข้ออื่นผิดเพราะอะไร:
- ข้อ ก. น้ำมันมะพร้าว ใช้บำรุงผิว หมักผม หรือเป็นตัวทำละลาย
- ข้อ ข. ใบตำลึง ใช้ดับพิษร้อน ถอนพิษแมลงสัตว์กัดต่อย
- ข้อ ค. เปลือกมังคุด มีสารแทนนินและ Mangostin ใช้รักษาแผลสด แผลเรื้อรัง และแก้ท้องเสีย
- ข้อ จ. เมล็ดแมงลัก มีเมือก mucilage ใช้เป็นยาระบายเพิ่มกากอาหาร (Bulk-forming laxative)
📖 Guideline อ้างอิง:
คู่มือสมุนไพรสาธารณสุขมูลฐาน: ยาขับพยาธิ / WHO Monographs on Medicinal Plants
📌 จุดจำก่อนสอบ:
สมุนไพรขับพยาธิตัวตืด = เมล็ดฟักทอง (มีสาร Cucurbitine ทำให้พยาธิเป็นอัมพาต)</t>
        </is>
      </c>
      <c r="K9" s="100" t="inlineStr">
        <is>
          <t>คู่มือสมุนไพรในงานสาธารณสุขมูลฐาน / เภสัชพฤกษศาสตร์และการใช้สมุนไพรขับพยาธิ</t>
        </is>
      </c>
      <c r="L9" s="88" t="inlineStr">
        <is>
          <t>Herbal Products &amp; Standardization</t>
        </is>
      </c>
      <c r="M9" s="100" t="inlineStr">
        <is>
          <t>Product</t>
        </is>
      </c>
      <c r="N9" s="88" t="inlineStr">
        <is>
          <t>ข้อสอบจริง Product ปี 2564 ข้อ 174</t>
        </is>
      </c>
      <c r="O9" s="100" t="inlineStr">
        <is>
          <t>ข้อสอบจริง</t>
        </is>
      </c>
      <c r="P9" s="100" t="inlineStr">
        <is>
          <t>ปี 2564</t>
        </is>
      </c>
      <c r="Q9" s="100" t="n"/>
    </row>
    <row r="10" ht="409.6" customHeight="1" s="49">
      <c r="A10" s="100" t="n">
        <v>8</v>
      </c>
      <c r="B10" s="88" t="inlineStr">
        <is>
          <t>หญิงอายุ 22 ปี ไม่มีโรคประจำตัว ปฏิเสธการตั้งครรภ์และการมีเพศสัมพันธ์ มาพบเภสัชกรที่ร้านยาด้วยอาการปัสสาวะแสบขัดและกะปริดกะปรอยมา 1 วัน ไม่มีไข้ ไม่มีอาการปวดบั้นเอว เกิดขึ้นหลังจากกลั้นปัสสาวะนานระหว่างเดินทางไกล เภสัชกรควรแนะนำสมุนไพรในบัญชียาหลักแห่งชาติและสาธารณสุขมูลฐานในข้อใดเพื่อช่วยบรรเทาอาการขัดเบาในระยะเริ่มต้นได้อย่างเหมาะสม</t>
        </is>
      </c>
      <c r="C10" s="100" t="n"/>
      <c r="D10" s="88" t="inlineStr">
        <is>
          <t>ยากระเจี๊ยบแดง (Hibiscus sabdariffa Infusion)</t>
        </is>
      </c>
      <c r="E10" s="88" t="inlineStr">
        <is>
          <t>ยาใบชะพลู (Piper sarmentosum)</t>
        </is>
      </c>
      <c r="F10" s="88" t="inlineStr">
        <is>
          <t>ยารางจืด (Thunbergia laurifolia)</t>
        </is>
      </c>
      <c r="G10" s="88" t="inlineStr">
        <is>
          <t>ยาฟ้าทะลายโจร (Andrographis paniculata)</t>
        </is>
      </c>
      <c r="H10" s="88" t="inlineStr">
        <is>
          <t>ยาหญ้าปักกิ่ง (Murdannia loriformis)</t>
        </is>
      </c>
      <c r="I10" s="100" t="n">
        <v>1</v>
      </c>
      <c r="J10" s="88" t="inlineStr">
        <is>
          <t>✅ คำตอบที่ถูกต้อง: ข้อ ก. ยากระเจี๊ยบแดง (Hibiscus sabdariffa Infusion)
💡 Background:
กระเจี๊ยบแดง (Hibiscus sabdariffa L. วงศ์ Malvaceae) กลีบเลี้ยงแห้งมีสารสำคัญกลุ่มกรดอินทรีย์ (Hibiscic acid, Citric acid, Malic acid) ฟลาโวนอยด์ และแอนโทไซยานิน มีฤทธิ์ขับปัสสาวะอ่อนๆ (Mild diuretic effect) ช่วยปรับสภาพปัสสาวะให้เป็นกรดอ่อนๆ ขัดขวางการยึดเกาะและการเจริญเติบโตของแบคทีเรีย และลดการอักเสบระคายเคืองของท่อปัสสาวะ บัญชียาหลักแห่งชาติด้านสมุนไพรกำหนดข้อบ่งใช้สำหรับ บรรเทาอาการขับปัสสาวะขัด ปัสสาวะกะปริดกะปรอย (ขัดเบา) ที่ไม่มีการติดเชื้อรุนแรง
🎯 ทำไมข้อนี้ถึงถูก:
ข้อ ก. ถูกต้อง เพราะกระเจี๊ยบแดงเป็นยาสมุนไพรในบัญชียาหลักแห่งชาติสำหรับรักษาอาการปัสสาวะขัดเบาในระยะเริ่มต้น
🔍 ข้ออื่นผิดเพราะอะไร:
- ข้อ ข. ชะพลู ใช้ขับเสมหะ แก้ธาตุพิการ หรือลดน้ำตาล
- ข้อ ค. รางจืด ใช้ล้างพิษสารเคมี ยาฆ่าแมลง และลดพิษแอลกอฮอล์
- ข้อ ง. ฟ้าทะลายโจร ใช้บรรเทาอาการหวัง เจ็บคอ และท้องเสียชนิดไม่ติดเชื้อ
- ข้อ จ. หญ้าปักกิ่ง ใช้บรรเทาอาการไข้ ปรับภูมิคุ้มกัน
📖 Guideline อ้างอิง:
บัญชียาหลักแห่งชาติด้านสมุนไพร (ยากระเจี๊ยบแดง) / Thai Herbal Pharmacopoeia
📌 จุดจำก่อนสอบ:
ปัสสาวะขัดเบา กะปริดกะปรอย = ชากระเจี๊ยบแดง (Hibiscus sabdariffa) ขับปัสสาวะ ลดการระคายเคืองท่อปัสสาวะ</t>
        </is>
      </c>
      <c r="K10" s="100" t="inlineStr">
        <is>
          <t>บัญชียาหลักแห่งชาติด้านสมุนไพร พ.ศ. 2566 (กลุ่มยารักษาอาการทางระบบทางเดินปัสสาวะ) / คู่มือสมุนไพรสาธารณสุขมูลฐาน</t>
        </is>
      </c>
      <c r="L10" s="88" t="inlineStr">
        <is>
          <t>Herbal Products &amp; Standardization</t>
        </is>
      </c>
      <c r="M10" s="100" t="inlineStr">
        <is>
          <t>Product</t>
        </is>
      </c>
      <c r="N10" s="88" t="inlineStr">
        <is>
          <t>ข้อสอบจริง Product ปี 2564 ข้อ 175</t>
        </is>
      </c>
      <c r="O10" s="100" t="inlineStr">
        <is>
          <t>ข้อสอบจริง</t>
        </is>
      </c>
      <c r="P10" s="100" t="inlineStr">
        <is>
          <t>ปี 2564</t>
        </is>
      </c>
      <c r="Q10" s="100" t="n"/>
    </row>
    <row r="11" ht="409.6" customHeight="1" s="49">
      <c r="A11" s="100" t="n">
        <v>9</v>
      </c>
      <c r="B11" s="88" t="inlineStr">
        <is>
          <t>ตำรับยาสมุนไพรในบัญชียาหลักแห่งชาติตัวใด มีข้อบ่งใช้หลักในการรักษาโรคติดเชื้อราบนผิวหนัง (Tinea / Ringworm)</t>
        </is>
      </c>
      <c r="C11" s="100" t="n"/>
      <c r="D11" s="88" t="inlineStr">
        <is>
          <t>ทิงเจอร์พลู (รักษาลมพิษ ผื่นคัน)</t>
        </is>
      </c>
      <c r="E11" s="88" t="inlineStr">
        <is>
          <t>ทิงเจอร์เสลดพังพอน (รักษาแมลงสัตว์กัดต่อย เริม)</t>
        </is>
      </c>
      <c r="F11" s="88" t="inlineStr">
        <is>
          <t>ครีมมะหาด (ปรับผิวขาว ลดเม็ดสีเมลานิน)</t>
        </is>
      </c>
      <c r="G11" s="88" t="inlineStr">
        <is>
          <t>ทิงเจอร์ทองพันชั่ง (รักษาเชื้อรา กลาก เกลื้อน)</t>
        </is>
      </c>
      <c r="H11" s="88" t="inlineStr">
        <is>
          <t>ครีมผักบุ้งทะเล (รักษาพิษแมงกะพรุนไฟ)</t>
        </is>
      </c>
      <c r="I11" s="100" t="n">
        <v>4</v>
      </c>
      <c r="J11" s="88" t="inlineStr">
        <is>
          <t>✅ คำตอบที่ถูกต้อง: ข้อ ง. ทิงเจอร์ทองพันชั่ง (รักษาเชื้อรา กลาก เกลื้อน)
💡 Background:
ทิงเจอร์ทองพันชั่ง ประกอบด้วยสารสกัดจากใบทองพันชั่ง (Rhinacanthus nasutus) ซึ่งมีสารกลุ่ม Rhinacanthins ออกฤทธิ์ฆ่าเชื้อราผิวหนังกลุ่ม Dermatophytes โดยตรง เป็นยาแผนโบราณในบัญชียาหลักแห่งชาติสำหรับรักษากลากเกลื้อน
🎯 ทำไมข้อนี้ถึงถูก:
ข้อ ง. ถูกต้อง เพราะทิงเจอร์ทองพันชั่งมีข้อบ่งใช้รักษาโรคติดเชื้อราบนผิวหนัง
🔍 ข้ออื่นผิดเพราะอะไร:
📖 Guideline อ้างอิง:
บัญชียาหลักแห่งชาติด้านสมุนไพร
📌 จุดจำก่อนสอบ:
ทิงเจอร์ทองพันชั่ง = ฆ่าเชื้อรา กลาก เกลื้อน</t>
        </is>
      </c>
      <c r="K11" s="100" t="inlineStr">
        <is>
          <t>บัญชียาหลักแห่งชาติด้านสมุนไพร พ.ศ. 2566 / Thai Herbal Pharmacopoeia</t>
        </is>
      </c>
      <c r="L11" s="88" t="inlineStr">
        <is>
          <t>Herbal Products &amp; Standardization</t>
        </is>
      </c>
      <c r="M11" s="100" t="inlineStr">
        <is>
          <t>Product</t>
        </is>
      </c>
      <c r="N11" s="88" t="inlineStr">
        <is>
          <t>ข้อสอบจริง Product ปี 2564 ข้อ 176</t>
        </is>
      </c>
      <c r="O11" s="100" t="inlineStr">
        <is>
          <t>ข้อสอบจริง</t>
        </is>
      </c>
      <c r="P11" s="100" t="inlineStr">
        <is>
          <t>ปี 2564</t>
        </is>
      </c>
      <c r="Q11" s="100" t="n"/>
    </row>
    <row r="12" ht="409.6" customHeight="1" s="49">
      <c r="A12" s="100" t="n">
        <v>10</v>
      </c>
      <c r="B12" s="88" t="inlineStr">
        <is>
          <t>สมุนไพรในบัญชียาหลักแห่งชาติตัวใดต่อไปนี้ มีข้อบ่งใช้และหลักฐานเชิงประจักษ์ในการ 'ช่วยลดความอยากสูบบุหรี่และช่วยเลิกบุหรี่ (Smoking Cessation)' ได้อย่างมีประสิทธิผล</t>
        </is>
      </c>
      <c r="C12" s="100" t="n"/>
      <c r="D12" s="88" t="inlineStr">
        <is>
          <t>หญ้าหนวดแมว (Orthosiphon aristatus)</t>
        </is>
      </c>
      <c r="E12" s="88" t="inlineStr">
        <is>
          <t>รางจืด (Thunbergia laurifolia)</t>
        </is>
      </c>
      <c r="F12" s="88" t="inlineStr">
        <is>
          <t>กระเจี๊ยบแดง (Hibiscus sabdariffa)</t>
        </is>
      </c>
      <c r="G12" s="88" t="inlineStr">
        <is>
          <t>หญ้าดอกขาว / หมอน้อย (Vernonia cinerea (L.) Less.)</t>
        </is>
      </c>
      <c r="H12" s="88" t="inlineStr">
        <is>
          <t>ขิง (Zingiber officinale)</t>
        </is>
      </c>
      <c r="I12" s="100" t="n">
        <v>4</v>
      </c>
      <c r="J12" s="88" t="inlineStr">
        <is>
          <t>✅ คำตอบที่ถูกต้อง: ข้อ ง. หญ้าดอกขาว / หมอน้อย (Vernonia cinerea (L.) Less.)
💡 Background:
หญ้าดอกขาว (Vernonia cinerea (L.) Less. วงศ์ Asteraceae มีชื่อพื้นบ้านว่า หญ้าหมอน้อย หรือ หญ้าละออง) ได้รับการบรรจุในบัญชียาหลักแห่งชาติด้านสมุนไพร ในรูปแบบ ชาชงหญ้าดอกขาว (Vernonia cinerea tea) สำหรับข้อบ่งใช้ ลดความอยากบุหรี่ในการบำบัดผู้ติดบุหรี่ กลไกการออกฤทธิ์:
1. สารกลุ่มเกลือโพแทสเซียมไนเตรต (Potassium nitrate) และสารฟลาโวนอยด์ในหญ้าดอกขาวจะเคลือบต่อมรับรสบนลิ้น ทำให้รสชาติของควันบุหรี่เปลี่ยนเป็นรสเฝื่อน ขม ขยะแขยง ไม่อร่อย
2. มีสารต้านอนุมูลอิสระสูงและมีสารที่ช่วยกระตุ้นการหลั่งสารโดพามีนในสมองส่วน Reward pathway ช่วยลดอาการถอนนิโคติน (Withdrawal symptoms) เช่น อาการหงุดหงิด กระวนกระวายใจ
🎯 ทำไมข้อนี้ถึงถูก:
ข้อ ง. ถูกต้อง เพราะหญ้าดอกขาวเป็นสมุนไพรชนิดเดียวในบัญชียาหลักแห่งชาติที่มีข้อบ่งใช้ช่วยลดความอยากบุหรี่
🔍 ข้ออื่นผิดเพราะอะไร:
- ข้อ ก. หญ้าหนวดแมว ใช้ขับปัสสาวะและขับนิ่ว
- ข้อ ข. รางจืด ใช้ล้างสารพิษและลดพิษแอลกอฮอล์
- ข้อ ค. กระเจี๊ยบแดง ใช้แก้ปัสสาวะขัดเบา
- ข้อ จ. ขิง ใช้แก้คลื่นไส้อาเจียนและท้องอืด
📖 Guideline อ้างอิง:
บัญชียาหลักแห่งชาติด้านสมุนไพร (ชาชงหญ้าดอกขาว) / แนวทางการบำบัดผู้ติดบุหรี่แห่งชาติ
📌 จุดจำก่อนสอบ:
สมุนไพรช่วยเลิกบุหรี่ = ชาชงหญ้าดอกขาว (Vernonia cinerea, ลิ้นเฝื่อน ขมควันบุหรี่ ลดอาการถอนนิโคติน)</t>
        </is>
      </c>
      <c r="K12" s="100" t="inlineStr">
        <is>
          <t>บัญชียาหลักแห่งชาติด้านสมุนไพร พ.ศ. 2566 (ชาชงหญ้าดอกขาว) / แนวทางเวชปฏิบัติการบำบัดรักษาผู้ติดบุหรี่ในประเทศไทย</t>
        </is>
      </c>
      <c r="L12" s="88" t="inlineStr">
        <is>
          <t>Herbal Products &amp; Standardization</t>
        </is>
      </c>
      <c r="M12" s="100" t="inlineStr">
        <is>
          <t>Product</t>
        </is>
      </c>
      <c r="N12" s="88" t="inlineStr">
        <is>
          <t>ข้อสอบจริง Product ปี 2564 ข้อ 177</t>
        </is>
      </c>
      <c r="O12" s="100" t="inlineStr">
        <is>
          <t>ข้อสอบจริง</t>
        </is>
      </c>
      <c r="P12" s="100" t="inlineStr">
        <is>
          <t>ปี 2564</t>
        </is>
      </c>
      <c r="Q12" s="100" t="n"/>
    </row>
    <row r="13" ht="409.6" customHeight="1" s="49">
      <c r="A13" s="100" t="n">
        <v>11</v>
      </c>
      <c r="B13" s="88" t="inlineStr">
        <is>
          <t>สมุนไพรในข้อใดต่อไปนี้ มีหลักฐานการวิจัยทางเภสัชวิทยาและคลินิกรองรับว่ามีฤทธิ์ช่วยลดระดับน้ำตาลในเลือด (Hypoglycemic effect) โดยมีสารออกฤทธิ์สำคัญกลุ่ม Charantin และ Polypeptide-p ที่ทำหน้าที่เลียนแบบอินซูลิน (Insulin-like activity)</t>
        </is>
      </c>
      <c r="C13" s="100" t="n"/>
      <c r="D13" s="88" t="inlineStr">
        <is>
          <t>ดอกแค (Sesbania grandiflora)</t>
        </is>
      </c>
      <c r="E13" s="88" t="inlineStr">
        <is>
          <t>ขี้เหล็ก (Senna siamea)</t>
        </is>
      </c>
      <c r="F13" s="88" t="inlineStr">
        <is>
          <t>มะระขี้นก (Momordica charantia)</t>
        </is>
      </c>
      <c r="G13" s="88" t="inlineStr">
        <is>
          <t>ทองพันชั่ง (Rhinacanthus nasutus)</t>
        </is>
      </c>
      <c r="H13" s="88" t="inlineStr">
        <is>
          <t>ฟ้าทะลายโจร (Andrographis paniculata)</t>
        </is>
      </c>
      <c r="I13" s="100" t="n">
        <v>3</v>
      </c>
      <c r="J13" s="88" t="inlineStr">
        <is>
          <t>✅ คำตอบที่ถูกต้อง: ข้อ ค. มะระขี้นก (Momordica charantia)
💡 Background:
มะระขี้นก (Momordica charantia L. วงศ์ Cucurbitaceae) เป็นสมุนไพรลดน้ำตาลในเลือดที่ได้รับการยอมรับระดับสากล สารสำคัญออกฤทธิ์ประกอบด้วย:
1. Charantin: สารผสมกลุ่มสเตอรอยด์ไกลโคไซด์ (Sitosteryl glucoside และ Stigmasteryl glucoside) ช่วยกระตุ้นการหลั่งอินซูลินจากเบต้าเซลล์ของตับอ่อน
2. Polypeptide-p (Plant-insulin): เพปไทด์ที่มีโครงสร้างและฤทธิ์เลียนแบบฮอร์โมนอินซูลิน ช่วยเพิ่มการนำกลูโคสเข้าสู่เซลล์กล้ามเนื้อและตับ
3. Vicine: อัลคาลอยด์ที่ช่วยลดระดับน้ำตาลในเลือด
บรรจุในบัญชียาหลักแห่งชาติสำหรับข้อบ่งใช้ ช่วยเจริญอาหารและลดระดับน้ำตาลในเลือดในผู้ป่วยเบาหวาน
🎯 ทำไมข้อนี้ถึงถูก:
ข้อ ค. ถูกต้อง เพราะมะระขี้นกมีสาร Charantin และ Polypeptide-p ที่มีฤทธิ์ลดน้ำตาลในเลือดอย่างชัดเจน
🔍 ข้ออื่นผิดเพราะอะไร:
- ข้อ ก. ดอกแค ใช้เป็นอาหารแก้ไข้หัวลม
- ข้อ ข. ขี้เหล็ก มีสาร Barakol ช่วยคลายกังวลและช่วยให้นอนหลับ (แต่ต้องระวังพิษต่อตับ)
- ข้อ ด. ทองพันชั่ง ใช้รักษาเชื้อราผิวหนัง
- ข้อ จ. ฟ้าทะลายโจร ใช้รักษาไข้หวัด เจ็บคอ
📖 Guideline อ้างอิง:
บัญชียาหลักแห่งชาติด้านสมุนไพร / WHO Monographs: Momordica charantia
📌 จุดจำก่อนสอบ:
ลดน้ำตาลในเลือด / Plant-insulin = มะระขี้นก (Momordica charantia มีสาร Charantin &amp; Polypeptide-p)</t>
        </is>
      </c>
      <c r="K13" s="100" t="inlineStr">
        <is>
          <t>บัญชียาหลักแห่งชาติด้านสมุนไพร (ยามะระขี้นก) / Thai Herbal Pharmacopoeia: Momordicae Fructus</t>
        </is>
      </c>
      <c r="L13" s="88" t="inlineStr">
        <is>
          <t>Herbal Products &amp; Standardization</t>
        </is>
      </c>
      <c r="M13" s="100" t="inlineStr">
        <is>
          <t>Product</t>
        </is>
      </c>
      <c r="N13" s="88" t="inlineStr">
        <is>
          <t>ข้อสอบจริง Product ปี 2564 ข้อ 178</t>
        </is>
      </c>
      <c r="O13" s="100" t="inlineStr">
        <is>
          <t>ข้อสอบจริง</t>
        </is>
      </c>
      <c r="P13" s="100" t="inlineStr">
        <is>
          <t>ปี 2564</t>
        </is>
      </c>
      <c r="Q13" s="100" t="n"/>
    </row>
    <row r="14" ht="409.6" customHeight="1" s="49">
      <c r="A14" s="100" t="n">
        <v>12</v>
      </c>
      <c r="B14" s="88" t="inlineStr">
        <is>
          <t>ยาสมุนไพรในบัญชียาหลักแห่งชาติที่มีสรรพคุณโดดเด่นในการบรรเทาอาการปวดและลดการอักเสบของระบบกล้ามเนื้อและข้อต่อ คือข้อใด</t>
        </is>
      </c>
      <c r="C14" s="100" t="n"/>
      <c r="D14" s="88" t="inlineStr">
        <is>
          <t>ยาเถาวัลย์เปรียง (Derris scandens)</t>
        </is>
      </c>
      <c r="E14" s="88" t="inlineStr">
        <is>
          <t>ยาหญ้าหนวดแมว (Orthosiphon aristatus)</t>
        </is>
      </c>
      <c r="F14" s="88" t="inlineStr">
        <is>
          <t>ยาหญ้าปักกิ่ง (Murdannia loriformis)</t>
        </is>
      </c>
      <c r="G14" s="88" t="inlineStr">
        <is>
          <t>ยาชะพลู (Piper sarmentosum)</t>
        </is>
      </c>
      <c r="H14" s="88" t="inlineStr">
        <is>
          <t>ยาเห็ดหลินจือ (Ganoderma lucidum)</t>
        </is>
      </c>
      <c r="I14" s="100" t="n">
        <v>1</v>
      </c>
      <c r="J14" s="88" t="inlineStr">
        <is>
          <t>✅ คำตอบที่ถูกต้อง: ข้อ ก. ยาเถาวัลย์เปรียง (Derris scandens)
💡 Background:
ยาเถาวัลย์เปรียง (Derris scandens) บรรจุในบัญชียาหลักแห่งชาติสำหรับบรรเทาอาการปวดเมื่อยกล้ามเนื้อและปวดข้อเข่าเสื่อม มีสารกลุ่ม Isoflavones ออกฤทธิ์ต้านการอักเสบ
🎯 ทำไมข้อนี้ถึงถูก:
ข้อ ก. ถูกต้อง เพราะเถาวัลย์เปรียงเป็นยาสมุนไพรลดปวดอักเสบหลักในบัญชียาหลักแห่งชาติ
🔍 ข้ออื่นผิดเพราะอะไร:
📖 Guideline อ้างอิง:
บัญชียาหลักแห่งชาติด้านสมุนไพร
📌 จุดจำก่อนสอบ:
ลดปวด อักเสบ กล้ามเนื้อ/ข้อ = เถาวัลย์เปรียง</t>
        </is>
      </c>
      <c r="K14" s="100" t="inlineStr">
        <is>
          <t>บัญชียาหลักแห่งชาติด้านสมุนไพร พ.ศ. 2566 / Thai Herbal Pharmacopoeia</t>
        </is>
      </c>
      <c r="L14" s="88" t="inlineStr">
        <is>
          <t>Herbal Products &amp; Standardization</t>
        </is>
      </c>
      <c r="M14" s="100" t="inlineStr">
        <is>
          <t>Product</t>
        </is>
      </c>
      <c r="N14" s="88" t="inlineStr">
        <is>
          <t>ข้อสอบจริง Product ปี 2564 ข้อ 179</t>
        </is>
      </c>
      <c r="O14" s="100" t="inlineStr">
        <is>
          <t>ข้อสอบจริง</t>
        </is>
      </c>
      <c r="P14" s="100" t="inlineStr">
        <is>
          <t>ปี 2564</t>
        </is>
      </c>
      <c r="Q14" s="100" t="n"/>
    </row>
    <row r="15" ht="409.6" customHeight="1" s="49">
      <c r="A15" s="100" t="n">
        <v>13</v>
      </c>
      <c r="B15" s="88" t="inlineStr">
        <is>
          <t>ยาสมุนไพรในบัญชียาหลักแห่งชาติด้านสมุนไพร (กลุ่มยาขับปัสสาวะ) ตัวใดต่อไปนี้มีสรรพคุณหลักในการช่วยขับปัสสาวะและบรรเทาอาการขัดเบา</t>
        </is>
      </c>
      <c r="C15" s="100" t="n"/>
      <c r="D15" s="88" t="inlineStr">
        <is>
          <t>ยากระเจี๊ยบแดง (Hibiscus sabdariffa)</t>
        </is>
      </c>
      <c r="E15" s="88" t="inlineStr">
        <is>
          <t>ยาขิง (Zingiber officinale)</t>
        </is>
      </c>
      <c r="F15" s="88" t="inlineStr">
        <is>
          <t>ยากระชาย (Boesenbergia rotunda)</t>
        </is>
      </c>
      <c r="G15" s="88" t="inlineStr">
        <is>
          <t>ยาฟ้าทะลายโจร (Andrographis paniculata)</t>
        </is>
      </c>
      <c r="H15" s="88" t="inlineStr">
        <is>
          <t>ยายอ (Morinda citrifolia)</t>
        </is>
      </c>
      <c r="I15" s="100" t="n">
        <v>1</v>
      </c>
      <c r="J15" s="88" t="inlineStr">
        <is>
          <t>✅ คำตอบที่ถูกต้อง: ข้อ ก. ยากระเจี๊ยบแดง (Hibiscus sabdariffa)
💡 Background:
ยากระเจี๊ยบแดง บรรจุในบัญชียาหลักแห่งชาติในกลุ่ม ยารักษาอาการทางระบบทางเดินปัสสาวะ มีสารฟลาโวนอยด์และกรดอินทรีย์ช่วยขับปัสสาวะและขับกรดยูริก
🎯 ทำไมข้อนี้ถึงถูก:
ข้อ ก. ถูกต้อง เพราะกระเจี๊ยบแดงมีฤทธิ์ขับปัสสาวะในบัญชียาหลักแห่งชาติ
🔍 ข้ออื่นผิดเพราะอะไร:
📖 Guideline อ้างอิง:
บัญชียาหลักแห่งชาติด้านสมุนไพร (ยากระเจี๊ยบแดง)
📌 จุดจำก่อนสอบ:
ขับปัสสาวะ / แก้ขัดเบา = กระเจี๊ยบแดง</t>
        </is>
      </c>
      <c r="K15" s="100" t="inlineStr">
        <is>
          <t>บัญชียาหลักแห่งชาติด้านสมุนไพร พ.ศ. 2566 / Thai Herbal Pharmacopoeia</t>
        </is>
      </c>
      <c r="L15" s="88" t="inlineStr">
        <is>
          <t>Herbal Products &amp; Standardization</t>
        </is>
      </c>
      <c r="M15" s="100" t="inlineStr">
        <is>
          <t>Product</t>
        </is>
      </c>
      <c r="N15" s="88" t="inlineStr">
        <is>
          <t>ข้อสอบจริง Product ปี 2564 ข้อ 180</t>
        </is>
      </c>
      <c r="O15" s="100" t="inlineStr">
        <is>
          <t>ข้อสอบจริง</t>
        </is>
      </c>
      <c r="P15" s="100" t="inlineStr">
        <is>
          <t>ปี 2564</t>
        </is>
      </c>
      <c r="Q15" s="100" t="n"/>
    </row>
    <row r="16" ht="409.6" customHeight="1" s="49">
      <c r="A16" s="100" t="n">
        <v>14</v>
      </c>
      <c r="B16" s="88" t="inlineStr">
        <is>
          <t>ยาสมุนไพรในบัญชียาหลักแห่งชาติชนิดใดที่มีฤทธิ์ขับปัสสาวะและขับนิ่ว แต่มีข้อควรระวังสำคัญคือ 'ต้องหลีกเลี่ยงและห้ามใช้ในผู้ป่วยโรคหัวใจล้มเหลว (Heart Failure) และโรคไตเสื่อมขั้นรุนแรง' เนื่องจากมีปริมาณเกลือโพแทสเซียม (Potassium) สูงมาก เสี่ยงต่อภาวะหัวใจเต้นผิดจังหวะ</t>
        </is>
      </c>
      <c r="C16" s="100" t="n"/>
      <c r="D16" s="88" t="inlineStr">
        <is>
          <t>ยาหญ้าหนวดแมว (Orthosiphon aristatus)</t>
        </is>
      </c>
      <c r="E16" s="88" t="inlineStr">
        <is>
          <t>ยาหญ้าปักกิ่ง (Murdannia loriformis)</t>
        </is>
      </c>
      <c r="F16" s="88" t="inlineStr">
        <is>
          <t>ยาเถาวัลย์เปรียง (Derris scandens)</t>
        </is>
      </c>
      <c r="G16" s="88" t="inlineStr">
        <is>
          <t>ยาใบชุมเห็ดเทศ (Senna alata)</t>
        </is>
      </c>
      <c r="H16" s="88" t="inlineStr">
        <is>
          <t>ยาใบพญายอ (Clinacanthus nutans)</t>
        </is>
      </c>
      <c r="I16" s="100" t="n">
        <v>1</v>
      </c>
      <c r="J16" s="88" t="inlineStr">
        <is>
          <t>✅ คำตอบที่ถูกต้อง: ข้อ ก. ยาหญ้าหนวดแมว (Orthosiphon aristatus)
💡 Background:
หญ้าหนวดแมว (Orthosiphon aristatus (Blume) Miq. วงศ์ Lamiaceae) มีสารสำคัญคือ Sinensetin, Orthosiphol, และ กรดโรสมารินิก (Rosmarinic acid) มีฤทธิ์ขับปัสสาวะ ขับกรดยูริก และลดขนาดนิ่วในทางเดินปัสสาวะชนิดแคลเซียมออกซาเลตและยูริก อย่างไรก็ตาม ใบหญ้าหนวดแมวมี ปริมาณเกลือโพแทสเซียมสูงมาก (High Potassium Content) จึงมี ข้อห้ามใช้และคำเตือนเด็ดขาดในผู้ป่วยโรคไตวายเรื้อรัง (CKD) และผู้ป่วยโรคหัวใจล้มเหลว (Heart Failure) เนื่องจากไตไม่สามารถขับโพแทสเซียมส่วนเกินออกได้ ทำให้เกิดภาวะโพแทสเซียมในเลือดสูงวิกฤต (Hyperkalemia) ซึ่งกระตุ้นให้เกิดภาวะหัวใจเต้นผิดจังหวะรุนแรงและหัวใจหยุดเต้นได้
🎯 ทำไมข้อนี้ถึงถูก:
ข้อ ก. ถูกต้อง เพราะหญ้าหนวดแมวมีโพแทสเซียมสูง ต้องห้ามใช้ในผู้ป่วยโรคหัวใจและโรคไต
🔍 ข้ออื่นผิดเพราะอะไร:
📖 Guideline อ้างอิง:
บัญชียาหลักแห่งชาติด้านสมุนไพร (ยาหญ้าหนวดแมว) / Thai Herbal Pharmacopoeia: Orthosiphonis Folium
📌 จุดจำก่อนสอบ:
หญ้าหนวดแมว = ขับปัสสาวะ/ขับนิ่ว แต่ โพแทสเซียมสูงมาก ห้ามใช้ในคนไข้ โรคหัวใจ / โรคไตวาย (เสี่ยง Hyperkalemia)</t>
        </is>
      </c>
      <c r="K16" s="100" t="inlineStr">
        <is>
          <t>บัญชียาหลักแห่งชาติด้านสมุนไพร พ.ศ. 2566 (ยาหญ้าหนวดแมว: คำเตือนและข้อห้ามใช้) / Thai Herbal Pharmacopoeia</t>
        </is>
      </c>
      <c r="L16" s="88" t="inlineStr">
        <is>
          <t>Herbal Products &amp; Standardization</t>
        </is>
      </c>
      <c r="M16" s="100" t="inlineStr">
        <is>
          <t>Product</t>
        </is>
      </c>
      <c r="N16" s="88" t="inlineStr">
        <is>
          <t>ข้อสอบจริง Product ปี 2564 ข้อ 181</t>
        </is>
      </c>
      <c r="O16" s="100" t="inlineStr">
        <is>
          <t>ข้อสอบจริง</t>
        </is>
      </c>
      <c r="P16" s="100" t="inlineStr">
        <is>
          <t>ปี 2564</t>
        </is>
      </c>
      <c r="Q16" s="100" t="n"/>
    </row>
    <row r="17" ht="409.6" customHeight="1" s="49">
      <c r="A17" s="100" t="n">
        <v>15</v>
      </c>
      <c r="B17" s="88" t="inlineStr">
        <is>
          <t>ผลิตภัณฑ์เสริมอาหารสมุนไพรชนิดใดต่อไปนี้ มีรายงานการเกิดอันตรกิริยาระหว่างยา (Drug Interaction) ที่รุนแรงกับยาต้านไวรัส HIV (กลุ่ม Protease Inhibitors, NNRTIs และ Integrase Inhibitors) โดยส่งผลให้ระดับยาต้านไวรัสในเลือดลดต่ำลงอย่างมากจนนำไปสู่การรักษาล้มเหลวและเกิดการดื้อยา</t>
        </is>
      </c>
      <c r="C17" s="100" t="n"/>
      <c r="D17" s="88" t="inlineStr">
        <is>
          <t>ขิง (Zingiber officinale)</t>
        </is>
      </c>
      <c r="E17" s="88" t="inlineStr">
        <is>
          <t>ขมิ้นชัน (Curcuma longa)</t>
        </is>
      </c>
      <c r="F17" s="88" t="inlineStr">
        <is>
          <t>ฟ้าทะลายโจร (Andrographis paniculata)</t>
        </is>
      </c>
      <c r="G17" s="88" t="inlineStr">
        <is>
          <t>หญ้าหนวดแมว (Orthosiphon aristatus)</t>
        </is>
      </c>
      <c r="H17" s="88" t="inlineStr">
        <is>
          <t>St. John's Wort (Hypericum perforatum)</t>
        </is>
      </c>
      <c r="I17" s="100" t="n">
        <v>5</v>
      </c>
      <c r="J17" s="88" t="inlineStr">
        <is>
          <t>✅ คำตอบที่ถูกต้อง: ข้อ จ. St. John's Wort (Hypericum perforatum)
💡 Background:
St. John's Wort (Hypericum perforatum) มีสารสำคัญคือ Hyperforin ซึ่งเป็นสารเหนี่ยวนำเอนไซม์และโปรตีนขนส่งยาที่ทรงพลังที่สุด (Potent Inducer of Cytochrome P450 CYP3A4 และ P-glycoprotein / ABCB1 transporter):
- เมื่อรับประทานร่วมกับยาต้านไวรัส HIV กลุ่ม Protease Inhibitors (เช่น Darunavir, Atazanavir, Lopinavir/r), กลุ่ม NNRTIs (เช่น Efavirenz, Rilpivirine) หรือกลุ่ม INSTIs (เช่น Dolutegravir, Bictegravir)
- St. John's Wort จะเร่งการเผาผลาญและการขับยาต้านไวรัสออกจากร่างกายอย่างรวดเร็ว ทำให้ระดับยาต้าน HIV ในพลาสมาลดลงมากกว่า 50-80% ส่งผลให้ เชื้อไวรัส HIV เพิ่มจำนวนขึ้น (Virological Failure) และเกิดการดื้อยาต้านไวรัส จึงเป็น 'ข้อห้ามใช้ร่วมกันเด็ดขาด (Contraindicated)'
🎯 ทำไมข้อนี้ถึงถูก:
ข้อ จ. ถูกต้อง เพราะ St. John's Wort เหนี่ยวนำ CYP3A4 และ P-gp อย่างรุนแรง ทำให้ระดับยาต้าน HIV ตกต่ำจนรักษาล้มเหลว
🔍 ข้ออื่นผิดเพราะอะไร:
📖 Guideline อ้างอิง:
DHHS Guidelines for Antiretroviral Therapy in HIV / FDA Drug Safety Communication on St. John's Wort
📌 จุดจำก่อนสอบ:
St. John's Wort = ตัวแม่ Potent CYP3A4 &amp; P-gp Inducer -&gt; ห้ามใช้ร่วมกับยาต้าน HIV, Cyclosporine, Warfarin, ยาคุมกำเนิด</t>
        </is>
      </c>
      <c r="K17" s="100" t="inlineStr">
        <is>
          <t>DHHS Guidelines for the Use of Antiretroviral Agents in Adults and Adolescents with HIV / Stockley's Herbal Medicines Interactions</t>
        </is>
      </c>
      <c r="L17" s="88" t="inlineStr">
        <is>
          <t>Herbal Products &amp; Standardization</t>
        </is>
      </c>
      <c r="M17" s="100" t="inlineStr">
        <is>
          <t>Product</t>
        </is>
      </c>
      <c r="N17" s="88" t="inlineStr">
        <is>
          <t>ข้อสอบจริง Product ปี 2564 ข้อ 182</t>
        </is>
      </c>
      <c r="O17" s="100" t="inlineStr">
        <is>
          <t>ข้อสอบจริง</t>
        </is>
      </c>
      <c r="P17" s="100" t="inlineStr">
        <is>
          <t>ปี 2564</t>
        </is>
      </c>
      <c r="Q17" s="100" t="n"/>
    </row>
    <row r="18" ht="409.6" customHeight="1" s="49">
      <c r="A18" s="100" t="n">
        <v>16</v>
      </c>
      <c r="B18" s="88" t="inlineStr">
        <is>
          <t>ผู้ป่วยหญิงตั้งครรภ์และมีประวัติแพ้ยาในกลุ่มสารประกอบไดเทอร์ปีนแลกโทน (Diterpene lactones) หากมีอาการไข้หวัด เจ็บคอ ยาสมุนไพรในข้อใดต่อไปนี้ที่ 'มีข้อห้ามใช้เด็ดขาดในสตรีมีครรภ์และสตรีให้นมบุตร' เนื่องจากมีฤทธิ์บีบมดลูกและเสี่ยงต่อทารกพิการ</t>
        </is>
      </c>
      <c r="C18" s="100" t="n"/>
      <c r="D18" s="88" t="inlineStr">
        <is>
          <t>ยาฟ้าทะลายโจร (Andrographis paniculata)</t>
        </is>
      </c>
      <c r="E18" s="88" t="inlineStr">
        <is>
          <t>ยาหญ้าหนวดแมว (Orthosiphon aristatus)</t>
        </is>
      </c>
      <c r="F18" s="88" t="inlineStr">
        <is>
          <t>ยาขมิ้นชัน (Curcuma longa)</t>
        </is>
      </c>
      <c r="G18" s="88" t="inlineStr">
        <is>
          <t>ยาชุมเห็ดเทศ (Senna alata)</t>
        </is>
      </c>
      <c r="H18" s="88" t="inlineStr">
        <is>
          <t>ยาขิง (Zingiber officinale)</t>
        </is>
      </c>
      <c r="I18" s="100" t="n">
        <v>1</v>
      </c>
      <c r="J18" s="88" t="inlineStr">
        <is>
          <t>✅ คำตอบที่ถูกต้อง: ข้อ ก. ยาฟ้าทะลายโจร (Andrographis paniculata)
💡 Background:
ยาฟ้าทะลายโจร (Andrographis paniculata วงศ์ Acanthaceae มีสารสำคัญคือ Andrographolide) มีข้อห้ามใช้ที่สำคัญตามเภสัชตำรับและบัญชียาหลักแห่งชาติ:
1. ห้ามใช้ในสตรีมีครรภ์และสตรีให้นมบุตร: เนื่องจากมีฤทธิ์กระตุ้นการบีบตัวของมดลูก ทำให้เสี่ยงต่อการแท้งบุตร (Uterine stimulant / Abortifacient effect) และมีรายงานผลต่อการพัฒนาการของตัวอ่อนในสัตว์ทดลอง
2. ห้ามใช้ในผู้ที่มีประวัติแพ้ฟ้าทะลายโจร หรือพืชในวงศ์ Acanthaceae (เช่น พญายอ ทองพันชั่ง)
3. ห้ามใช้รักษาอาการเจ็บคอจากการติดเชื้อแบคทีเรีย Streptococcus pyogenes (เช่น มีตุ่มหนองที่ต่อมทอนซิล หรือไข้รูมาติก)
🎯 ทำไมข้อนี้ถึงถูก:
ข้อ ก. ถูกต้อง เพราะฟ้าทะลายโจรมีข้อห้ามใช้เด็ดขาดในหญิงตั้งครรภ์และหญิงให้นมบุตร
🔍 ข้ออื่นผิดเพราะอะไร:
📖 Guideline อ้างอิง:
บัญชียาหลักแห่งชาติด้านสมุนไพร (ยาฟ้าทะลายโจร) / WHO Monographs: Herba Andrographidis
📌 จุดจำก่อนสอบ:
ฟ้าทะลายโจร = ห้ามใช้ใน หญิงตั้งครรภ์ / หญิงให้นมบุตร เด็ดขาด (เสี่ยงบีบมดลูกแท้ง)</t>
        </is>
      </c>
      <c r="K18" s="100" t="inlineStr">
        <is>
          <t>บัญชียาหลักแห่งชาติด้านสมุนไพร พ.ศ. 2566 (ยาฟ้าทะลายโจร: ข้อห้ามใช้) / Thai Herbal Pharmacopoeia: Andrographidis Herba</t>
        </is>
      </c>
      <c r="L18" s="88" t="inlineStr">
        <is>
          <t>Herbal Products &amp; Standardization</t>
        </is>
      </c>
      <c r="M18" s="100" t="inlineStr">
        <is>
          <t>Product</t>
        </is>
      </c>
      <c r="N18" s="88" t="inlineStr">
        <is>
          <t>ข้อสอบจริง Product ปี 2564 ข้อ 184</t>
        </is>
      </c>
      <c r="O18" s="100" t="inlineStr">
        <is>
          <t>ข้อสอบจริง</t>
        </is>
      </c>
      <c r="P18" s="100" t="inlineStr">
        <is>
          <t>ปี 2564</t>
        </is>
      </c>
      <c r="Q18" s="100" t="n"/>
    </row>
    <row r="19" ht="409.6" customHeight="1" s="49">
      <c r="A19" s="100" t="n">
        <v>17</v>
      </c>
      <c r="B19" s="88" t="inlineStr">
        <is>
          <t>สมุนไพรชนิดใดต่อไปนี้ที่เกิดอันตรกิริยาลดระดับยาในกระแสเลือดของยาต้านไวรัส HIV มากที่สุดผ่านการเหนี่ยวนำเอนไซม์ CYP3A4 และ P-glycoprotein</t>
        </is>
      </c>
      <c r="C19" s="100" t="n"/>
      <c r="D19" s="88" t="inlineStr">
        <is>
          <t>ขิง (Zingiber officinale)</t>
        </is>
      </c>
      <c r="E19" s="88" t="inlineStr">
        <is>
          <t>ขมิ้นชัน (Curcuma longa)</t>
        </is>
      </c>
      <c r="F19" s="88" t="inlineStr">
        <is>
          <t>ฟ้าทะลายโจร (Andrographis paniculata)</t>
        </is>
      </c>
      <c r="G19" s="88" t="inlineStr">
        <is>
          <t>หญ้าหนวดแมว (Orthosiphon aristatus)</t>
        </is>
      </c>
      <c r="H19" s="88" t="inlineStr">
        <is>
          <t>St. John's Wort (Hypericum perforatum)</t>
        </is>
      </c>
      <c r="I19" s="100" t="n">
        <v>5</v>
      </c>
      <c r="J19" s="88" t="inlineStr">
        <is>
          <t>✅ คำตอบที่ถูกต้อง: ข้อ จ. St. John's Wort (Hypericum perforatum)
💡 Background:
St. John's Wort มีสาร Hyperforin ซึ่งกระตุ้น Pregnane X Receptor (PXR) ส่งผลให้เกิดการสังเคราะห์เอนไซม์ CYP3A4 และตัวขนส่ง P-gp เพิ่มขึ้นอย่างมหาศาล จึงทำลายยาต้านไวรัส HIV และลดระดับยาในเลือดลงอย่างรุนแรง
🎯 ทำไมข้อนี้ถึงถูก:
ข้อ จ. ถูกต้อง เพราะ St. John's Wort คือสารเหนี่ยวนำ CYP3A4 / P-gp ที่มีผลลดระดับยาต้าน HIV มากที่สุด
🔍 ข้ออื่นผิดเพราะอะไร:
📖 Guideline อ้างอิง:
DHHS Guidelines for Antiretroviral Therapy
📌 จุดจำก่อนสอบ:
St. John's Wort = Inducer CYP3A4 &amp; P-gp ตัวแรง ตีกับยาต้าน HIV</t>
        </is>
      </c>
      <c r="K19" s="100" t="inlineStr">
        <is>
          <t>DHHS HIV Guidelines / Stockley's Herbal Interactions</t>
        </is>
      </c>
      <c r="L19" s="88" t="inlineStr">
        <is>
          <t>Herbal Products &amp; Standardization</t>
        </is>
      </c>
      <c r="M19" s="100" t="inlineStr">
        <is>
          <t>Product</t>
        </is>
      </c>
      <c r="N19" s="88" t="inlineStr">
        <is>
          <t>ข้อสอบจริง Product ปี 2564 ข้อ 185</t>
        </is>
      </c>
      <c r="O19" s="100" t="inlineStr">
        <is>
          <t>ข้อสอบจริง</t>
        </is>
      </c>
      <c r="P19" s="100" t="inlineStr">
        <is>
          <t>ปี 2564</t>
        </is>
      </c>
      <c r="Q19" s="100" t="n"/>
    </row>
    <row r="20" ht="409.6" customHeight="1" s="49">
      <c r="A20" s="100" t="n">
        <v>18</v>
      </c>
      <c r="B20" s="88" t="inlineStr">
        <is>
          <t>ในการผลิตน้ำมันหอมระเหย Tea Tree Oil (Melaleuca alternifolia Essential Oil) จากส่วนใบและยอดสดตามมาตรฐานเภสัชตำรับสากล กระบวนการสกัดสารบริสุทธิ์ในข้อใดเป็นวิธีมาตรฐานทางอุตสาหกรรมที่เหมาะสมที่สุด</t>
        </is>
      </c>
      <c r="C20" s="100" t="n"/>
      <c r="D20" s="88" t="inlineStr">
        <is>
          <t>การกลั่นด้วยไอน้ำ (Steam Distillation หรือ Hydrodistillation)</t>
        </is>
      </c>
      <c r="E20" s="88" t="inlineStr">
        <is>
          <t>การสกัดด้วยเครื่องสกัดซอกห์เลต (Soxhlet Extraction) โดยใช้ตัวทำละลาย Hexane</t>
        </is>
      </c>
      <c r="F20" s="88" t="inlineStr">
        <is>
          <t>การหมักสกัดด้วยน้ำบริสุทธิ์ที่อุณหภูมิห้อง (Aqueous Maceration)</t>
        </is>
      </c>
      <c r="G20" s="88" t="inlineStr">
        <is>
          <t>การดูดซับด้วยไขมันเย็น (Enfleurage)</t>
        </is>
      </c>
      <c r="H20" s="88" t="inlineStr">
        <is>
          <t>การสกัดด้วยเอทานอลเข้มข้น 70%</t>
        </is>
      </c>
      <c r="I20" s="100" t="n">
        <v>1</v>
      </c>
      <c r="J20" s="88" t="inlineStr">
        <is>
          <t>✅ คำตอบที่ถูกต้อง: ข้อ ก. การกลั่นด้วยไอน้ำ (Steam Distillation หรือ Hydrodistillation)
💡 Background:
Tea Tree Oil (น้ำมันทรีที) เป็น น้ำมันหอมระเหย (Essential Oil) ที่สกัดจากใบและกิ่งอ่อนของ Melaleuca alternifolia (วงศ์ Myrtaceae) ซึ่งประกอบด้วยสารกลุ่มโมโนเทอร์ปีน (Monoterpenes) โดยมีสารออกฤทธิ์หลักคือ Terpinen-4-ol (ไม่น้อยกว่า 30-35%) และ γ-Terpinene กระบวนการมาตรฐานสากล (ISO 4730 / BP Monograph) กำหนดให้ใช้วิธี การกลั่นด้วยไอน้ำ (Steam Distillation) ซึ่งไอน้ำร้อนจะนำพาน้ำมันหอมระเหยระเหยออกมาร่วมกับไอน้ำ แล้วควบแน่นผ่านเครื่องทำความเย็นแยกชั้นน้ำมันหอมระเหยที่บริสุทธิ์ ปราศจากสารตกค้างของตัวทำละลายเคมีอินทรีย์
🎯 ทำไมข้อนี้ถึงถูก:
ข้อ ก. ถูกต้อง เพราะการกลั่นด้วยไอน้ำ (Steam Distillation) เป็นวิธีสกัดน้ำมันหอมระเหย Tea Tree Oil ตามมาตรฐานเภสัชตำรับสากล
🔍 ข้ออื่นผิดเพราะอะไร:
- ข้อ ข. Soxhlet ด้วย Hexane จะได้สารกลุ่มไขมันและมีสารเคมีตกค้าง ไม่ใช่น้ำมันหอมระเหยบริสุทธิ์
- ข้อ ค. Aqueous maceration ไม่สามารถสกัดน้ำมันที่ไม่ละลายน้ำได้
- ข้อ ง. Enfleurage ใช้สำหรับสกัดน้ำมันหอมระเหยจากกลีบดอกไม้บอบบาง เช่น ดอกมะลิ
- ข้อ จ. การสกัดด้วยแอลกอฮอล์จะได้สารสกัดทิงเจอร์ ไม่ใช่น้ำมันหอมระเหยแท้ (Essential oil)
📖 Guideline อ้างอิง:
British Pharmacopoeia Monograph: Tea Tree Oil / ISO 4730 Essential Oil Standards
📌 จุดจำก่อนสอบ:
การสกัดน้ำมันหอมระเหย (Essential Oils: Tea tree, Peppermint, Eucalyptus) = Steam Distillation (การกลั่นด้วยไอน้ำ)</t>
        </is>
      </c>
      <c r="K20" s="100" t="inlineStr">
        <is>
          <t>ISO 4730: Oil of Melaleuca, Terpinen-4-ol type (Tea Tree Oil) / British Pharmacopoeia (Tea Tree Oil Monograph)</t>
        </is>
      </c>
      <c r="L20" s="88" t="inlineStr">
        <is>
          <t>Herbal Products &amp; Standardization</t>
        </is>
      </c>
      <c r="M20" s="100" t="inlineStr">
        <is>
          <t>Product</t>
        </is>
      </c>
      <c r="N20" s="88" t="inlineStr">
        <is>
          <t>ข้อสอบจริง Product ปี 2564 ข้อ 186</t>
        </is>
      </c>
      <c r="O20" s="100" t="inlineStr">
        <is>
          <t>ข้อสอบจริง</t>
        </is>
      </c>
      <c r="P20" s="100" t="inlineStr">
        <is>
          <t>ปี 2564</t>
        </is>
      </c>
      <c r="Q20" s="100" t="n"/>
    </row>
    <row r="21" ht="409.6" customHeight="1" s="49">
      <c r="A21" s="100" t="n">
        <v>19</v>
      </c>
      <c r="B21" s="88" t="inlineStr">
        <is>
          <t>ยาสมุนไพรในข้อใดต่อไปนี้ มีฤทธิ์ขับกรดยูริกและมีปริมาณโพแทสเซียมสูง ซึ่งหากใช้ร่วมกับยารักษาโรคเกาต์หรือยาขับปัสสาวะกลุ่ม Potassium-sparing diuretics อาจเกิดอันตรกิริยาทางเภสัชพลศาสตร์</t>
        </is>
      </c>
      <c r="C21" s="100" t="n"/>
      <c r="D21" s="88" t="inlineStr">
        <is>
          <t>ฟ้าทะลายโจร</t>
        </is>
      </c>
      <c r="E21" s="88" t="inlineStr">
        <is>
          <t>หญ้าหนวดแมว (Orthosiphon aristatus)</t>
        </is>
      </c>
      <c r="F21" s="88" t="inlineStr">
        <is>
          <t>ขิง</t>
        </is>
      </c>
      <c r="G21" s="88" t="inlineStr">
        <is>
          <t>ขมิ้นชัน</t>
        </is>
      </c>
      <c r="H21" s="88" t="inlineStr">
        <is>
          <t>St. John's Wort</t>
        </is>
      </c>
      <c r="I21" s="100" t="n">
        <v>2</v>
      </c>
      <c r="J21" s="88" t="inlineStr">
        <is>
          <t>✅ คำตอบที่ถูกต้อง: ข้อ ข. หญ้าหนวดแมว (Orthosiphon aristatus)
💡 Background:
หญ้าหนวดแมวมีสรรพคุณขับกรดยูริกทางปัสสาวะ จึงนิยมนำมาใช้เสริมในผู้ป่วยโรคเกาต์ แต่มียูเรติกเอฟเฟกต์และมีปริมาณเกลือโพแทสเซียมสูง หากรับประทานร่วมกับยาเกาต์ที่ส่งผลต่อไตหรือยาขับปัสสาวะประหยัดโพแทสเซียม (Spironolactone) อาจทำให้ระดับโพแทสเซียมในเลือดสูงขึ้นอย่างรุนแรง
🎯 ทำไมข้อนี้ถึงถูก:
ข้อ ข. ถูกต้อง เพราะหญ้าหนวดแมวมีบทบาทเกี่ยวข้องกับการขับกรดยูริกในโรคเกาต์และมีโพแทสเซียมสูง
🔍 ข้ออื่นผิดเพราะอะไร:
📖 Guideline อ้างอิง:
Thai Herbal Pharmacopoeia: Orthosiphonis Folium
📌 จุดจำก่อนสอบ:
หญ้าหนวดแมว = ขับกรดยูริกในเกาต์ + โพแทสเซียมสูง</t>
        </is>
      </c>
      <c r="K21" s="100" t="inlineStr">
        <is>
          <t>บัญชียาหลักแห่งชาติด้านสมุนไพร / Thai Herbal Pharmacopoeia: Orthosiphon aristatus</t>
        </is>
      </c>
      <c r="L21" s="88" t="inlineStr">
        <is>
          <t>Herbal Products &amp; Standardization</t>
        </is>
      </c>
      <c r="M21" s="100" t="inlineStr">
        <is>
          <t>Product</t>
        </is>
      </c>
      <c r="N21" s="88" t="inlineStr">
        <is>
          <t>ข้อสอบจริง Product ปี 2564 ข้อ 187</t>
        </is>
      </c>
      <c r="O21" s="100" t="inlineStr">
        <is>
          <t>ข้อสอบจริง</t>
        </is>
      </c>
      <c r="P21" s="100" t="inlineStr">
        <is>
          <t>ปี 2564</t>
        </is>
      </c>
      <c r="Q21" s="100" t="n"/>
    </row>
    <row r="22" ht="409.6" customHeight="1" s="49">
      <c r="A22" s="100" t="n">
        <v>20</v>
      </c>
      <c r="B22" s="88" t="inlineStr">
        <is>
          <t>ผู้ป่วยชายมีรอยผื่นด่างขาว บางรอยเป็นสีชมพูแดง มีขุยละเอียดบริเวณหน้าอกและแผ่นหลัง มีอาการคันเมื่อเหงื่อออก ได้รับการวินิจฉัยว่าเป็นโรคเกลื้อน (Pityriasis versicolor) สมุนไพรในบัญชียาหลักแห่งชาติตัวใดที่เภสัชกรควรแนะนำให้ใช้รักษาอาการดังกล่าว</t>
        </is>
      </c>
      <c r="C22" s="100" t="n"/>
      <c r="D22" s="88" t="inlineStr">
        <is>
          <t>ยาพลู (Piper betle)</t>
        </is>
      </c>
      <c r="E22" s="88" t="inlineStr">
        <is>
          <t>ยาบัวบก (Centella asiatica)</t>
        </is>
      </c>
      <c r="F22" s="88" t="inlineStr">
        <is>
          <t>ยาทองพันชั่ง (Rhinacanthus nasutus)</t>
        </is>
      </c>
      <c r="G22" s="88" t="inlineStr">
        <is>
          <t>ยาเปลือกมังคุด (Garcinia mangostana)</t>
        </is>
      </c>
      <c r="H22" s="88" t="inlineStr">
        <is>
          <t>ยาว่านหางจระเข้ (Aloe vera)</t>
        </is>
      </c>
      <c r="I22" s="100" t="n">
        <v>3</v>
      </c>
      <c r="J22" s="88" t="inlineStr">
        <is>
          <t>✅ คำตอบที่ถูกต้อง: ข้อ ค. ยาทองพันชั่ง (Rhinacanthus nasutus)
💡 Background:
โรคเกลื้อน (Pityriasis versicolor) เกิดจากการติดเชื้อยีสต์ Malassezia furfur บนผิวหนังชั้น Stratum corneum ยาทิงเจอร์ทองพันชั่ง (Rhinacanthus nasutus) มีสารสำคัญคือ Rhinacanthin-C ซึ่งมีฤทธิ์ยับยั้งและฆ่าเชื้อราและยีสต์ Malassezia ได้อย่างมีประสิทธิภาพ เป็นยาสมุนไพรทางเลือกหลักในบัญชียาหลักแห่งชาติ
🎯 ทำไมข้อนี้ถึงถูก:
ข้อ ค. ถูกต้อง เพราะทองพันชั่งเป็นยาสมุนไพรในบัญชียาหลักแห่งชาติสำหรับรักษาโรคเกลื้อนและกลาก
🔍 ข้ออื่นผิดเพราะอะไร:
📖 Guideline อ้างอิง:
บัญชียาหลักแห่งชาติด้านสมุนไพร / Thai Herbal Pharmacopoeia: Rhinacanthus nasutus
📌 จุดจำก่อนสอบ:
ผื่นด่างขาวขุยละเอียด (เกลื้อน) = ทองพันชั่ง</t>
        </is>
      </c>
      <c r="K22" s="100" t="inlineStr">
        <is>
          <t>บัญชียาหลักแห่งชาติด้านสมุนไพร พ.ศ. 2566 (กลุ่มยารักษาโรคผิวหนัง) / Thai Herbal Pharmacopoeia</t>
        </is>
      </c>
      <c r="L22" s="88" t="inlineStr">
        <is>
          <t>Herbal Products &amp; Standardization</t>
        </is>
      </c>
      <c r="M22" s="100" t="inlineStr">
        <is>
          <t>Product</t>
        </is>
      </c>
      <c r="N22" s="88" t="inlineStr">
        <is>
          <t>ข้อสอบจริง Product ปี 2564 ข้อ 188</t>
        </is>
      </c>
      <c r="O22" s="100" t="inlineStr">
        <is>
          <t>ข้อสอบจริง</t>
        </is>
      </c>
      <c r="P22" s="100" t="inlineStr">
        <is>
          <t>ปี 2564</t>
        </is>
      </c>
      <c r="Q22" s="100" t="n"/>
    </row>
    <row r="23" ht="409.6" customHeight="1" s="49">
      <c r="A23" s="100" t="n">
        <v>21</v>
      </c>
      <c r="B23" s="88" t="inlineStr">
        <is>
          <t>ในการตรวจสอบเอกลักษณ์ทางกายวิภาคศาสตร์ด้วยกล้องจุลทรรศน์ (Microscopic Examination) ของผงวัตถุดิบสมุนไพร 'ใบพญายอ / เสลดพังพอนตัวเมีย' (Clinacanthi Nutantis Folium) ตามมาตรฐานเภสัชตำรับสมุนไพรไทย (THP) โครงสร้างทางจุลทรรศน์ข้อใดที่ 'ต้องตรวจพบ' เพื่อยืนยันว่าเป็นส่วนใบแท้ของพืชชนิดนี้</t>
        </is>
      </c>
      <c r="C23" s="100" t="n"/>
      <c r="D23" s="88" t="inlineStr">
        <is>
          <t>เซลล์คอร์ก (Cork cells) หนาแน่น และเซลล์สโตน (Sclereids) จำนวนมาก</t>
        </is>
      </c>
      <c r="E23" s="88" t="inlineStr">
        <is>
          <t>ท่อลำเลียงไซเลมขนาดใหญ่และเซลล์คอร์กโดยไม่พบปากใบ</t>
        </is>
      </c>
      <c r="F23" s="88" t="inlineStr">
        <is>
          <t>เซลล์สะสมแป้งและผลึกแคลเซียมออกซาเลตแบบราฟิดจำนวนมากโดยไม่มีขนพืช</t>
        </is>
      </c>
      <c r="G23" s="88" t="inlineStr">
        <is>
          <t>ปากใบ (Stomata ชนิด Diacytic), เซลล์พาลิเซด (Palisade mesophyll) และผลึกซิสโทลิท (Cystoliths of calcium carbonate)</t>
        </is>
      </c>
      <c r="H23" s="88" t="inlineStr">
        <is>
          <t>เซลล์เนื้อเยื่อเจริญส่วนปลายและไม่มีโครงสร้างปากใบ</t>
        </is>
      </c>
      <c r="I23" s="100" t="n">
        <v>4</v>
      </c>
      <c r="J23" s="88" t="inlineStr">
        <is>
          <t>✅ คำตอบที่ถูกต้อง: ข้อ ง. ปากใบ (Stomata ชนิด Diacytic), เซลล์พาลิเซด (Palisade mesophyll) และผลึกซิสโทลิท (Cystoliths of calcium carbonate)
💡 Background:
ลักษณะทางจุลทรรศน์ที่สำคัญของใบพญายอ (Clinacanthus nutans วงศ์ Acanthaceae) ตาม Thai Herbal Pharmacopoeia:
1. ปากใบ (Stomata): เป็นชนิด Diacytic (Caryophyllaceous) stomata คือมีเซลล์ประกบ 2 เซลล์วางแนวตั้งฉากกับรูเปิดปากใบ
2. เนื้อเยื่อมีโซฟิลล์: ประกอบด้วย Palisade mesophyll แถวเดียวยาวเรียงตัวชิดกัน และ Spongy mesophyll
3. ขนพืช (Trichomes): พบขนชนิดไม่มีต่อม (Non-glandular trichomes) รูปร่างกรวยปลายแหลม
4. ผลึกซิสโทลิท (Cystoliths): ผลึกแคลเซียมคาร์บอเนตรูปกระบอง/รูปไข่ เป็นลักษณะเด่นจำเพาะของพืชในวงศ์ Acanthaceae
หากพบ Cork cells หรือ Sclereids หนาแน่น แสดงว่ามีการปนเปื้อนของส่วนลำต้น เปลือกต้น หรือสิ่งปลอมปน
🎯 ทำไมข้อนี้ถึงถูก:
ข้อ ง. ถูกต้อง เพราะ Stomata, Palisade mesophyll และ Cystoliths เป็นลักษณะทางจุลทรรศน์จำเพาะของใบพญายอ
🔍 ข้ออื่นผิดเพราะอะไร:
📖 Guideline อ้างอิง:
Thai Herbal Pharmacopoeia: Clinacanthi Nutantis Folium (Microscopic Characteristics)
📌 จุดจำก่อนสอบ:
ผงใบพญายอ = พบ Stomata (Diacytic), Palisade mesophyll, Trichomes, และ Cystoliths (ห้ามพบ Cork cells/Sclereids หนาแน่น)</t>
        </is>
      </c>
      <c r="K23" s="100" t="inlineStr">
        <is>
          <t>เภสัชตำรับสมุนไพรไทย (Thai Herbal Pharmacopoeia: Clinacanthi Nutantis Folium Monograph)</t>
        </is>
      </c>
      <c r="L23" s="88" t="inlineStr">
        <is>
          <t>Herbal Products &amp; Standardization</t>
        </is>
      </c>
      <c r="M23" s="100" t="inlineStr">
        <is>
          <t>Product</t>
        </is>
      </c>
      <c r="N23" s="88" t="inlineStr">
        <is>
          <t>ข้อสอบจริง Product ปี 2564 ข้อ 189</t>
        </is>
      </c>
      <c r="O23" s="100" t="inlineStr">
        <is>
          <t>ข้อสอบจริง</t>
        </is>
      </c>
      <c r="P23" s="100" t="inlineStr">
        <is>
          <t>ปี 2564</t>
        </is>
      </c>
      <c r="Q23" s="100" t="n"/>
    </row>
    <row r="24" ht="409.6" customHeight="1" s="49">
      <c r="A24" s="100" t="n">
        <v>22</v>
      </c>
      <c r="B24" s="88" t="inlineStr">
        <is>
          <t>ยาสมุนไพรในบัญชียาหลักแห่งชาติตัวใดต่อไปนี้ มีข้อบ่งใช้สำหรับรักษาแผลไฟไหม้ น้ำร้อนลวก แผลเรื้อรัง และช่วยบรรเทาอาการแสบร้อน ผิวหนังแห้งลอกจากการถูกแสงแดด (Sunburn)</t>
        </is>
      </c>
      <c r="C24" s="100" t="n"/>
      <c r="D24" s="88" t="inlineStr">
        <is>
          <t>ยาขี้ผึ้งไพล</t>
        </is>
      </c>
      <c r="E24" s="88" t="inlineStr">
        <is>
          <t>ยาครีมบัวบก</t>
        </is>
      </c>
      <c r="F24" s="88" t="inlineStr">
        <is>
          <t>ยาโลชั่นเมล็ดน้อยหน่า</t>
        </is>
      </c>
      <c r="G24" s="88" t="inlineStr">
        <is>
          <t>ยาเจลว่านหางจระเข้ (Aloe vera Gel)</t>
        </is>
      </c>
      <c r="H24" s="88" t="inlineStr">
        <is>
          <t>ยาน้ำใสเปลือกมังคุด</t>
        </is>
      </c>
      <c r="I24" s="100" t="n">
        <v>4</v>
      </c>
      <c r="J24" s="88" t="inlineStr">
        <is>
          <t>✅ คำตอบที่ถูกต้อง: ข้อ ง. ยาเจลว่านหางจระเข้ (Aloe vera Gel)
💡 Background:
เจลว่านหางจระเข้ (Aloe vera Gel จาก Aloe barbadensis วงศ์ Asphodelaceae) มีสารสำคัญกลุ่มพอลิแซ็กคาไรด์ Acemannan, Glycoproteins, และสารให้ความชุ่มชื้นสูง มีคุณสมบัติเด่นในการลดการอักเสบ เพิ่มความชุ่มชื้นแก่ผิวหนัง เร่งการสร้างเนื้อเยื่อบุผิวใหม่ (Epithelialization) สมานแผลไฟไหม้ น้ำร้อนลวก และบรรเทาอาการแสบแดงผิวแห้งจากการถูกแดดเผา (Sunburn)
🎯 ทำไมข้อนี้ถึงถูก:
ข้อ ง. ถูกต้อง เพราะเจลว่านหางจระเข้เป็นยาสมุนไพรในบัญชียาหลักแห่งชาติสำหรับรักษาแผลไฟไหม้น้ำร้อนลวกและผิวไหม้แดด
🔍 ข้ออื่นผิดเพราะอะไร:
📖 Guideline อ้างอิง:
บัญชียาหลักแห่งชาติด้านสมุนไพร / Thai Herbal Pharmacopoeia
📌 จุดจำก่อนสอบ:
แผลไฟไหม้ น้ำร้อนลวก ผิวไหม้แดด (Sunburn) = เจลว่านหางจระเข้ (Aloe vera gel มี Acemannan)</t>
        </is>
      </c>
      <c r="K24" s="100" t="inlineStr">
        <is>
          <t>บัญชียาหลักแห่งชาติด้านสมุนไพร พ.ศ. 2566 / Thai Herbal Pharmacopoeia: Aloe Vera</t>
        </is>
      </c>
      <c r="L24" s="88" t="inlineStr">
        <is>
          <t>Herbal Products &amp; Standardization</t>
        </is>
      </c>
      <c r="M24" s="100" t="inlineStr">
        <is>
          <t>Product</t>
        </is>
      </c>
      <c r="N24" s="88" t="inlineStr">
        <is>
          <t>ข้อสอบจริง Product ปี 2564 ข้อ 190</t>
        </is>
      </c>
      <c r="O24" s="100" t="inlineStr">
        <is>
          <t>ข้อสอบจริง</t>
        </is>
      </c>
      <c r="P24" s="100" t="inlineStr">
        <is>
          <t>ปี 2564</t>
        </is>
      </c>
      <c r="Q24" s="100" t="n"/>
    </row>
    <row r="25" ht="409.6" customHeight="1" s="49">
      <c r="A25" s="100" t="n">
        <v>23</v>
      </c>
      <c r="B25" s="88" t="inlineStr">
        <is>
          <t>ยาสมุนไพรในบัญชียาหลักแห่งชาติตัวใด มีข้อบ่งใช้หลักในการรักษาโรคติดเชื้อไวรัสเริม (Herpes Simplex Virus: HSV-1, HSV-2) และโรคงูสวัด (Herpes Zoster) บริเวณผิวหนัง</t>
        </is>
      </c>
      <c r="C25" s="100" t="n"/>
      <c r="D25" s="88" t="inlineStr">
        <is>
          <t>ยาครีมพญายอ / เสลดพังพอนตัวเมีย (Clinacanthus nutans Cream)</t>
        </is>
      </c>
      <c r="E25" s="88" t="inlineStr">
        <is>
          <t>ยาครีมบัวบก (Centella asiatica Cream)</t>
        </is>
      </c>
      <c r="F25" s="88" t="inlineStr">
        <is>
          <t>ยาทิงเจอร์ทองพันชั่ง (Rhinacanthus nasutus Tincture)</t>
        </is>
      </c>
      <c r="G25" s="88" t="inlineStr">
        <is>
          <t>ยาน้ำเปลือกมังคุด (Garcinia mangostana Liquid)</t>
        </is>
      </c>
      <c r="H25" s="88" t="inlineStr">
        <is>
          <t>ยาเจลว่านหางจระเข้ (Aloe vera Gel)</t>
        </is>
      </c>
      <c r="I25" s="100" t="n">
        <v>1</v>
      </c>
      <c r="J25" s="88" t="inlineStr">
        <is>
          <t>✅ คำตอบที่ถูกต้อง: ข้อ ก. ยาครีมพญายอ / เสลดพังพอนตัวเมีย (Clinacanthus nutans Cream)
💡 Background:
พญายอ (เสลดพังพอนตัวเมีย - Clinacanthus nutans (Burm.f.) Lindau วงศ์ Acanthaceae) มีสารสำคัญกลุ่มโมโนกลีเซอรีน (Monogalactosyl diglyceride, Digalactosyl diglyceride) และสารฟลาโวนอยด์ ซึ่งมีฤทธิ์ยับยั้งการเพิ่มจำนวนของเชื้อไวรัสเริม (HSV-1, HSV-2) และไวรัสงูสวัด (Varicella-Zoster Virus: VZV) โดยตรง มีการวิจัยทางคลินิกรองรับว่า ยาครีมพญายอ 5% สามารถรักษาแผลตุ่มน้ำใสของโรคเริมและงูสวัดให้แห้งและหายได้เทียบเท่ากับยา Acyclovir cream 5% โดยไม่ระคายเคือง
🎯 ทำไมข้อนี้ถึงถูก:
ข้อ ก. ถูกต้อง เพราะยาครีมพญายอเป็นยาสมุนไพรในบัญชียาหลักแห่งชาติสำหรับรักษาโรคเริมและงูสวัด
🔍 ข้ออื่นผิดเพราะอะไร:
📖 Guideline อ้างอิง:
บัญชียาหลักแห่งชาติด้านสมุนไพร / Thai Herbal Pharmacopoeia: Clinacanthus nutans
📌 จุดจำก่อนสอบ:
เริม งูสวัด ตุ่มน้ำใส = ยาครีมพญายอ (Clinacanthus nutans) เทียบเท่า Acyclovir cream</t>
        </is>
      </c>
      <c r="K25" s="100" t="inlineStr">
        <is>
          <t>บัญชียาหลักแห่งชาติด้านสมุนไพร พ.ศ. 2566 (กลุ่มยารักษาโรคผิวหนัง) / Thai Herbal Pharmacopoeia</t>
        </is>
      </c>
      <c r="L25" s="88" t="inlineStr">
        <is>
          <t>Herbal Products &amp; Standardization</t>
        </is>
      </c>
      <c r="M25" s="100" t="inlineStr">
        <is>
          <t>Product</t>
        </is>
      </c>
      <c r="N25" s="88" t="inlineStr">
        <is>
          <t>ข้อสอบจริง Product ปี 2564 ข้อ 191</t>
        </is>
      </c>
      <c r="O25" s="100" t="inlineStr">
        <is>
          <t>ข้อสอบจริง</t>
        </is>
      </c>
      <c r="P25" s="100" t="inlineStr">
        <is>
          <t>ปี 2564</t>
        </is>
      </c>
      <c r="Q25" s="100" t="n"/>
    </row>
    <row r="26" ht="409.6" customHeight="1" s="49">
      <c r="A26" s="100" t="n">
        <v>24</v>
      </c>
      <c r="B26" s="88"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C26" s="100" t="n"/>
      <c r="D26" s="88" t="inlineStr">
        <is>
          <t>Cork cells และ Sclereids หนาแน่น</t>
        </is>
      </c>
      <c r="E26" s="88" t="inlineStr">
        <is>
          <t>Cork cells และ Stomata</t>
        </is>
      </c>
      <c r="F26" s="88" t="inlineStr">
        <is>
          <t>ไม่ควรพบ Stomata เลย</t>
        </is>
      </c>
      <c r="G26" s="88" t="inlineStr">
        <is>
          <t>Stomata ชนิด Diacytic และ Palisade mesophyll</t>
        </is>
      </c>
      <c r="H26" s="88" t="inlineStr">
        <is>
          <t>Stone cells และท่อลำเลียงขนาดใหญ่</t>
        </is>
      </c>
      <c r="I26" s="100" t="n">
        <v>4</v>
      </c>
      <c r="J26" s="88"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26" s="100" t="inlineStr">
        <is>
          <t>Thai Herbal Pharmacopoeia: Clinacanthi Nutantis Folium</t>
        </is>
      </c>
      <c r="L26" s="88" t="inlineStr">
        <is>
          <t>Herbal Products &amp; Standardization</t>
        </is>
      </c>
      <c r="M26" s="100" t="inlineStr">
        <is>
          <t>Product</t>
        </is>
      </c>
      <c r="N26" s="88" t="inlineStr">
        <is>
          <t>ข้อสอบจริง Product ปี 2563 ข้อ 66</t>
        </is>
      </c>
      <c r="O26" s="100" t="inlineStr">
        <is>
          <t>ข้อสอบจริง</t>
        </is>
      </c>
      <c r="P26" s="100" t="inlineStr">
        <is>
          <t>ปี 2563</t>
        </is>
      </c>
      <c r="Q26" s="100" t="n"/>
    </row>
    <row r="27" ht="409.6" customHeight="1" s="49">
      <c r="A27" s="100" t="n">
        <v>25</v>
      </c>
      <c r="B27" s="88"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C27" s="100" t="n"/>
      <c r="D27" s="88" t="inlineStr">
        <is>
          <t>ผ่านเกณฑ์มาตรฐานเพราะไม่เกิน 5 x 10^7</t>
        </is>
      </c>
      <c r="E27" s="88" t="inlineStr">
        <is>
          <t>ผ่านเกณฑ์มาตรฐานเพราะไม่เกิน 5 x 10^4</t>
        </is>
      </c>
      <c r="F27" s="88" t="inlineStr">
        <is>
          <t>ไม่ผ่านเกณฑ์มาตรฐาน เนื่องจากมีปริมาณเชื้อราและยีสต์รวมเกินเกณฑ์กำหนด 5 x 10^3 CFU/g</t>
        </is>
      </c>
      <c r="G27" s="88" t="inlineStr">
        <is>
          <t>ไม่ผ่านเกณฑ์มาตรฐานเนื่องจากต้องไม่พบใน 10 g</t>
        </is>
      </c>
      <c r="H27" s="88" t="inlineStr">
        <is>
          <t>ไม่สามารถประเมินได้</t>
        </is>
      </c>
      <c r="I27" s="100" t="n">
        <v>3</v>
      </c>
      <c r="J27" s="88"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27" s="100" t="inlineStr">
        <is>
          <t>Thai Herbal Pharmacopoeia / USP-NF &lt;1111&gt;</t>
        </is>
      </c>
      <c r="L27" s="88" t="inlineStr">
        <is>
          <t>Herbal Products &amp; Standardization</t>
        </is>
      </c>
      <c r="M27" s="100" t="inlineStr">
        <is>
          <t>Product</t>
        </is>
      </c>
      <c r="N27" s="88" t="inlineStr">
        <is>
          <t>ข้อสอบจริง Product ปี 2563 ข้อ 67</t>
        </is>
      </c>
      <c r="O27" s="100" t="inlineStr">
        <is>
          <t>ข้อสอบจริง</t>
        </is>
      </c>
      <c r="P27" s="100" t="inlineStr">
        <is>
          <t>ปี 2563</t>
        </is>
      </c>
      <c r="Q27" s="100" t="n"/>
    </row>
    <row r="28" ht="409.6" customHeight="1" s="49">
      <c r="A28" s="100" t="n">
        <v>26</v>
      </c>
      <c r="B28" s="88"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C28" s="100" t="n"/>
      <c r="D28" s="88" t="inlineStr">
        <is>
          <t>ยาขมิ้นชัน (Curcuma longa)</t>
        </is>
      </c>
      <c r="E28" s="88" t="inlineStr">
        <is>
          <t>ยาเถาวัลย์เปรียง (Derris scandens)</t>
        </is>
      </c>
      <c r="F28" s="88" t="inlineStr">
        <is>
          <t>ยาหญ้าหนวดแมว (Orthosiphon aristatus)</t>
        </is>
      </c>
      <c r="G28" s="88" t="inlineStr">
        <is>
          <t>ยาไพล (Zingiber cassumunar)</t>
        </is>
      </c>
      <c r="H28" s="88" t="inlineStr">
        <is>
          <t>ยาตะไคร้ (Cymbopogon citratus)</t>
        </is>
      </c>
      <c r="I28" s="100" t="n">
        <v>1</v>
      </c>
      <c r="J28" s="88"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28" s="100" t="inlineStr">
        <is>
          <t>บัญชียาหลักแห่งชาติด้านสมุนไพร พ.ศ. 2566 (ยาขมิ้นชัน) / Thai Herbal Pharmacopoeia: Curcumae Longae Rhizoma</t>
        </is>
      </c>
      <c r="L28" s="88" t="inlineStr">
        <is>
          <t>Herbal Products &amp; Standardization</t>
        </is>
      </c>
      <c r="M28" s="100" t="inlineStr">
        <is>
          <t>Product</t>
        </is>
      </c>
      <c r="N28" s="88" t="inlineStr">
        <is>
          <t>ข้อสอบจริง Product ปี 2562 ข้อ 2</t>
        </is>
      </c>
      <c r="O28" s="100" t="inlineStr">
        <is>
          <t>ข้อสอบจริง</t>
        </is>
      </c>
      <c r="P28" s="100" t="inlineStr">
        <is>
          <t>ปี 2562</t>
        </is>
      </c>
      <c r="Q28" s="100" t="n"/>
    </row>
    <row r="29" ht="409.6" customHeight="1" s="49">
      <c r="A29" s="100" t="n">
        <v>27</v>
      </c>
      <c r="B29" s="88"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C29" s="100" t="n"/>
      <c r="D29" s="88" t="inlineStr">
        <is>
          <t>Disintegration Test (การทดสอบเวลาการแตกกระจายตัว โดยกำหนดเวลาไม่เกิน 30 นาที)</t>
        </is>
      </c>
      <c r="E29" s="88" t="inlineStr">
        <is>
          <t>Friability Test (การทดสอบความกร่อน)</t>
        </is>
      </c>
      <c r="F29" s="88" t="inlineStr">
        <is>
          <t>Hardness Test (การทดสอบความแข็ง)</t>
        </is>
      </c>
      <c r="G29" s="88" t="inlineStr">
        <is>
          <t>Pyrogen Test (การทดสอบสารก่อไข้)</t>
        </is>
      </c>
      <c r="H29" s="88" t="inlineStr">
        <is>
          <t>Viscosity Test (การทดสอบความหนืด)</t>
        </is>
      </c>
      <c r="I29" s="100" t="n">
        <v>1</v>
      </c>
      <c r="J29" s="88"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29" s="100" t="inlineStr">
        <is>
          <t>เภสัชตำรับสมุนไพรไทย (Thai Herbal Pharmacopoeia: Quality Control of Herbal Capsules) / USP &lt;701&gt;</t>
        </is>
      </c>
      <c r="L29" s="88" t="inlineStr">
        <is>
          <t>Herbal Products &amp; Standardization</t>
        </is>
      </c>
      <c r="M29" s="100" t="inlineStr">
        <is>
          <t>Product</t>
        </is>
      </c>
      <c r="N29" s="88" t="inlineStr">
        <is>
          <t>ข้อสอบจริง Product ปี 2562 ข้อ 2</t>
        </is>
      </c>
      <c r="O29" s="100" t="inlineStr">
        <is>
          <t>ข้อสอบจริง</t>
        </is>
      </c>
      <c r="P29" s="100" t="inlineStr">
        <is>
          <t>ปี 2562</t>
        </is>
      </c>
      <c r="Q29" s="100" t="n"/>
    </row>
    <row r="30" ht="409.6" customHeight="1" s="49">
      <c r="A30" s="100" t="n">
        <v>28</v>
      </c>
      <c r="B30" s="88"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C30" s="100" t="n"/>
      <c r="D30" s="88"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30" s="88" t="inlineStr">
        <is>
          <t>นำผลึก Iodine ไปต้มในน้ำเดือดจนละลายหมดแล้วจึงใส่ Potassium iodide</t>
        </is>
      </c>
      <c r="F30" s="88" t="inlineStr">
        <is>
          <t>บดผลึก Iodine ในน้ำที่อุณหภูมิห้องโดยตรงเป็นเวลานาน</t>
        </is>
      </c>
      <c r="G30" s="88" t="inlineStr">
        <is>
          <t>ใช้ตัวทำละลาย Ethanol 95% ละลาย Iodine โดยไม่ต้องใช้น้ำ</t>
        </is>
      </c>
      <c r="H30" s="88" t="inlineStr">
        <is>
          <t>เติมสารลดแรงตึงผิว Polysorbate 80 ปริมาณมากเพื่อละลายไอโอดีน</t>
        </is>
      </c>
      <c r="I30" s="100" t="n">
        <v>1</v>
      </c>
      <c r="J30" s="88"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30" s="100" t="inlineStr">
        <is>
          <t>USP-NF Official Monographs: Strong Iodine Solution (Lugol's Solution) / Ansel's Pharmaceutical Dosage Forms</t>
        </is>
      </c>
      <c r="L30" s="88" t="inlineStr">
        <is>
          <t>Herbal Products &amp; Standardization</t>
        </is>
      </c>
      <c r="M30" s="100" t="inlineStr">
        <is>
          <t>Product</t>
        </is>
      </c>
      <c r="N30" s="88" t="inlineStr">
        <is>
          <t>ข้อสอบจริง Product ปี 2562 ข้อ 3</t>
        </is>
      </c>
      <c r="O30" s="100" t="inlineStr">
        <is>
          <t>ข้อสอบจริง</t>
        </is>
      </c>
      <c r="P30" s="100" t="inlineStr">
        <is>
          <t>ปี 2562</t>
        </is>
      </c>
      <c r="Q30" s="100" t="n"/>
    </row>
    <row r="31" ht="409.6" customHeight="1" s="49">
      <c r="A31" s="100" t="n">
        <v>29</v>
      </c>
      <c r="B31" s="88"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C31" s="100" t="n"/>
      <c r="D31" s="88" t="inlineStr">
        <is>
          <t>High-Performance Liquid Chromatography (HPLC) โดยใช้ตัวตรวจวัด UV/Vis Detector</t>
        </is>
      </c>
      <c r="E31" s="88" t="inlineStr">
        <is>
          <t>Direct UV-Visible Spectrophotometry</t>
        </is>
      </c>
      <c r="F31" s="88" t="inlineStr">
        <is>
          <t>Polarimetry (การวัดมุมการหมุนของแสง)</t>
        </is>
      </c>
      <c r="G31" s="88" t="inlineStr">
        <is>
          <t>Fourier-Transform Infrared Spectroscopy (FT-IR)</t>
        </is>
      </c>
      <c r="H31" s="88" t="inlineStr">
        <is>
          <t>Nuclear Magnetic Resonance Spectroscopy (NMR)</t>
        </is>
      </c>
      <c r="I31" s="100" t="n">
        <v>1</v>
      </c>
      <c r="J31" s="88"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31" s="100" t="inlineStr">
        <is>
          <t>เภสัชตำรับสมุนไพรไทย (Thai Herbal Pharmacopoeia - THP: Chromatographic Separation Techniques / General Notices)</t>
        </is>
      </c>
      <c r="L31" s="88" t="inlineStr">
        <is>
          <t>Herbal Products &amp; Standardization</t>
        </is>
      </c>
      <c r="M31" s="100" t="inlineStr">
        <is>
          <t>Product</t>
        </is>
      </c>
      <c r="N31" s="88" t="inlineStr">
        <is>
          <t>ข้อสอบจริง Product ปี 2562 ข้อ 3</t>
        </is>
      </c>
      <c r="O31" s="100" t="inlineStr">
        <is>
          <t>ข้อสอบจริง</t>
        </is>
      </c>
      <c r="P31" s="100" t="inlineStr">
        <is>
          <t>ปี 2562</t>
        </is>
      </c>
      <c r="Q31" s="100" t="n"/>
    </row>
    <row r="32" ht="409.6" customHeight="1" s="49">
      <c r="A32" s="100" t="n">
        <v>30</v>
      </c>
      <c r="B32" s="88"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C32" s="100" t="n"/>
      <c r="D32" s="88" t="inlineStr">
        <is>
          <t>Propellant (สารขับดัน เช่น Hydrofluoroalkane: HFA-134a)</t>
        </is>
      </c>
      <c r="E32" s="88" t="inlineStr">
        <is>
          <t>Glidant (สารช่วยการไหล)</t>
        </is>
      </c>
      <c r="F32" s="88" t="inlineStr">
        <is>
          <t>Co-solvent (ตัวทำละลายร่วม)</t>
        </is>
      </c>
      <c r="G32" s="88" t="inlineStr">
        <is>
          <t>Antioxidant (สารต้านออกซิเดชัน)</t>
        </is>
      </c>
      <c r="H32" s="88" t="inlineStr">
        <is>
          <t>Wetting agent (สารช่วยเปียก)</t>
        </is>
      </c>
      <c r="I32" s="100" t="n">
        <v>1</v>
      </c>
      <c r="J32" s="88"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32" s="100" t="inlineStr">
        <is>
          <t>USP-NF &lt;601&gt; Aerosols / Ansel's Dosage Forms</t>
        </is>
      </c>
      <c r="L32" s="88" t="inlineStr">
        <is>
          <t>Herbal Products &amp; Standardization</t>
        </is>
      </c>
      <c r="M32" s="100" t="inlineStr">
        <is>
          <t>Product</t>
        </is>
      </c>
      <c r="N32" s="88" t="inlineStr">
        <is>
          <t>ข้อสอบจริง Product ปี 2562 ข้อ 3</t>
        </is>
      </c>
      <c r="O32" s="100" t="inlineStr">
        <is>
          <t>ข้อสอบจริง</t>
        </is>
      </c>
      <c r="P32" s="100" t="inlineStr">
        <is>
          <t>ปี 2562</t>
        </is>
      </c>
      <c r="Q32" s="100" t="n"/>
    </row>
    <row r="33" ht="409.6" customHeight="1" s="49">
      <c r="A33" s="100" t="n">
        <v>31</v>
      </c>
      <c r="B33" s="88"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C33" s="100" t="n"/>
      <c r="D33" s="88" t="inlineStr">
        <is>
          <t>เซลล์พาลิเซด (Palisade mesophyll), ปากใบ (Diacytic Stomata), ขนพืช (Trichomes) และผลึกซิสโทลิท (Cystoliths)</t>
        </is>
      </c>
      <c r="E33" s="88" t="inlineStr">
        <is>
          <t>เนื้อเยื่อคอร์เทกซ์และท่อลำเลียงไซเลมขนาดใหญ่โดยไม่มีปากใบ</t>
        </is>
      </c>
      <c r="F33" s="88" t="inlineStr">
        <is>
          <t>เนื้อเยื่อคอร์กหนาแน่นและเซลล์สโตน</t>
        </is>
      </c>
      <c r="G33" s="88" t="inlineStr">
        <is>
          <t>เซลล์สเคอรีดและผลึกแคลเซียมออกซาเลตแบบราฟิด</t>
        </is>
      </c>
      <c r="H33" s="88" t="inlineStr">
        <is>
          <t>เซลล์เนื้อเยื่อเจริญแคมเบียม</t>
        </is>
      </c>
      <c r="I33" s="100" t="n">
        <v>1</v>
      </c>
      <c r="J33" s="88"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33" s="100" t="inlineStr">
        <is>
          <t>Thai Herbal Pharmacopoeia: Clinacanthi Nutantis Folium</t>
        </is>
      </c>
      <c r="L33" s="88" t="inlineStr">
        <is>
          <t>Herbal Products &amp; Standardization</t>
        </is>
      </c>
      <c r="M33" s="100" t="inlineStr">
        <is>
          <t>Product</t>
        </is>
      </c>
      <c r="N33" s="88" t="inlineStr">
        <is>
          <t>ข้อสอบจริง Product ปี 2561 ข้อ 7</t>
        </is>
      </c>
      <c r="O33" s="100" t="inlineStr">
        <is>
          <t>ข้อสอบจริง</t>
        </is>
      </c>
      <c r="P33" s="100" t="inlineStr">
        <is>
          <t>ปี 2561</t>
        </is>
      </c>
      <c r="Q33" s="100" t="n"/>
    </row>
    <row r="34" ht="409.6" customHeight="1" s="49">
      <c r="A34" s="100" t="n">
        <v>32</v>
      </c>
      <c r="B34" s="88"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C34" s="100" t="n"/>
      <c r="D34" s="88" t="inlineStr">
        <is>
          <t>การทดสอบเวลาการแตกกระจายตัว (Disintegration time ไม่เกิน 30 นาที)</t>
        </is>
      </c>
      <c r="E34" s="88" t="inlineStr">
        <is>
          <t>การทดสอบการละลาย (Dissolution test)</t>
        </is>
      </c>
      <c r="F34" s="88" t="inlineStr">
        <is>
          <t>การทดสอบสารก่อไข้ (Pyrogen limit)</t>
        </is>
      </c>
      <c r="G34" s="88" t="inlineStr">
        <is>
          <t>การทดสอบความหนืด (Viscosity test)</t>
        </is>
      </c>
      <c r="H34" s="88" t="inlineStr">
        <is>
          <t>การทดสอบความกร่อน (Friability test)</t>
        </is>
      </c>
      <c r="I34" s="100" t="n">
        <v>1</v>
      </c>
      <c r="J34" s="88"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34" s="100" t="inlineStr">
        <is>
          <t>Thai Herbal Pharmacopoeia: Andrographis paniculata Capsules / USP &lt;701&gt;</t>
        </is>
      </c>
      <c r="L34" s="88" t="inlineStr">
        <is>
          <t>Herbal Products &amp; Standardization</t>
        </is>
      </c>
      <c r="M34" s="100" t="inlineStr">
        <is>
          <t>Product</t>
        </is>
      </c>
      <c r="N34" s="88" t="inlineStr">
        <is>
          <t>ข้อสอบจริง Product ปี 2559 ข้อ 20</t>
        </is>
      </c>
      <c r="O34" s="100" t="inlineStr">
        <is>
          <t>ข้อสอบจริง</t>
        </is>
      </c>
      <c r="P34" s="100" t="inlineStr">
        <is>
          <t>ปี 2559</t>
        </is>
      </c>
      <c r="Q34" s="100" t="n"/>
    </row>
    <row r="35" ht="409.6" customHeight="1" s="49">
      <c r="A35" s="100" t="n">
        <v>33</v>
      </c>
      <c r="B35" s="88" t="inlineStr">
        <is>
          <t>ข้อแนะนำในการเก็บรักษาและการใช้งานยาฉีดอินซูลิน (Insulin Injection) สำหรับผู้ป่วยโรคเบาหวาน ข้อใดต่อไปนี้ถูกต้องตามมาตรฐานสากล (ADA/ISPAD Guidelines)</t>
        </is>
      </c>
      <c r="C35" s="100" t="n"/>
      <c r="D35" s="88" t="inlineStr">
        <is>
          <t>ขวดยาหรือปากกาฉีดอินซูลินที่กำลังเปิดใช้งานอยู่ (In-use Insulin) สามารถเก็บรักษาไว้ที่อุณหภูมิห้อง (ไม่เกิน 25-30 °C) หลีกเลี่ยงแสงแดดและความร้อน ได้นาน 28 วัน (4 สัปดาห์) โดยไม่ต้องแช่ตู้เย็น</t>
        </is>
      </c>
      <c r="E35" s="88" t="inlineStr">
        <is>
          <t>ควรนำยาฉีดอินซูลินไปเก็บไว้ในช่องแช่แข็ง (Freezer) เพื่อยืดอายุการใช้งานให้นานที่สุด</t>
        </is>
      </c>
      <c r="F35" s="88" t="inlineStr">
        <is>
          <t>ควรฉีดซ้ำที่ตำแหน่งเดิมตรงจุดเดิมเสมอเพื่อให้ระดับการดูดซึมยาคงที่</t>
        </is>
      </c>
      <c r="G35" s="88" t="inlineStr">
        <is>
          <t>สำหรับอินซูลินชนิดสารแขวนตะกอน (เช่น NPH หรือ Premixed) ให้เขย่าขวดอย่างรุนแรงขึ้นลงก่อนฉีด</t>
        </is>
      </c>
      <c r="H35" s="88" t="inlineStr">
        <is>
          <t>ยาฉีดอินซูลินที่ยังไม่เปิดใช้ สามารถเก็บที่อุณหภูมิห้องได้จนถึงวันหมดอายุบนฉลาก</t>
        </is>
      </c>
      <c r="I35" s="100" t="n">
        <v>1</v>
      </c>
      <c r="J35" s="88" t="inlineStr">
        <is>
          <t>✅ คำตอบที่ถูกต้อง: ข้อ ก. ขวดยาหรือปากกาฉีดอินซูลินที่กำลังเปิดใช้งานอยู่ (In-use Insulin) สามารถเก็บรักษาไว้ที่อุณหภูมิห้อง (ไม่เกิน 25-30 °C) หลีกเลี่ยงแสงแดดและความร้อน ได้นาน 28 วัน (4 สัปดาห์) โดยไม่ต้องแช่ตู้เย็น
💡 Background:
คำแนะนำมาตรฐานสากลในการเก็บรักษาและใช้อินซูลิน (ADA Guidelines):
1. อินซูลินที่ยังไม่เปิดใช้ (Unopened): ต้องเก็บในตู้เย็นช่องธรรมดา อุณหภูมิ 2 °C ถึง 8 °C (ห้ามแช่ช่องฟรีซเด็ดขาด เพราะความเย็นจัดจะทำลายโครงสร้างโปรตีนของอินซูลิน)
2. อินซูลินที่เปิดใช้งานแล้ว (In-use): สามารถเก็บที่ อุณหภูมิห้อง (ไม่เกิน 25-30 °C) ได้นาน 28 วัน (บางชนิด 42-56 วัน) การฉีดอินซูลินที่อุณหภูมิห้องจะช่วยลดอาการเจ็บปวดแสบบริเวณผิวหนังเมื่อเทียบกับการฉีดยาที่เย็นจัด
3. เทคนิคการผสม NPH/Premix: ให้ กลิ้งขวดยาบนฝ่ามือไปมา 10 ครั้ง และ พลิกขวดขึ้นลงช้าๆ 10 ครั้ง (Roll and invert) 'ห้ามเขย่ารุนแรง (Do not shake)' เพราะจะเกิดฟองอากาศและทำลายสายโปรตีน
4. การเปลี่ยนตำแหน่งฉีด (Rotation of injection sites): ต้องหมุนเวียนตำแหน่งฉีดภายในบริเวณเดียวกันเสมอ เพื่อป้องกันการเกิดก้อนไขมันสะสมใต้ผิวหนัง (Lipohypertrophy)
🎯 ทำไมข้อนี้ถึงถูก:
ข้อ ก. ถูกต้อง เพราะอินซูลินที่เปิดใช้แล้วเก็บที่อุณหภูมิห้องได้ 28 วัน
🔍 ข้ออื่นผิดเพราะอะไร:
- ข้อ ข. ผิด เพราะห้ามแช่ช่องฟรีซ (Freezer) เด็ดขาด ความเย็นเยือกแข็งจะทำลายโปรตีนอินซูลิน
- ข้อ ค. ผิด เพราะต้องหมุนเวียนตำแหน่งฉีด (Rotate sites) ป้องกัน Lipohypertrophy
- ข้อ ง. ผิด เพราะห้ามเขย่าแรง ให้ใช้วิธีกลิ้งบนฝ่ามือช้าๆ (Roll &amp; Invert)
- ข้อ จ. ผิด เพราะยาที่ยังไม่เปิดใช้ต้องเก็บในตู้เย็น 2-8 °C เสมอ
📖 Guideline อ้างอิง:
ADA Standards of Care in Diabetes: Insulin Storage and Administration / ISPAD Guidelines
📌 จุดจำก่อนสอบ:
อินซูลินเปิดใช้แล้ว = เก็บอุณหภูมิห้อง (ไม่เกิน 30°C) ได้ 28 วัน; ห้ามแช่ช่องฟรีซ; NPH ให้กลิ้งช้าๆ ห้ามเขย่าแรง; ต้องหมุนเวียนตำแหน่งฉีด</t>
        </is>
      </c>
      <c r="K35" s="100" t="inlineStr">
        <is>
          <t>American Diabetes Association (ADA) Standards of Care in Diabetes / ISPAD Clinical Practice Consensus Guidelines</t>
        </is>
      </c>
      <c r="L35" s="88" t="inlineStr">
        <is>
          <t>Herbal Products &amp; Standardization</t>
        </is>
      </c>
      <c r="M35" s="100" t="inlineStr">
        <is>
          <t>Product</t>
        </is>
      </c>
      <c r="N35" s="88" t="inlineStr">
        <is>
          <t>ข้อสอบจริง Product ปี 2558 ข้อ 29</t>
        </is>
      </c>
      <c r="O35" s="100" t="inlineStr">
        <is>
          <t>ข้อสอบจริง</t>
        </is>
      </c>
      <c r="P35" s="100" t="inlineStr">
        <is>
          <t>ปี 2558</t>
        </is>
      </c>
      <c r="Q35" s="100" t="n"/>
    </row>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Q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1.6" customHeight="1" s="49">
      <c r="A2" s="124" t="inlineStr">
        <is>
          <t>ข้อที่</t>
        </is>
      </c>
      <c r="B2" s="151" t="inlineStr">
        <is>
          <t>คำถาม</t>
        </is>
      </c>
      <c r="C2" s="124" t="inlineStr">
        <is>
          <t>รูปถาม</t>
        </is>
      </c>
      <c r="D2" s="151" t="inlineStr">
        <is>
          <t>ตัวเลือก 1</t>
        </is>
      </c>
      <c r="E2" s="151" t="inlineStr">
        <is>
          <t>ตัวเลือก 2</t>
        </is>
      </c>
      <c r="F2" s="151" t="inlineStr">
        <is>
          <t>ตัวเลือก 3</t>
        </is>
      </c>
      <c r="G2" s="151" t="inlineStr">
        <is>
          <t>ตัวเลือก 4</t>
        </is>
      </c>
      <c r="H2" s="151" t="inlineStr">
        <is>
          <t>ตัวเลือก 5</t>
        </is>
      </c>
      <c r="I2" s="124" t="inlineStr">
        <is>
          <t>เฉลย (ตัวเลข 1-5)</t>
        </is>
      </c>
      <c r="J2" s="151" t="inlineStr">
        <is>
          <t>คำอธิบายเฉลย</t>
        </is>
      </c>
      <c r="K2" s="124" t="inlineStr">
        <is>
          <t>รูปเฉลย</t>
        </is>
      </c>
      <c r="L2" s="151" t="inlineStr">
        <is>
          <t>Filter หมวด/Subtopic</t>
        </is>
      </c>
      <c r="M2" s="124" t="inlineStr">
        <is>
          <t>Product / Clinic</t>
        </is>
      </c>
      <c r="N2" s="151" t="inlineStr">
        <is>
          <t>หมายเหตุ</t>
        </is>
      </c>
      <c r="O2" s="98" t="inlineStr">
        <is>
          <t>ประเภทข้อสอบ</t>
        </is>
      </c>
      <c r="P2" s="98" t="inlineStr">
        <is>
          <t>ปี / เลขชุด</t>
        </is>
      </c>
      <c r="Q2" s="142" t="inlineStr">
        <is>
          <t>Case ID (รหัสเคส)</t>
        </is>
      </c>
    </row>
    <row r="3" ht="409.6" customHeight="1" s="49">
      <c r="A3" s="100" t="n">
        <v>1</v>
      </c>
      <c r="B3" s="88" t="inlineStr">
        <is>
          <t>สารกันเสียและสารต้านออกซิเดชัน (Preservatives and Antioxidants) ในข้อใดต่อไปนี้ ที่มีรายงานอย่างกว้างขวางว่าสามารถกระตุ้นให้เกิดอาการหลอดลมหดเกร็งเฉียบพลัน (Severe Bronchoconstriction / Acute Bronchospasm) ในผู้ป่วยโรคหืด (Asthma) โดยเฉพาะผู้ที่มีภาวะภูมิไวเกินต่อสารกลุ่มซัลไฟต์</t>
        </is>
      </c>
      <c r="C3" s="100" t="inlineStr">
        <is>
          <t>[แนบรูป: ข้อสอบ Product ปี 2564 รหัสรูปภาพ image73]</t>
        </is>
      </c>
      <c r="D3" s="88" t="inlineStr">
        <is>
          <t>Sodium Metabisulfite / Sulfites (เกลือซัลไฟต์และโซเดียมเมแทไบซัลไฟต์)</t>
        </is>
      </c>
      <c r="E3" s="88" t="inlineStr">
        <is>
          <t>Methylparaben (เมทิลพาราเบน)</t>
        </is>
      </c>
      <c r="F3" s="88" t="inlineStr">
        <is>
          <t>Sodium Benzoate (โซเดียมเบนโซเอต)</t>
        </is>
      </c>
      <c r="G3" s="88" t="inlineStr">
        <is>
          <t>Potassium Sorbate (โพแทสเซียมซอร์เบต)</t>
        </is>
      </c>
      <c r="H3" s="88" t="inlineStr">
        <is>
          <t>Benzyl Alcohol (เบนซิลแอลกอฮอล์)</t>
        </is>
      </c>
      <c r="I3" s="100" t="n">
        <v>1</v>
      </c>
      <c r="J3" s="88" t="inlineStr">
        <is>
          <t>✅ คำตอบที่ถูกต้อง: ข้อ ก. Sodium Metabisulfite / Sulfites (เกลือซัลไฟต์และโซเดียมเมแทไบซัลไฟต์)
💡 Background:
สารกลุ่มซัลไฟต์ (Sulfites) เช่น Sodium Metabisulfite, Sodium Bisulfite, และ Sodium Sulfite นิยมใช้เป็น สารต้านออกซิเดชัน (Antioxidants) ในอาหาร ยาฉีด ยาหยอดตา และยาพ่นละอองลอย อย่างไรก็ตาม ในผู้ป่วยโรคหืดประมาณ 5-10% (Sulfite-sensitive asthmatics) สารซัลไฟต์จะถูกเปลี่ยนเป็นก๊าซซัลเฟอร์ไดออกไซด์ ($SO_2$) ในทางเดินหายใจ ซึ่งไปกระตุ้นตัวรับ Cholinergic irritant receptors บนประสาทพาราซิมพาเทติกเหนี่ยวนำให้เกิด อาการหลอดลมหดเกร็งเฉียบพลันและรุนแรง (Severe Bronchoconstriction / Asthmatic attack) องค์การอาหารและยาทั่วโลกจึงกำหนดให้มีคำเตือนและจำกัดการใช้ในผู้ป่วยโรคหืด
🎯 ทำไมข้อนี้ถึงถูก:
ข้อ ก. ถูกต้อง เพราะ Sodium Metabisulfite และกลุ่ม Sulfites เป็นสารกันเสีย/สารกันหืนที่มีความสัมพันธ์กับการเกิด Bronchoconstriction ในผู้ป่วยโรคหืดมากที่สุด
🔍 ข้ออื่นผิดเพราะอะไร:
- ข้อ ข. Methylparaben อาจทำให้เกิด Contact dermatitis แต่พบน้อยมากที่จะกระตุ้น Bronchoconstriction
- ข้อ ค. Sodium Benzoate ปลอดภัยในระดับความเข้มข้นทางเภสัชกรรม
- ข้อ ด. Potassium Sorbate เป็นสารกันเสียในอาหารและยาที่ปลอดภัยสูง
- ข้อ จ. Benzyl alcohol สัมพันธ์กับ Gasping syndrome ในทารกแรกเกิด ไม่ใช่ Bronchospasm ในคนเป็นหืด
📖 Guideline อ้างอิง:
GINA Guidelines for Asthma Management / USP-NF Excipients Safety Information / FDA Warnings on Sulfites in Drugs and Food
📌 จุดจำก่อนสอบ:
สารกันเสีย/สารกันหืนที่กระตุ้น หลอดลมหดเกร็ง (Bronchoconstriction) ในคนเป็นหืด = Sodium Metabisulfite / Sulfites</t>
        </is>
      </c>
      <c r="K3" s="100" t="inlineStr">
        <is>
          <t>USP-NF &lt;1151&gt; Pharmaceutical Excipients Safety / GINA (Global Initiative for Asthma) Guidelines / FDA Food and Drug Additives Safety</t>
        </is>
      </c>
      <c r="L3" s="88" t="inlineStr">
        <is>
          <t>Food Products &amp; Quality Assurance</t>
        </is>
      </c>
      <c r="M3" s="100" t="inlineStr">
        <is>
          <t>Product</t>
        </is>
      </c>
      <c r="N3" s="88" t="inlineStr">
        <is>
          <t>ข้อสอบจริง Product ปี 2564 ข้อ 19</t>
        </is>
      </c>
      <c r="O3" s="100" t="inlineStr">
        <is>
          <t>ข้อสอบจริง</t>
        </is>
      </c>
      <c r="P3" s="100" t="inlineStr">
        <is>
          <t>ปี 2564</t>
        </is>
      </c>
      <c r="Q3" s="100" t="n"/>
    </row>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Q8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64.8" customHeight="1" s="49">
      <c r="A2" s="126" t="inlineStr">
        <is>
          <t>ข้อที่</t>
        </is>
      </c>
      <c r="B2" s="153" t="inlineStr">
        <is>
          <t>คำถาม</t>
        </is>
      </c>
      <c r="C2" s="126" t="inlineStr">
        <is>
          <t>รูปถาม</t>
        </is>
      </c>
      <c r="D2" s="153" t="inlineStr">
        <is>
          <t>ตัวเลือก 1</t>
        </is>
      </c>
      <c r="E2" s="153" t="inlineStr">
        <is>
          <t>ตัวเลือก 2</t>
        </is>
      </c>
      <c r="F2" s="153" t="inlineStr">
        <is>
          <t>ตัวเลือก 3</t>
        </is>
      </c>
      <c r="G2" s="153" t="inlineStr">
        <is>
          <t>ตัวเลือก 4</t>
        </is>
      </c>
      <c r="H2" s="153" t="inlineStr">
        <is>
          <t>ตัวเลือก 5</t>
        </is>
      </c>
      <c r="I2" s="126" t="inlineStr">
        <is>
          <t>เฉลย (ตัวเลข 1-5)</t>
        </is>
      </c>
      <c r="J2" s="153" t="inlineStr">
        <is>
          <t>คำอธิบายเฉลย</t>
        </is>
      </c>
      <c r="K2" s="126" t="inlineStr">
        <is>
          <t>รูปเฉลย</t>
        </is>
      </c>
      <c r="L2" s="153" t="inlineStr">
        <is>
          <t>Filter หมวด/Subtopic</t>
        </is>
      </c>
      <c r="M2" s="126" t="inlineStr">
        <is>
          <t>Product / Clinic</t>
        </is>
      </c>
      <c r="N2" s="153" t="inlineStr">
        <is>
          <t>หมายเหตุ</t>
        </is>
      </c>
      <c r="O2" s="126" t="inlineStr">
        <is>
          <t>ประเภทข้อสอบ</t>
        </is>
      </c>
      <c r="P2" s="126" t="inlineStr">
        <is>
          <t>ปี / เลขชุด</t>
        </is>
      </c>
      <c r="Q2" s="142" t="inlineStr">
        <is>
          <t>Case ID (รหัสเคส)</t>
        </is>
      </c>
    </row>
    <row r="3" ht="409.6" customHeight="1" s="49">
      <c r="A3" s="100" t="n">
        <v>1</v>
      </c>
      <c r="B3" s="88"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00" t="n"/>
      <c r="D3" s="88" t="inlineStr">
        <is>
          <t>Methyl cyanide</t>
        </is>
      </c>
      <c r="E3" s="88" t="inlineStr">
        <is>
          <t>Nitro</t>
        </is>
      </c>
      <c r="F3" s="88" t="inlineStr">
        <is>
          <t>Thio</t>
        </is>
      </c>
      <c r="G3" s="88" t="inlineStr">
        <is>
          <t>Furan</t>
        </is>
      </c>
      <c r="H3" s="88" t="inlineStr">
        <is>
          <t>Amine</t>
        </is>
      </c>
      <c r="I3" s="100" t="n">
        <v>4</v>
      </c>
      <c r="J3" s="88"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00" t="n"/>
      <c r="L3" s="88" t="inlineStr">
        <is>
          <t>SAR &amp; Drug Design</t>
        </is>
      </c>
      <c r="M3" s="100" t="inlineStr">
        <is>
          <t>Product</t>
        </is>
      </c>
      <c r="N3" s="88" t="inlineStr">
        <is>
          <t>ข้อ 1 Pharma Plus เล่มม่วง (เฉลยข้อ ง)</t>
        </is>
      </c>
      <c r="O3" s="100" t="inlineStr">
        <is>
          <t>Mock</t>
        </is>
      </c>
      <c r="P3" s="100" t="inlineStr">
        <is>
          <t>Pharma Plus เล่มม่วง</t>
        </is>
      </c>
      <c r="Q3" s="100" t="n"/>
    </row>
    <row r="4" ht="409.6" customHeight="1" s="49">
      <c r="A4" s="100" t="n">
        <v>2</v>
      </c>
      <c r="B4" s="88" t="inlineStr">
        <is>
          <t>จากสูตรโครงสร้างของ praziquantel ตำแหน่งนี้เรียกว่า และมีคุณสมบัติอย่างไร</t>
        </is>
      </c>
      <c r="C4" s="100" t="n"/>
      <c r="D4" s="88" t="inlineStr">
        <is>
          <t>Quinoline, base</t>
        </is>
      </c>
      <c r="E4" s="88" t="inlineStr">
        <is>
          <t>Isoquinoline, base</t>
        </is>
      </c>
      <c r="F4" s="88" t="inlineStr">
        <is>
          <t>Guanine, acid</t>
        </is>
      </c>
      <c r="G4" s="88" t="inlineStr">
        <is>
          <t>Pyramidine, acid</t>
        </is>
      </c>
      <c r="H4" s="88" t="inlineStr">
        <is>
          <t>Nirobenzene, acid</t>
        </is>
      </c>
      <c r="I4" s="100" t="n">
        <v>2</v>
      </c>
      <c r="J4" s="88"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00" t="n"/>
      <c r="L4" s="88" t="inlineStr">
        <is>
          <t>SAR &amp; Drug Design</t>
        </is>
      </c>
      <c r="M4" s="100" t="inlineStr">
        <is>
          <t>Product</t>
        </is>
      </c>
      <c r="N4" s="88" t="inlineStr">
        <is>
          <t>ข้อ 2 Pharma Plus เล่มม่วง (เฉลยข้อ ข)</t>
        </is>
      </c>
      <c r="O4" s="100" t="inlineStr">
        <is>
          <t>Mock</t>
        </is>
      </c>
      <c r="P4" s="100" t="inlineStr">
        <is>
          <t>Pharma Plus เล่มม่วง</t>
        </is>
      </c>
      <c r="Q4" s="100" t="n"/>
    </row>
    <row r="5" ht="409.6" customHeight="1" s="49">
      <c r="A5" s="100" t="n">
        <v>3</v>
      </c>
      <c r="B5" s="88" t="inlineStr">
        <is>
          <t>จากสูตรโครงสร้างมีหมู่ carboxyl group กี่หมู่</t>
        </is>
      </c>
      <c r="C5" s="100" t="n"/>
      <c r="D5" s="88" t="inlineStr">
        <is>
          <t>Bioisosteric Replacement (Carboxylic acid → Tetrazole)</t>
        </is>
      </c>
      <c r="E5" s="88" t="inlineStr">
        <is>
          <t>Prodrug Design via Esterification for Oral Bioavailability</t>
        </is>
      </c>
      <c r="F5" s="88" t="inlineStr">
        <is>
          <t>Cytochrome P450 CYP3A4 Phase I Oxidation</t>
        </is>
      </c>
      <c r="G5" s="88" t="inlineStr">
        <is>
          <t>Phase II Glucuronidation Conjugation by UGT</t>
        </is>
      </c>
      <c r="H5" s="88" t="inlineStr">
        <is>
          <t>Log P Lipophilicity Partition Coefficient optimization</t>
        </is>
      </c>
      <c r="I5" s="100" t="n">
        <v>2</v>
      </c>
      <c r="J5" s="88"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00" t="n"/>
      <c r="L5" s="88" t="inlineStr">
        <is>
          <t>SAR &amp; Drug Design</t>
        </is>
      </c>
      <c r="M5" s="100" t="inlineStr">
        <is>
          <t>Product</t>
        </is>
      </c>
      <c r="N5" s="88" t="inlineStr">
        <is>
          <t>ข้อ 3 Pharma Plus เล่มม่วง (เฉลยข้อ ข)</t>
        </is>
      </c>
      <c r="O5" s="100" t="inlineStr">
        <is>
          <t>Mock</t>
        </is>
      </c>
      <c r="P5" s="100" t="inlineStr">
        <is>
          <t>Pharma Plus เล่มม่วง</t>
        </is>
      </c>
      <c r="Q5" s="100" t="n"/>
    </row>
    <row r="6" ht="409.6" customHeight="1" s="49">
      <c r="A6" s="100" t="n">
        <v>4</v>
      </c>
      <c r="B6" s="88" t="inlineStr">
        <is>
          <t>จากโครงสร้าง Simvastatin และ Pravastatin ข้อใดถูกต้อง</t>
        </is>
      </c>
      <c r="C6" s="100" t="n"/>
      <c r="D6" s="88" t="inlineStr">
        <is>
          <t>Cholestyramine ลดการดูดซึมของยา simvastatin เพราะโครงสร้าง Simvastatin มี lactone ring</t>
        </is>
      </c>
      <c r="E6" s="88" t="inlineStr">
        <is>
          <t>Cholestyramine ลดการดูดซึมของยา pravastatin เพราะโครงสร้าง Pravastatin มี carboxylic acid</t>
        </is>
      </c>
      <c r="F6" s="88" t="inlineStr">
        <is>
          <t>Simvastatin ลดการดูดซึมของยา cholestyramine</t>
        </is>
      </c>
      <c r="G6" s="88" t="inlineStr">
        <is>
          <t>Cholestyramine ไม่มีผลต่อการดูดซึมของยา simvastatin และ pravastatin</t>
        </is>
      </c>
      <c r="H6" s="88" t="inlineStr">
        <is>
          <t>Cholestyramine เพิ่มการดูดซึมของยา simvastatin และ pravastatin</t>
        </is>
      </c>
      <c r="I6" s="100" t="n">
        <v>2</v>
      </c>
      <c r="J6" s="88"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00" t="n"/>
      <c r="L6" s="88" t="inlineStr">
        <is>
          <t>SAR &amp; Drug Design</t>
        </is>
      </c>
      <c r="M6" s="100" t="inlineStr">
        <is>
          <t>Product</t>
        </is>
      </c>
      <c r="N6" s="88" t="inlineStr">
        <is>
          <t>ข้อ 4 Pharma Plus เล่มม่วง (เฉลยข้อ ข)</t>
        </is>
      </c>
      <c r="O6" s="100" t="inlineStr">
        <is>
          <t>Mock</t>
        </is>
      </c>
      <c r="P6" s="100" t="inlineStr">
        <is>
          <t>Pharma Plus เล่มม่วง</t>
        </is>
      </c>
      <c r="Q6" s="100" t="n"/>
    </row>
    <row r="7" ht="409.6" customHeight="1" s="49">
      <c r="A7" s="100" t="n">
        <v>5</v>
      </c>
      <c r="B7" s="88" t="inlineStr">
        <is>
          <t>โครงสร้างที่แสดงข้อ 4 สัมพันธ์กับการออกฤทธิ์ของยาอย่างไร</t>
        </is>
      </c>
      <c r="C7" s="100" t="n"/>
      <c r="D7" s="88" t="inlineStr">
        <is>
          <t>Pravastatin เป็น prodrug</t>
        </is>
      </c>
      <c r="E7" s="88" t="inlineStr">
        <is>
          <t>Pravastatin และ simvastatin เป็น prodrug</t>
        </is>
      </c>
      <c r="F7" s="88" t="inlineStr">
        <is>
          <t>Pravastatin มีโครงสร้างที่ออกฤทธิ์ในร่างกายสองรูปแบบ คือ โครงสร้างที่เชื่อมเป็นวง lactone ring และโครงสร้างที่เป็น carboxylic acid</t>
        </is>
      </c>
      <c r="G7" s="88" t="inlineStr">
        <is>
          <t>Simvastatin มีโครงสร้างที่ออกฤทธิ์ คือ โครงสร้างที่เป็น lactone ring เปิด</t>
        </is>
      </c>
      <c r="H7" s="88" t="inlineStr">
        <is>
          <t>Pravastatin และ simvastatin ไม่เป็น prodrug</t>
        </is>
      </c>
      <c r="I7" s="100" t="n">
        <v>4</v>
      </c>
      <c r="J7" s="88"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00" t="n"/>
      <c r="L7" s="88" t="inlineStr">
        <is>
          <t>SAR &amp; Drug Design</t>
        </is>
      </c>
      <c r="M7" s="100" t="inlineStr">
        <is>
          <t>Product</t>
        </is>
      </c>
      <c r="N7" s="88" t="inlineStr">
        <is>
          <t>ข้อ 5 Pharma Plus เล่มม่วง (เฉลยข้อ ง)</t>
        </is>
      </c>
      <c r="O7" s="100" t="inlineStr">
        <is>
          <t>Mock</t>
        </is>
      </c>
      <c r="P7" s="100" t="inlineStr">
        <is>
          <t>Pharma Plus เล่มม่วง</t>
        </is>
      </c>
      <c r="Q7" s="100" t="n"/>
    </row>
    <row r="8" ht="409.6" customHeight="1" s="49">
      <c r="A8" s="100" t="n">
        <v>6</v>
      </c>
      <c r="B8" s="88" t="inlineStr">
        <is>
          <t>สูตรโครงสร้างของยาต่อไปนี้ข้อใดคือ Dexamethasone</t>
        </is>
      </c>
      <c r="C8" s="100" t="n"/>
      <c r="D8" s="88" t="inlineStr">
        <is>
          <t>โครงสร้างเตียรอยด์มีหมู่ -OH และ -F</t>
        </is>
      </c>
      <c r="E8" s="88" t="inlineStr">
        <is>
          <t>โครงสร้าง ACE inhibitor</t>
        </is>
      </c>
      <c r="F8" s="88" t="inlineStr">
        <is>
          <t>โครงสร้าง Chloramphenicol</t>
        </is>
      </c>
      <c r="G8" s="88" t="inlineStr">
        <is>
          <t>โครงสร้าง Sulfonamide</t>
        </is>
      </c>
      <c r="H8" s="88" t="inlineStr">
        <is>
          <t>โครงสร้าง Beta-lactam หรือโครงสร้างอื่น</t>
        </is>
      </c>
      <c r="I8" s="100" t="n">
        <v>1</v>
      </c>
      <c r="J8" s="88"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00" t="n"/>
      <c r="L8" s="88" t="inlineStr">
        <is>
          <t>SAR &amp; Drug Design</t>
        </is>
      </c>
      <c r="M8" s="100" t="inlineStr">
        <is>
          <t>Product</t>
        </is>
      </c>
      <c r="N8" s="88" t="inlineStr">
        <is>
          <t>ข้อ 6 Pharma Plus เล่มม่วง (เฉลยข้อ ก)</t>
        </is>
      </c>
      <c r="O8" s="100" t="inlineStr">
        <is>
          <t>Mock</t>
        </is>
      </c>
      <c r="P8" s="100" t="inlineStr">
        <is>
          <t>Pharma Plus เล่มม่วง</t>
        </is>
      </c>
      <c r="Q8" s="100" t="n"/>
    </row>
    <row r="9" ht="409.6" customHeight="1" s="49">
      <c r="A9" s="100" t="n">
        <v>11</v>
      </c>
      <c r="B9" s="88" t="inlineStr">
        <is>
          <t>จากโครงสร้างของ vitamin A ข้อใดต่อไปนี้ถูกต้องเกี่ยวกับ SAR</t>
        </is>
      </c>
      <c r="C9" s="100" t="n"/>
      <c r="D9" s="88" t="inlineStr">
        <is>
          <t>Conjugated double bond เพิ่มขึ้น ทำให้ activity ของ vitamin A ลดลง</t>
        </is>
      </c>
      <c r="E9" s="88" t="inlineStr">
        <is>
          <t>Conjugated double bond ลดลง ทำให้ activity ของ vitamin A เพิ่มขึ้น</t>
        </is>
      </c>
      <c r="F9" s="88" t="inlineStr">
        <is>
          <t>ถ้า b-ionone ring saturate จะทำให้ vitamin A หมดฤทธิ์</t>
        </is>
      </c>
      <c r="G9" s="88" t="inlineStr">
        <is>
          <t>ถ้า b-ionone ring saturate จะทำให้ vitamin A ฤทธิ์เพิ่มขึ้น</t>
        </is>
      </c>
      <c r="H9" s="88" t="inlineStr">
        <is>
          <t>ถ้าเปลี่ยนจาก -OH เป็น ether จะทำให้ vitamin A ฤทธิ์เพิ่มขึ้น</t>
        </is>
      </c>
      <c r="I9" s="100" t="n">
        <v>3</v>
      </c>
      <c r="J9" s="88"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00" t="n"/>
      <c r="L9" s="88" t="inlineStr">
        <is>
          <t>SAR &amp; Drug Design</t>
        </is>
      </c>
      <c r="M9" s="100" t="inlineStr">
        <is>
          <t>Product</t>
        </is>
      </c>
      <c r="N9" s="88" t="inlineStr">
        <is>
          <t>ข้อ 11 Pharma Plus เล่มม่วง (เฉลยข้อ ค)</t>
        </is>
      </c>
      <c r="O9" s="100" t="inlineStr">
        <is>
          <t>Mock</t>
        </is>
      </c>
      <c r="P9" s="100" t="inlineStr">
        <is>
          <t>Pharma Plus เล่มม่วง</t>
        </is>
      </c>
      <c r="Q9" s="100" t="n"/>
    </row>
    <row r="10" ht="409.6" customHeight="1" s="49">
      <c r="A10" s="100" t="n">
        <v>12</v>
      </c>
      <c r="B10" s="88" t="inlineStr">
        <is>
          <t>จากข้อ 11 ถ้าเปลี่ยนจากหมู่ OH เป็น COOH จะเป็นสารใดต่อไปนี้</t>
        </is>
      </c>
      <c r="C10" s="100" t="n"/>
      <c r="D10" s="88" t="inlineStr">
        <is>
          <t>Tretinoin</t>
        </is>
      </c>
      <c r="E10" s="88" t="inlineStr">
        <is>
          <t>Isotretinoin</t>
        </is>
      </c>
      <c r="F10" s="88" t="inlineStr">
        <is>
          <t>Adapalene</t>
        </is>
      </c>
      <c r="G10" s="88" t="inlineStr">
        <is>
          <t>Carotenoid</t>
        </is>
      </c>
      <c r="H10" s="88" t="inlineStr">
        <is>
          <t>Retinal</t>
        </is>
      </c>
      <c r="I10" s="100" t="n">
        <v>1</v>
      </c>
      <c r="J10" s="88"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00" t="n"/>
      <c r="L10" s="88" t="inlineStr">
        <is>
          <t>SAR &amp; Drug Design</t>
        </is>
      </c>
      <c r="M10" s="100" t="inlineStr">
        <is>
          <t>Product</t>
        </is>
      </c>
      <c r="N10" s="88" t="inlineStr">
        <is>
          <t>ข้อ 12 Pharma Plus เล่มม่วง (เฉลยข้อ ก)</t>
        </is>
      </c>
      <c r="O10" s="100" t="inlineStr">
        <is>
          <t>Mock</t>
        </is>
      </c>
      <c r="P10" s="100" t="inlineStr">
        <is>
          <t>Pharma Plus เล่มม่วง</t>
        </is>
      </c>
      <c r="Q10" s="100" t="n"/>
    </row>
    <row r="11" ht="409.6" customHeight="1" s="49">
      <c r="A11" s="100" t="n">
        <v>13</v>
      </c>
      <c r="B11" s="88" t="inlineStr">
        <is>
          <t>จากโครงสร้างของยา Gemcitabine เป็นอนุพันธ์ของอะไร</t>
        </is>
      </c>
      <c r="C11" s="100" t="n"/>
      <c r="D11" s="88" t="inlineStr">
        <is>
          <t>Acyclonucleoside analog</t>
        </is>
      </c>
      <c r="E11" s="88" t="inlineStr">
        <is>
          <t>Pyrimidine nucleoside analog</t>
        </is>
      </c>
      <c r="F11" s="88" t="inlineStr">
        <is>
          <t>Pyrimidine nucleotide analog</t>
        </is>
      </c>
      <c r="G11" s="88" t="inlineStr">
        <is>
          <t>Purine nucleotide analog</t>
        </is>
      </c>
      <c r="H11" s="88" t="inlineStr">
        <is>
          <t>Purine nucleoside analog</t>
        </is>
      </c>
      <c r="I11" s="100" t="n">
        <v>2</v>
      </c>
      <c r="J11" s="88"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00" t="n"/>
      <c r="L11" s="88" t="inlineStr">
        <is>
          <t>SAR &amp; Drug Design</t>
        </is>
      </c>
      <c r="M11" s="100" t="inlineStr">
        <is>
          <t>Product</t>
        </is>
      </c>
      <c r="N11" s="88" t="inlineStr">
        <is>
          <t>ข้อ 13 Pharma Plus เล่มม่วง (เฉลยข้อ ข)</t>
        </is>
      </c>
      <c r="O11" s="100" t="inlineStr">
        <is>
          <t>Mock</t>
        </is>
      </c>
      <c r="P11" s="100" t="inlineStr">
        <is>
          <t>Pharma Plus เล่มม่วง</t>
        </is>
      </c>
      <c r="Q11" s="100" t="n"/>
    </row>
    <row r="12" ht="409.6" customHeight="1" s="49">
      <c r="A12" s="100" t="n">
        <v>14</v>
      </c>
      <c r="B12" s="88" t="inlineStr">
        <is>
          <t>จากโครงสร้างของยา A และยา B ข้อใดถูกต้องเกี่ยวกับยา B</t>
        </is>
      </c>
      <c r="C12" s="100" t="n"/>
      <c r="D12" s="88" t="inlineStr">
        <is>
          <t>ฤทธิ์ต้านแบคทีเรียลดลงอย่างมีนัยสำคัญ</t>
        </is>
      </c>
      <c r="E12" s="88" t="inlineStr">
        <is>
          <t>ความสามารถในการละลายน้ำไม่เปลี่ยนแปลง</t>
        </is>
      </c>
      <c r="F12" s="88" t="inlineStr">
        <is>
          <t>ความถี่ในการรับประทานลดลง</t>
        </is>
      </c>
      <c r="G12" s="88" t="inlineStr">
        <is>
          <t>ไม่คงตัวต่อกรดเช่นเดียวกับยา A</t>
        </is>
      </c>
      <c r="H12" s="88" t="inlineStr">
        <is>
          <t>ไม่คงตัวต่อด่างเช่นเดียวกันกับยา A</t>
        </is>
      </c>
      <c r="I12" s="100" t="n">
        <v>3</v>
      </c>
      <c r="J12" s="88"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00" t="n"/>
      <c r="L12" s="88" t="inlineStr">
        <is>
          <t>SAR &amp; Drug Design</t>
        </is>
      </c>
      <c r="M12" s="100" t="inlineStr">
        <is>
          <t>Product</t>
        </is>
      </c>
      <c r="N12" s="88" t="inlineStr">
        <is>
          <t>ข้อ 14 Pharma Plus เล่มม่วง (เฉลยข้อ ค)</t>
        </is>
      </c>
      <c r="O12" s="100" t="inlineStr">
        <is>
          <t>Mock</t>
        </is>
      </c>
      <c r="P12" s="100" t="inlineStr">
        <is>
          <t>Pharma Plus เล่มม่วง</t>
        </is>
      </c>
      <c r="Q12" s="100" t="n"/>
    </row>
    <row r="13" ht="409.6" customHeight="1" s="49">
      <c r="A13" s="100" t="n">
        <v>15</v>
      </c>
      <c r="B13" s="88" t="inlineStr">
        <is>
          <t>จากสูตรโครงสร้างของยา doxorubicin โครงสร้างส่วนใดที่ออกฤทธิ์เป็น intercalating ของ DNA</t>
        </is>
      </c>
      <c r="C13" s="100" t="n"/>
      <c r="D13" s="88" t="inlineStr">
        <is>
          <t>Anthracycline ring</t>
        </is>
      </c>
      <c r="E13" s="88" t="inlineStr">
        <is>
          <t>- NH2 group</t>
        </is>
      </c>
      <c r="F13" s="88" t="inlineStr">
        <is>
          <t>Methoxy</t>
        </is>
      </c>
      <c r="G13" s="88" t="inlineStr">
        <is>
          <t>Hydroxyl</t>
        </is>
      </c>
      <c r="H13" s="88" t="inlineStr">
        <is>
          <t>น้ำตาล glycoside</t>
        </is>
      </c>
      <c r="I13" s="100" t="n">
        <v>1</v>
      </c>
      <c r="J13" s="88"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00" t="n"/>
      <c r="L13" s="88" t="inlineStr">
        <is>
          <t>SAR &amp; Drug Design</t>
        </is>
      </c>
      <c r="M13" s="100" t="inlineStr">
        <is>
          <t>Product</t>
        </is>
      </c>
      <c r="N13" s="88" t="inlineStr">
        <is>
          <t>ข้อ 15 Pharma Plus เล่มม่วง (เฉลยข้อ ก)</t>
        </is>
      </c>
      <c r="O13" s="100" t="inlineStr">
        <is>
          <t>Mock</t>
        </is>
      </c>
      <c r="P13" s="100" t="inlineStr">
        <is>
          <t>Pharma Plus เล่มม่วง</t>
        </is>
      </c>
      <c r="Q13" s="100" t="n"/>
    </row>
    <row r="14" ht="409.6" customHeight="1" s="49">
      <c r="A14" s="100" t="n">
        <v>16</v>
      </c>
      <c r="B14" s="88" t="inlineStr">
        <is>
          <t>โครงสร้างนี้ เรียกว่า อะไร</t>
        </is>
      </c>
      <c r="C14" s="100" t="n"/>
      <c r="D14" s="88" t="inlineStr">
        <is>
          <t>Nucleotide ของ Purine</t>
        </is>
      </c>
      <c r="E14" s="88" t="inlineStr">
        <is>
          <t>Nucleotide ของ Pyridine</t>
        </is>
      </c>
      <c r="F14" s="88" t="inlineStr">
        <is>
          <t>Nucleoside ของ Purine</t>
        </is>
      </c>
      <c r="G14" s="88" t="inlineStr">
        <is>
          <t>Nucleoside ของ Pyridine</t>
        </is>
      </c>
      <c r="H14" s="88" t="inlineStr">
        <is>
          <t>ไม่มีข้อใดถูกต้องการ</t>
        </is>
      </c>
      <c r="I14" s="100" t="n">
        <v>5</v>
      </c>
      <c r="J14" s="88"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00" t="n"/>
      <c r="L14" s="88" t="inlineStr">
        <is>
          <t>SAR &amp; Drug Design</t>
        </is>
      </c>
      <c r="M14" s="100" t="inlineStr">
        <is>
          <t>Product</t>
        </is>
      </c>
      <c r="N14" s="88" t="inlineStr">
        <is>
          <t>ข้อ 16 Pharma Plus เล่มม่วง (เฉลยข้อ จ)</t>
        </is>
      </c>
      <c r="O14" s="100" t="inlineStr">
        <is>
          <t>Mock</t>
        </is>
      </c>
      <c r="P14" s="100" t="inlineStr">
        <is>
          <t>Pharma Plus เล่มม่วง</t>
        </is>
      </c>
      <c r="Q14" s="100" t="n"/>
    </row>
    <row r="15" ht="409.6" customHeight="1" s="49">
      <c r="A15" s="100" t="n">
        <v>17</v>
      </c>
      <c r="B15" s="88" t="inlineStr">
        <is>
          <t>ข้อใดกล่าวถูกต้องเกี่ยวกับการพัฒนาโครงสร้างดังแสดงด้านล่าง</t>
        </is>
      </c>
      <c r="C15" s="100" t="n"/>
      <c r="D15" s="88" t="inlineStr">
        <is>
          <t>เปลี่ยนตัวออกฤทธิ์เป็น Ligand เพื่อช่วยลดอาการไม่พึงประสงค์จากยา</t>
        </is>
      </c>
      <c r="E15" s="88" t="inlineStr">
        <is>
          <t>ทำให้โครงสร้างใหญ่ขึ้นเพื่อลดการโดนทำลายหมู่สำคัญในการออกฤทธิ์</t>
        </is>
      </c>
      <c r="F15" s="88" t="inlineStr">
        <is>
          <t>เพิ่ม Lipophilicity ของยาเพื่อเพิ่มการเข้าสู่เซลล์เป้าหมาย</t>
        </is>
      </c>
      <c r="G15" s="88" t="inlineStr">
        <is>
          <t>ข้อ ก ข ถูก</t>
        </is>
      </c>
      <c r="H15" s="88" t="inlineStr">
        <is>
          <t>ข้อ ก ข ค ถูก</t>
        </is>
      </c>
      <c r="I15" s="100" t="n">
        <v>4</v>
      </c>
      <c r="J15" s="88"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00" t="n"/>
      <c r="L15" s="88" t="inlineStr">
        <is>
          <t>SAR &amp; Drug Design</t>
        </is>
      </c>
      <c r="M15" s="100" t="inlineStr">
        <is>
          <t>Product</t>
        </is>
      </c>
      <c r="N15" s="88" t="inlineStr">
        <is>
          <t>ข้อ 17 Pharma Plus เล่มม่วง (เฉลยข้อ ง)</t>
        </is>
      </c>
      <c r="O15" s="100" t="inlineStr">
        <is>
          <t>Mock</t>
        </is>
      </c>
      <c r="P15" s="100" t="inlineStr">
        <is>
          <t>Pharma Plus เล่มม่วง</t>
        </is>
      </c>
      <c r="Q15" s="100" t="n"/>
    </row>
    <row r="16" ht="409.6" customHeight="1" s="49">
      <c r="A16" s="100" t="n">
        <v>18</v>
      </c>
      <c r="B16" s="88" t="inlineStr">
        <is>
          <t>จากโครงสร้างของยาต่อไปนี้ ยาในข้อใดที่มีคุณสมบัติทนต่อ catechol-O-methyltransferase</t>
        </is>
      </c>
      <c r="C16" s="100" t="n"/>
      <c r="D16" s="88" t="inlineStr">
        <is>
          <t>Prodrug Design via Esterification for Oral Bioavailability</t>
        </is>
      </c>
      <c r="E16" s="88" t="inlineStr">
        <is>
          <t>Cytochrome P450 CYP3A4 Phase I Oxidation</t>
        </is>
      </c>
      <c r="F16" s="88" t="inlineStr">
        <is>
          <t>Phase II Glucuronidation Conjugation by UGT</t>
        </is>
      </c>
      <c r="G16" s="88" t="inlineStr">
        <is>
          <t>Log P Lipophilicity Partition Coefficient optimization</t>
        </is>
      </c>
      <c r="H16" s="88" t="inlineStr">
        <is>
          <t>Chiral Eutomer vs Distomer Pharmacological activity</t>
        </is>
      </c>
      <c r="I16" s="100" t="n">
        <v>1</v>
      </c>
      <c r="J16" s="88"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00" t="n"/>
      <c r="L16" s="88" t="inlineStr">
        <is>
          <t>SAR &amp; Drug Design</t>
        </is>
      </c>
      <c r="M16" s="100" t="inlineStr">
        <is>
          <t>Product</t>
        </is>
      </c>
      <c r="N16" s="88" t="inlineStr">
        <is>
          <t>ข้อ 18 Pharma Plus เล่มม่วง (เฉลยข้อ ก)</t>
        </is>
      </c>
      <c r="O16" s="100" t="inlineStr">
        <is>
          <t>Mock</t>
        </is>
      </c>
      <c r="P16" s="100" t="inlineStr">
        <is>
          <t>Pharma Plus เล่มม่วง</t>
        </is>
      </c>
      <c r="Q16" s="100" t="n"/>
    </row>
    <row r="17" ht="409.6" customHeight="1" s="49">
      <c r="A17" s="100" t="n">
        <v>19</v>
      </c>
      <c r="B17" s="88" t="inlineStr">
        <is>
          <t>จากโครงสร้าง ข้อใดไม่ถูกต้อง</t>
        </is>
      </c>
      <c r="C17" s="100" t="n"/>
      <c r="D17" s="88" t="inlineStr">
        <is>
          <t>(S)-form มีฤทธิ์มากกว่า (R)-form</t>
        </is>
      </c>
      <c r="E17" s="88" t="inlineStr">
        <is>
          <t>อยู่ในกลุ่ม coumarin</t>
        </is>
      </c>
      <c r="F17" s="88" t="inlineStr">
        <is>
          <t>Cyclic hemiketal เป็น active form</t>
        </is>
      </c>
      <c r="G17" s="88" t="inlineStr">
        <is>
          <t>ออกฤทธิ์ direct acting anticoagulants</t>
        </is>
      </c>
      <c r="H17" s="88" t="inlineStr">
        <is>
          <t>ไม่มีข้อใดไม่ถูกต้อง</t>
        </is>
      </c>
      <c r="I17" s="100" t="n">
        <v>4</v>
      </c>
      <c r="J17" s="88"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00" t="n"/>
      <c r="L17" s="88" t="inlineStr">
        <is>
          <t>SAR &amp; Drug Design</t>
        </is>
      </c>
      <c r="M17" s="100" t="inlineStr">
        <is>
          <t>Product</t>
        </is>
      </c>
      <c r="N17" s="88" t="inlineStr">
        <is>
          <t>ข้อ 19 Pharma Plus เล่มม่วง (เฉลยข้อ ง)</t>
        </is>
      </c>
      <c r="O17" s="100" t="inlineStr">
        <is>
          <t>Mock</t>
        </is>
      </c>
      <c r="P17" s="100" t="inlineStr">
        <is>
          <t>Pharma Plus เล่มม่วง</t>
        </is>
      </c>
      <c r="Q17" s="100" t="n"/>
    </row>
    <row r="18" ht="409.6" customHeight="1" s="49">
      <c r="A18" s="100" t="n">
        <v>20</v>
      </c>
      <c r="B18" s="88" t="inlineStr">
        <is>
          <t>จากโครงสร้าง ข้อความใดต่อไปนี้ไม่ถูกต้อง</t>
        </is>
      </c>
      <c r="C18" s="100" t="n"/>
      <c r="D18" s="88" t="inlineStr">
        <is>
          <t>ตัวอย่างยาในกลุ่มนี้ คือ Digoxin</t>
        </is>
      </c>
      <c r="E18" s="88" t="inlineStr">
        <is>
          <t>Lactone ring เป็นประเภท bufadienolide</t>
        </is>
      </c>
      <c r="F18" s="88" t="inlineStr">
        <is>
          <t>ออกฤทธิ์ยับยั้ง Na-K ATPase</t>
        </is>
      </c>
      <c r="G18" s="88" t="inlineStr">
        <is>
          <t>น้ำตาลจะเข้ามาเกาะที่ตำแหน่ง C3</t>
        </is>
      </c>
      <c r="H18" s="88" t="inlineStr">
        <is>
          <t>ไม่มีข้อใดถูก</t>
        </is>
      </c>
      <c r="I18" s="100" t="n">
        <v>2</v>
      </c>
      <c r="J18" s="88"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00" t="n"/>
      <c r="L18" s="88" t="inlineStr">
        <is>
          <t>SAR &amp; Drug Design</t>
        </is>
      </c>
      <c r="M18" s="100" t="inlineStr">
        <is>
          <t>Product</t>
        </is>
      </c>
      <c r="N18" s="88" t="inlineStr">
        <is>
          <t>ข้อ 20 Pharma Plus เล่มม่วง (เฉลยข้อ ข)</t>
        </is>
      </c>
      <c r="O18" s="100" t="inlineStr">
        <is>
          <t>Mock</t>
        </is>
      </c>
      <c r="P18" s="100" t="inlineStr">
        <is>
          <t>Pharma Plus เล่มม่วง</t>
        </is>
      </c>
      <c r="Q18" s="100" t="n"/>
    </row>
    <row r="19" ht="409.6" customHeight="1" s="49">
      <c r="A19" s="100" t="n">
        <v>21</v>
      </c>
      <c r="B19" s="88" t="inlineStr">
        <is>
          <t>โครงสร้างใดต่อไปนี้เป็น Ester of Amino Alcohol</t>
        </is>
      </c>
      <c r="C19" s="100" t="n"/>
      <c r="D19" s="88" t="inlineStr">
        <is>
          <t>Cytochrome P450 CYP3A4 Phase I Oxidation</t>
        </is>
      </c>
      <c r="E19" s="88" t="inlineStr">
        <is>
          <t>Phase II Glucuronidation Conjugation by UGT</t>
        </is>
      </c>
      <c r="F19" s="88" t="inlineStr">
        <is>
          <t>Log P Lipophilicity Partition Coefficient optimization</t>
        </is>
      </c>
      <c r="G19" s="88" t="inlineStr">
        <is>
          <t>Chiral Eutomer vs Distomer Pharmacological activity</t>
        </is>
      </c>
      <c r="H19" s="88" t="inlineStr">
        <is>
          <t>Covalent Irreversible Enzyme Inhibition</t>
        </is>
      </c>
      <c r="I19" s="100" t="n">
        <v>5</v>
      </c>
      <c r="J19" s="88"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00" t="n"/>
      <c r="L19" s="88" t="inlineStr">
        <is>
          <t>SAR &amp; Drug Design</t>
        </is>
      </c>
      <c r="M19" s="100" t="inlineStr">
        <is>
          <t>Product</t>
        </is>
      </c>
      <c r="N19" s="88" t="inlineStr">
        <is>
          <t>ข้อ 21 Pharma Plus เล่มม่วง (เฉลยข้อ จ)</t>
        </is>
      </c>
      <c r="O19" s="100" t="inlineStr">
        <is>
          <t>Mock</t>
        </is>
      </c>
      <c r="P19" s="100" t="inlineStr">
        <is>
          <t>Pharma Plus เล่มม่วง</t>
        </is>
      </c>
      <c r="Q19" s="100" t="n"/>
    </row>
    <row r="20" ht="409.6" customHeight="1" s="49">
      <c r="A20" s="100" t="n">
        <v>22</v>
      </c>
      <c r="B20" s="88" t="inlineStr">
        <is>
          <t>N3 หรือ Azido group จากสูตรโครงสร้างของ AZT มีผลให้เกิดสิ่งใด</t>
        </is>
      </c>
      <c r="C20" s="100" t="n"/>
      <c r="D20" s="88" t="inlineStr">
        <is>
          <t>เพิ่มความสามารถในการจับกับโปรตีน albumin</t>
        </is>
      </c>
      <c r="E20" s="88" t="inlineStr">
        <is>
          <t>ช่วยเพิ่มการดูดซึมของยา</t>
        </is>
      </c>
      <c r="F20" s="88" t="inlineStr">
        <is>
          <t>เพิ่มค่าครึ่งชีวิตให้ยาวขึ้น</t>
        </is>
      </c>
      <c r="G20" s="88" t="inlineStr">
        <is>
          <t>เพิ่มการออกฤทธิ์</t>
        </is>
      </c>
      <c r="H20" s="88" t="inlineStr">
        <is>
          <t>มีผลต่อการตั้งสูตรตำรับ</t>
        </is>
      </c>
      <c r="I20" s="100" t="n">
        <v>4</v>
      </c>
      <c r="J20" s="88"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00" t="n"/>
      <c r="L20" s="88" t="inlineStr">
        <is>
          <t>SAR &amp; Drug Design</t>
        </is>
      </c>
      <c r="M20" s="100" t="inlineStr">
        <is>
          <t>Product</t>
        </is>
      </c>
      <c r="N20" s="88" t="inlineStr">
        <is>
          <t>ข้อ 22 Pharma Plus เล่มม่วง (เฉลยข้อ ง)</t>
        </is>
      </c>
      <c r="O20" s="100" t="inlineStr">
        <is>
          <t>Mock</t>
        </is>
      </c>
      <c r="P20" s="100" t="inlineStr">
        <is>
          <t>Pharma Plus เล่มม่วง</t>
        </is>
      </c>
      <c r="Q20" s="100" t="n"/>
    </row>
    <row r="21" ht="409.6" customHeight="1" s="49">
      <c r="A21" s="100" t="n">
        <v>23</v>
      </c>
      <c r="B21" s="88" t="inlineStr">
        <is>
          <t>โครงสร้างต่อไปนี้หมายถึงยาชนิดใด</t>
        </is>
      </c>
      <c r="C21" s="100" t="n"/>
      <c r="D21" s="88" t="inlineStr">
        <is>
          <t>Zidovudine</t>
        </is>
      </c>
      <c r="E21" s="88" t="inlineStr">
        <is>
          <t>Cotrimoxazole</t>
        </is>
      </c>
      <c r="F21" s="88" t="inlineStr">
        <is>
          <t>Ceftriaxone</t>
        </is>
      </c>
      <c r="G21" s="88" t="inlineStr">
        <is>
          <t>Acyclovir</t>
        </is>
      </c>
      <c r="H21" s="88" t="inlineStr">
        <is>
          <t>Ciprofloxacin</t>
        </is>
      </c>
      <c r="I21" s="100" t="n">
        <v>4</v>
      </c>
      <c r="J21" s="88"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00" t="n"/>
      <c r="L21" s="88" t="inlineStr">
        <is>
          <t>SAR &amp; Drug Design</t>
        </is>
      </c>
      <c r="M21" s="100" t="inlineStr">
        <is>
          <t>Product</t>
        </is>
      </c>
      <c r="N21" s="88" t="inlineStr">
        <is>
          <t>ข้อ 23 Pharma Plus เล่มม่วง (เฉลยข้อ ง)</t>
        </is>
      </c>
      <c r="O21" s="100" t="inlineStr">
        <is>
          <t>Mock</t>
        </is>
      </c>
      <c r="P21" s="100" t="inlineStr">
        <is>
          <t>Pharma Plus เล่มม่วง</t>
        </is>
      </c>
      <c r="Q21" s="100" t="n"/>
    </row>
    <row r="22" ht="409.6" customHeight="1" s="49">
      <c r="A22" s="100" t="n">
        <v>24</v>
      </c>
      <c r="B22" s="88" t="inlineStr">
        <is>
          <t>ยาปฏิชีวนะข้อใดที่ไม่มีโครงสร้าง B-lactam ring</t>
        </is>
      </c>
      <c r="C22" s="100" t="n"/>
      <c r="D22" s="88" t="inlineStr">
        <is>
          <t>Ciprofloxacin</t>
        </is>
      </c>
      <c r="E22" s="88" t="inlineStr">
        <is>
          <t>Amoxycillin</t>
        </is>
      </c>
      <c r="F22" s="88" t="inlineStr">
        <is>
          <t>Imipenam</t>
        </is>
      </c>
      <c r="G22" s="88" t="inlineStr">
        <is>
          <t>Cloxacillin</t>
        </is>
      </c>
      <c r="H22" s="88" t="inlineStr">
        <is>
          <t>Cefazolin</t>
        </is>
      </c>
      <c r="I22" s="100" t="n">
        <v>1</v>
      </c>
      <c r="J22" s="88"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00" t="n"/>
      <c r="L22" s="88" t="inlineStr">
        <is>
          <t>SAR &amp; Drug Design</t>
        </is>
      </c>
      <c r="M22" s="100" t="inlineStr">
        <is>
          <t>Product</t>
        </is>
      </c>
      <c r="N22" s="88" t="inlineStr">
        <is>
          <t>ข้อ 24 Pharma Plus เล่มม่วง (เฉลยข้อ ก)</t>
        </is>
      </c>
      <c r="O22" s="100" t="inlineStr">
        <is>
          <t>Mock</t>
        </is>
      </c>
      <c r="P22" s="100" t="inlineStr">
        <is>
          <t>Pharma Plus เล่มม่วง</t>
        </is>
      </c>
      <c r="Q22" s="100" t="n"/>
    </row>
    <row r="23" ht="409.6" customHeight="1" s="49">
      <c r="A23" s="100" t="n">
        <v>25</v>
      </c>
      <c r="B23" s="88" t="inlineStr">
        <is>
          <t>จากสูตรโครงสร้างของยา amoxacillin นี้ตำแหน่งไหนที่ถูกทำลายได้ง่ายและมีผลต่อการดื้อยา</t>
        </is>
      </c>
      <c r="C23" s="100" t="n"/>
      <c r="D23" s="88" t="inlineStr">
        <is>
          <t>Covalent Irreversible Enzyme Inhibition</t>
        </is>
      </c>
      <c r="E23" s="88" t="inlineStr">
        <is>
          <t>Structure-Activity Relationship (SAR) Optimization</t>
        </is>
      </c>
      <c r="F23" s="88" t="inlineStr">
        <is>
          <t>Bioisosteric Replacement (Carboxylic acid → Tetrazole)</t>
        </is>
      </c>
      <c r="G23" s="88" t="inlineStr">
        <is>
          <t>Prodrug Design via Esterification for Oral Bioavailability</t>
        </is>
      </c>
      <c r="H23" s="88" t="inlineStr">
        <is>
          <t>Cytochrome P450 CYP3A4 Phase I Oxidation</t>
        </is>
      </c>
      <c r="I23" s="100" t="n">
        <v>3</v>
      </c>
      <c r="J23" s="88"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00" t="n"/>
      <c r="L23" s="88" t="inlineStr">
        <is>
          <t>SAR &amp; Drug Design</t>
        </is>
      </c>
      <c r="M23" s="100" t="inlineStr">
        <is>
          <t>Product</t>
        </is>
      </c>
      <c r="N23" s="88" t="inlineStr">
        <is>
          <t>ข้อ 25 Pharma Plus เล่มม่วง (เฉลยข้อ ค)</t>
        </is>
      </c>
      <c r="O23" s="100" t="inlineStr">
        <is>
          <t>Mock</t>
        </is>
      </c>
      <c r="P23" s="100" t="inlineStr">
        <is>
          <t>Pharma Plus เล่มม่วง</t>
        </is>
      </c>
      <c r="Q23" s="100" t="n"/>
    </row>
    <row r="24" ht="409.6" customHeight="1" s="49">
      <c r="A24" s="100" t="n">
        <v>26</v>
      </c>
      <c r="B24" s="88" t="inlineStr">
        <is>
          <t>ข้อใดผิดเกี่ยวกับ penicillin</t>
        </is>
      </c>
      <c r="C24" s="100" t="n"/>
      <c r="D24" s="88" t="inlineStr">
        <is>
          <t>Pen G มี chain เป็น Benzoyl group</t>
        </is>
      </c>
      <c r="E24" s="88" t="inlineStr">
        <is>
          <t>Pen G potassium ละลายได้ดีกว่า Pen G</t>
        </is>
      </c>
      <c r="F24" s="88" t="inlineStr">
        <is>
          <t>Benzathine Pen G เป็นเกลือของ Pen G</t>
        </is>
      </c>
      <c r="G24" s="88" t="inlineStr">
        <is>
          <t>B-lactamase ถูก Hydrolyze ด้วยกรด</t>
        </is>
      </c>
      <c r="H24" s="88" t="inlineStr">
        <is>
          <t>Procaine penicillin G ถูกดูดได้ดีในทางเดินอาหาร</t>
        </is>
      </c>
      <c r="I24" s="100" t="n">
        <v>5</v>
      </c>
      <c r="J24" s="88"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00" t="n"/>
      <c r="L24" s="88" t="inlineStr">
        <is>
          <t>SAR &amp; Drug Design</t>
        </is>
      </c>
      <c r="M24" s="100" t="inlineStr">
        <is>
          <t>Product</t>
        </is>
      </c>
      <c r="N24" s="88" t="inlineStr">
        <is>
          <t>ข้อ 26 Pharma Plus เล่มม่วง (เฉลยข้อ จ)</t>
        </is>
      </c>
      <c r="O24" s="100" t="inlineStr">
        <is>
          <t>Mock</t>
        </is>
      </c>
      <c r="P24" s="100" t="inlineStr">
        <is>
          <t>Pharma Plus เล่มม่วง</t>
        </is>
      </c>
      <c r="Q24" s="100" t="n"/>
    </row>
    <row r="25" ht="409.6" customHeight="1" s="49">
      <c r="A25" s="100" t="n">
        <v>27</v>
      </c>
      <c r="B25" s="88" t="inlineStr">
        <is>
          <t>Doxycycline มีสูตรโครงสร้างรูป เป็นยากลุ่มเดียวกันกับยาใด</t>
        </is>
      </c>
      <c r="C25" s="100" t="n"/>
      <c r="D25" s="88" t="inlineStr">
        <is>
          <t>Tetracycline</t>
        </is>
      </c>
      <c r="E25" s="88" t="inlineStr">
        <is>
          <t>Penicillin</t>
        </is>
      </c>
      <c r="F25" s="88" t="inlineStr">
        <is>
          <t>Cotrimazole</t>
        </is>
      </c>
      <c r="G25" s="88" t="inlineStr">
        <is>
          <t>Sulfamethoxazole</t>
        </is>
      </c>
      <c r="H25" s="88" t="inlineStr">
        <is>
          <t>Amoxicillin</t>
        </is>
      </c>
      <c r="I25" s="100" t="n">
        <v>1</v>
      </c>
      <c r="J25" s="88"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00" t="n"/>
      <c r="L25" s="88" t="inlineStr">
        <is>
          <t>SAR &amp; Drug Design</t>
        </is>
      </c>
      <c r="M25" s="100" t="inlineStr">
        <is>
          <t>Product</t>
        </is>
      </c>
      <c r="N25" s="88" t="inlineStr">
        <is>
          <t>ข้อ 27 Pharma Plus เล่มม่วง (เฉลยข้อ ก)</t>
        </is>
      </c>
      <c r="O25" s="100" t="inlineStr">
        <is>
          <t>Mock</t>
        </is>
      </c>
      <c r="P25" s="100" t="inlineStr">
        <is>
          <t>Pharma Plus เล่มม่วง</t>
        </is>
      </c>
      <c r="Q25" s="100" t="n"/>
    </row>
    <row r="26" ht="409.6" customHeight="1" s="49">
      <c r="A26" s="100" t="n">
        <v>28</v>
      </c>
      <c r="B26" s="88" t="inlineStr">
        <is>
          <t>เกี่ยวกับโครงสร้างของสารดังรูป ทุกข้อต่อไปนี้ถูกต้อง ยกเว้นข้อใด</t>
        </is>
      </c>
      <c r="C26" s="100" t="n"/>
      <c r="D26" s="88" t="inlineStr">
        <is>
          <t>เป็นสารในกลุ่ม 8-aminoquinoline</t>
        </is>
      </c>
      <c r="E26" s="88" t="inlineStr">
        <is>
          <t>ตัวอย่างยาในกลุ่มนี้ได้แก่ primaquine</t>
        </is>
      </c>
      <c r="F26" s="88" t="inlineStr">
        <is>
          <t>ถ้ามี Cl ที่ตำแหน่ง 7 จะทำให้ได้ฤทธิ์สูงสุด และมีพิษน้อย</t>
        </is>
      </c>
      <c r="G26" s="88" t="inlineStr">
        <is>
          <t>Dialkylamino alkylamine side chain จะให้ฤทธิ์สูงสุดเมื่อ n = 2, 5 หรือ 6</t>
        </is>
      </c>
      <c r="H26" s="88" t="inlineStr">
        <is>
          <t>Quinoline ring system และอนุพันธ์ให้ผลที่ดีกว่า acridine ring system</t>
        </is>
      </c>
      <c r="I26" s="100" t="n">
        <v>4</v>
      </c>
      <c r="J26" s="88"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00" t="n"/>
      <c r="L26" s="88" t="inlineStr">
        <is>
          <t>SAR &amp; Drug Design</t>
        </is>
      </c>
      <c r="M26" s="100" t="inlineStr">
        <is>
          <t>Product</t>
        </is>
      </c>
      <c r="N26" s="88" t="inlineStr">
        <is>
          <t>ข้อ 28 Pharma Plus เล่มม่วง (เฉลยข้อ ง)</t>
        </is>
      </c>
      <c r="O26" s="100" t="inlineStr">
        <is>
          <t>Mock</t>
        </is>
      </c>
      <c r="P26" s="100" t="inlineStr">
        <is>
          <t>Pharma Plus เล่มม่วง</t>
        </is>
      </c>
      <c r="Q26" s="100" t="n"/>
    </row>
    <row r="27" ht="409.6" customHeight="1" s="49">
      <c r="A27" s="100" t="n">
        <v>29</v>
      </c>
      <c r="B27" s="88" t="inlineStr">
        <is>
          <t>จากสูตรโครงสร้างของ folic acid ข้อใดกล่าวไม่ถูกต้อง</t>
        </is>
      </c>
      <c r="C27" s="100" t="n"/>
      <c r="D27" s="88" t="inlineStr">
        <is>
          <t>เป็น water soluble vitamin</t>
        </is>
      </c>
      <c r="E27" s="88" t="inlineStr">
        <is>
          <t>เรียกอีกอย่างหนึ่งว่า vitamin B9</t>
        </is>
      </c>
      <c r="F27" s="88" t="inlineStr">
        <is>
          <t>เกี่ยวข้องกับการสร้าง DNA และ RNA</t>
        </is>
      </c>
      <c r="G27" s="88" t="inlineStr">
        <is>
          <t>มนุษย์สามารถสังเคราะห์ folic acid ได้</t>
        </is>
      </c>
      <c r="H27" s="88" t="inlineStr">
        <is>
          <t>ใน IR chromatogram จะเห็น peak ที่ชัดเจน ที่ค่าความถี่ประมาณ 1,700 cm⁻¹</t>
        </is>
      </c>
      <c r="I27" s="100" t="n">
        <v>4</v>
      </c>
      <c r="J27" s="88"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00" t="n"/>
      <c r="L27" s="88" t="inlineStr">
        <is>
          <t>SAR &amp; Drug Design</t>
        </is>
      </c>
      <c r="M27" s="100" t="inlineStr">
        <is>
          <t>Product</t>
        </is>
      </c>
      <c r="N27" s="88" t="inlineStr">
        <is>
          <t>ข้อ 29 Pharma Plus เล่มม่วง (เฉลยข้อ ง)</t>
        </is>
      </c>
      <c r="O27" s="100" t="inlineStr">
        <is>
          <t>Mock</t>
        </is>
      </c>
      <c r="P27" s="100" t="inlineStr">
        <is>
          <t>Pharma Plus เล่มม่วง</t>
        </is>
      </c>
      <c r="Q27" s="100" t="n"/>
    </row>
    <row r="28" ht="409.6" customHeight="1" s="49">
      <c r="A28" s="100" t="n">
        <v>30</v>
      </c>
      <c r="B28" s="88" t="inlineStr">
        <is>
          <t>จากโครงสร้าง ไม่สามารถใช้ในผู้ป่วยกลุ่มใด</t>
        </is>
      </c>
      <c r="C28" s="100" t="n"/>
      <c r="D28" s="88" t="inlineStr">
        <is>
          <t>Pediatric</t>
        </is>
      </c>
      <c r="E28" s="88" t="inlineStr">
        <is>
          <t>Cirrhosis/Hepatitis</t>
        </is>
      </c>
      <c r="F28" s="88" t="inlineStr">
        <is>
          <t>Pregnancy</t>
        </is>
      </c>
      <c r="G28" s="88" t="inlineStr">
        <is>
          <t>Renal failure</t>
        </is>
      </c>
      <c r="H28" s="88" t="inlineStr">
        <is>
          <t>Sulfa allergy</t>
        </is>
      </c>
      <c r="I28" s="100" t="n">
        <v>5</v>
      </c>
      <c r="J28" s="88"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00" t="n"/>
      <c r="L28" s="88" t="inlineStr">
        <is>
          <t>SAR &amp; Drug Design</t>
        </is>
      </c>
      <c r="M28" s="100" t="inlineStr">
        <is>
          <t>Product</t>
        </is>
      </c>
      <c r="N28" s="88" t="inlineStr">
        <is>
          <t>ข้อ 30 Pharma Plus เล่มม่วง (เฉลยข้อ จ)</t>
        </is>
      </c>
      <c r="O28" s="100" t="inlineStr">
        <is>
          <t>Mock</t>
        </is>
      </c>
      <c r="P28" s="100" t="inlineStr">
        <is>
          <t>Pharma Plus เล่มม่วง</t>
        </is>
      </c>
      <c r="Q28" s="100" t="n"/>
    </row>
    <row r="29" ht="409.6" customHeight="1" s="49">
      <c r="A29" s="100" t="n">
        <v>31</v>
      </c>
      <c r="B29" s="88" t="inlineStr">
        <is>
          <t>จากโครงสร้างของยา glybenclamide ข้อใดเป็นเหตุผลที่ทำให้ duration นานขึ้น</t>
        </is>
      </c>
      <c r="C29" s="100" t="n"/>
      <c r="D29" s="88" t="inlineStr">
        <is>
          <t>สามารถหมุนแสง polarized ได้</t>
        </is>
      </c>
      <c r="E29" s="88" t="inlineStr">
        <is>
          <t>สามารถวิเคราะห์ได้โดยใช้วิธี HPLC-UV detection</t>
        </is>
      </c>
      <c r="F29" s="88" t="inlineStr">
        <is>
          <t>หมู่ซัลโฟไททำให้โครงสร้างมีความเป็นกรด</t>
        </is>
      </c>
      <c r="G29" s="88" t="inlineStr">
        <is>
          <t>หมู่ยูเรียทำให้โครงสร้างมีความเป็นเบส</t>
        </is>
      </c>
      <c r="H29" s="88" t="inlineStr">
        <is>
          <t>วงแหวนอะโรมาติกปลาย ซึ่งมีหมู่คลอโรในเมตาบอไลต์โดยกระบวนการออกซิเดชันได้</t>
        </is>
      </c>
      <c r="I29" s="100" t="n">
        <v>5</v>
      </c>
      <c r="J29" s="88"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00" t="n"/>
      <c r="L29" s="88" t="inlineStr">
        <is>
          <t>SAR &amp; Drug Design</t>
        </is>
      </c>
      <c r="M29" s="100" t="inlineStr">
        <is>
          <t>Product</t>
        </is>
      </c>
      <c r="N29" s="88" t="inlineStr">
        <is>
          <t>ข้อ 31 Pharma Plus เล่มม่วง (เฉลยข้อ จ)</t>
        </is>
      </c>
      <c r="O29" s="100" t="inlineStr">
        <is>
          <t>Mock</t>
        </is>
      </c>
      <c r="P29" s="100" t="inlineStr">
        <is>
          <t>Pharma Plus เล่มม่วง</t>
        </is>
      </c>
      <c r="Q29" s="100" t="n"/>
    </row>
    <row r="30" ht="409.6" customHeight="1" s="49">
      <c r="A30" s="100" t="n">
        <v>32</v>
      </c>
      <c r="B30" s="88" t="inlineStr">
        <is>
          <t>จากสูตรโครงสร้างต่อไปนี้ของยา glipizide จัดว่าเป็นยากลุ่มใด</t>
        </is>
      </c>
      <c r="C30" s="100" t="n"/>
      <c r="D30" s="88" t="inlineStr">
        <is>
          <t>Biguanides</t>
        </is>
      </c>
      <c r="E30" s="88" t="inlineStr">
        <is>
          <t>Nicotinic acids</t>
        </is>
      </c>
      <c r="F30" s="88" t="inlineStr">
        <is>
          <t>Sulfonylurea compounds</t>
        </is>
      </c>
      <c r="G30" s="88" t="inlineStr">
        <is>
          <t>Nucleoside analogue</t>
        </is>
      </c>
      <c r="H30" s="88" t="inlineStr">
        <is>
          <t>Sulfones</t>
        </is>
      </c>
      <c r="I30" s="100" t="n">
        <v>3</v>
      </c>
      <c r="J30" s="88"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00" t="n"/>
      <c r="L30" s="88" t="inlineStr">
        <is>
          <t>SAR &amp; Drug Design</t>
        </is>
      </c>
      <c r="M30" s="100" t="inlineStr">
        <is>
          <t>Product</t>
        </is>
      </c>
      <c r="N30" s="88" t="inlineStr">
        <is>
          <t>ข้อ 32 Pharma Plus เล่มม่วง (เฉลยข้อ ค)</t>
        </is>
      </c>
      <c r="O30" s="100" t="inlineStr">
        <is>
          <t>Mock</t>
        </is>
      </c>
      <c r="P30" s="100" t="inlineStr">
        <is>
          <t>Pharma Plus เล่มม่วง</t>
        </is>
      </c>
      <c r="Q30" s="100" t="n"/>
    </row>
    <row r="31" ht="409.6" customHeight="1" s="49">
      <c r="A31" s="100" t="n">
        <v>33</v>
      </c>
      <c r="B31" s="88" t="inlineStr">
        <is>
          <t>โครงสร้างต่อไปนี้เป็นโครงสร้างของยากลุ่มใด</t>
        </is>
      </c>
      <c r="C31" s="100" t="n"/>
      <c r="D31" s="88" t="inlineStr">
        <is>
          <t>Iodoperoxidase inhibitor</t>
        </is>
      </c>
      <c r="E31" s="88" t="inlineStr">
        <is>
          <t>Sulfonylurea</t>
        </is>
      </c>
      <c r="F31" s="88" t="inlineStr">
        <is>
          <t>Thyroid hormone</t>
        </is>
      </c>
      <c r="G31" s="88" t="inlineStr">
        <is>
          <t>Biguanide</t>
        </is>
      </c>
      <c r="H31" s="88" t="inlineStr">
        <is>
          <t>Insulin analog</t>
        </is>
      </c>
      <c r="I31" s="100" t="n">
        <v>4</v>
      </c>
      <c r="J31" s="88"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00" t="n"/>
      <c r="L31" s="88" t="inlineStr">
        <is>
          <t>SAR &amp; Drug Design</t>
        </is>
      </c>
      <c r="M31" s="100" t="inlineStr">
        <is>
          <t>Product</t>
        </is>
      </c>
      <c r="N31" s="88" t="inlineStr">
        <is>
          <t>ข้อ 33 Pharma Plus เล่มม่วง (เฉลยข้อ ง)</t>
        </is>
      </c>
      <c r="O31" s="100" t="inlineStr">
        <is>
          <t>Mock</t>
        </is>
      </c>
      <c r="P31" s="100" t="inlineStr">
        <is>
          <t>Pharma Plus เล่มม่วง</t>
        </is>
      </c>
      <c r="Q31" s="100" t="n"/>
    </row>
    <row r="32" ht="409.6" customHeight="1" s="49">
      <c r="A32" s="100" t="n">
        <v>34</v>
      </c>
      <c r="B32" s="88" t="inlineStr">
        <is>
          <t>ชื่อเรียกทั่วไปของยาที่มีโครงสร้างในรูป คือ (ยา PTU)</t>
        </is>
      </c>
      <c r="C32" s="100" t="n"/>
      <c r="D32" s="88" t="inlineStr">
        <is>
          <t>6 propyl 3 thiouracil</t>
        </is>
      </c>
      <c r="E32" s="88" t="inlineStr">
        <is>
          <t>1 propyl 5 thiouracil</t>
        </is>
      </c>
      <c r="F32" s="88" t="inlineStr">
        <is>
          <t>2 propyl 6 thiouracil</t>
        </is>
      </c>
      <c r="G32" s="88" t="inlineStr">
        <is>
          <t>2 propyl 5 thiouracil</t>
        </is>
      </c>
      <c r="H32" s="88" t="inlineStr">
        <is>
          <t>6 propyl 2 thiouracil</t>
        </is>
      </c>
      <c r="I32" s="100" t="n">
        <v>5</v>
      </c>
      <c r="J32" s="88"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00" t="n"/>
      <c r="L32" s="88" t="inlineStr">
        <is>
          <t>SAR &amp; Drug Design</t>
        </is>
      </c>
      <c r="M32" s="100" t="inlineStr">
        <is>
          <t>Product</t>
        </is>
      </c>
      <c r="N32" s="88" t="inlineStr">
        <is>
          <t>ข้อ 34 Pharma Plus เล่มม่วง (เฉลยข้อ จ)</t>
        </is>
      </c>
      <c r="O32" s="100" t="inlineStr">
        <is>
          <t>Mock</t>
        </is>
      </c>
      <c r="P32" s="100" t="inlineStr">
        <is>
          <t>Pharma Plus เล่มม่วง</t>
        </is>
      </c>
      <c r="Q32" s="100" t="n"/>
    </row>
    <row r="33" ht="409.6" customHeight="1" s="49">
      <c r="A33" s="100" t="n">
        <v>35</v>
      </c>
      <c r="B33" s="88" t="inlineStr">
        <is>
          <t>จากโครงสร้างของยา 3 ชนิด (methimazole, carbimazole และ propylthiouracil)
ข้อใดถูกต้องเกี่ยวกับยา methimazole, carbimazole และ propylthiouracil</t>
        </is>
      </c>
      <c r="C33" s="100" t="n"/>
      <c r="D33" s="88" t="inlineStr">
        <is>
          <t>Methimazole, carbimazole และ propylthiouracil ถูก metabolized โดยปฏิกิริยา desulfunation ก่อนจึงจะได้สารที่มีฤทธิ์ทางเภสัชวิทยา</t>
        </is>
      </c>
      <c r="E33" s="88" t="inlineStr">
        <is>
          <t>Propylthiouracil จะถูก metabolized โดยปฏิกิริยา dealkylation ซึ่งจะตัด Propyl group ออกก่อนจึงจะได้สารที่มีฤทธิ์ทางเภสัชวิทยา</t>
        </is>
      </c>
      <c r="F33" s="88" t="inlineStr">
        <is>
          <t>Methimazole จะถูก metabolized โดยปฏิกิริยา conjugation ได้เป็น carbimazole จึงจะได้สารที่มีฤทธิ์ทางเภสัชวิทยาที่ต้องการ</t>
        </is>
      </c>
      <c r="G33" s="88" t="inlineStr">
        <is>
          <t>ต้องเกิดปฏิกิริยา amide hydrolysis กับโครงสร้าง carbimazole จึงจะได้สารที่มีฤทธิ์ทางเภสัชวิทยาที่ต้องการ</t>
        </is>
      </c>
      <c r="H33" s="88" t="inlineStr">
        <is>
          <t>ต้องเกิดปฏิกิริยา ester hydrolysis กับโครงสร้าง carbimazole จึงจะได้สารที่มีฤทธิ์ทางเภสัชวิทยาที่ต้องการ</t>
        </is>
      </c>
      <c r="I33" s="100" t="n">
        <v>4</v>
      </c>
      <c r="J33" s="88"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00" t="n"/>
      <c r="L33" s="88" t="inlineStr">
        <is>
          <t>SAR &amp; Drug Design</t>
        </is>
      </c>
      <c r="M33" s="100" t="inlineStr">
        <is>
          <t>Product</t>
        </is>
      </c>
      <c r="N33" s="88" t="inlineStr">
        <is>
          <t>ข้อ 35 Pharma Plus เล่มม่วง (เฉลยข้อ ง)</t>
        </is>
      </c>
      <c r="O33" s="100" t="inlineStr">
        <is>
          <t>Mock</t>
        </is>
      </c>
      <c r="P33" s="100" t="inlineStr">
        <is>
          <t>Pharma Plus เล่มม่วง</t>
        </is>
      </c>
      <c r="Q33" s="100" t="n"/>
    </row>
    <row r="34" ht="13.2" customHeight="1" s="49">
      <c r="A34" s="119" t="inlineStr">
        <is>
          <t>33</t>
        </is>
      </c>
      <c r="B34" s="88" t="inlineStr">
        <is>
          <t>ลักษณะสำคัญของ monoclonal antibody ที่ทำให้ต้องใช้ dosage form เป็น injectable เท่านั้น</t>
        </is>
      </c>
      <c r="C34" s="100" t="n"/>
      <c r="D34" s="88" t="inlineStr">
        <is>
          <t>ขนาดโมเลกุลเล็กดูดซึมผ่าน GI tract ได้ดี</t>
        </is>
      </c>
      <c r="E34" s="88" t="inlineStr">
        <is>
          <t>ไวต่อเอนไซม์ protease ถูกทำลายเมื่อให้โดยรับประทาน</t>
        </is>
      </c>
      <c r="F34" s="88" t="inlineStr">
        <is>
          <t>คงตัวสูงในpHที่เป็นกรด</t>
        </is>
      </c>
      <c r="G34" s="88" t="inlineStr">
        <is>
          <t>ผ่าน first-pass metabolism ได้ดี</t>
        </is>
      </c>
      <c r="H34" s="88" t="inlineStr">
        <is>
          <t>Log P สูง ดูดซึมได้รวดเร็ว"</t>
        </is>
      </c>
      <c r="I34" s="119" t="inlineStr">
        <is>
          <t>1</t>
        </is>
      </c>
      <c r="J34" s="88"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00" t="n"/>
      <c r="L34" s="88" t="inlineStr">
        <is>
          <t>SAR &amp; Drug Design</t>
        </is>
      </c>
      <c r="M34" s="100" t="inlineStr">
        <is>
          <t>Medicinal Chemistry</t>
        </is>
      </c>
      <c r="N34" s="88" t="inlineStr">
        <is>
          <t>แบบฝึกหัด PLE-CC 1 ข้อ 71</t>
        </is>
      </c>
      <c r="O34" s="100" t="inlineStr">
        <is>
          <t>แบบฝึกหัด</t>
        </is>
      </c>
      <c r="P34" s="100" t="inlineStr">
        <is>
          <t>แบบฝึกหัด</t>
        </is>
      </c>
      <c r="Q34" s="100" t="n"/>
    </row>
    <row r="35" ht="13.2" customHeight="1" s="49">
      <c r="A35" s="119" t="inlineStr">
        <is>
          <t>34</t>
        </is>
      </c>
      <c r="B35" s="88" t="inlineStr">
        <is>
          <t>ข้อใดส่งผลกระทบต่อ pembrolizumab ในรูปแบบ solution สำหรับยาฉีดมากที่สุด</t>
        </is>
      </c>
      <c r="C35" s="100" t="n"/>
      <c r="D35" s="88" t="inlineStr">
        <is>
          <t>Hydrolysis ที่ตำแหน่ง ester bond</t>
        </is>
      </c>
      <c r="E35" s="88" t="inlineStr">
        <is>
          <t>Aggregation เมื่อเปลี่ยนแปลง pH หรือเขย่า</t>
        </is>
      </c>
      <c r="F35" s="88" t="inlineStr">
        <is>
          <t>Oxidation ที่ sulfhydryl ของ excipient</t>
        </is>
      </c>
      <c r="G35" s="88" t="inlineStr">
        <is>
          <t>Crystallation เมื่ออุณหภูมิลด</t>
        </is>
      </c>
      <c r="H35" s="88" t="inlineStr">
        <is>
          <t>Racemization ที่ chiral center</t>
        </is>
      </c>
      <c r="I35" s="119" t="inlineStr">
        <is>
          <t>1</t>
        </is>
      </c>
      <c r="J35" s="88"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00" t="n"/>
      <c r="L35" s="88" t="inlineStr">
        <is>
          <t>SAR &amp; Drug Design</t>
        </is>
      </c>
      <c r="M35" s="100" t="inlineStr">
        <is>
          <t>Medicinal Chemistry</t>
        </is>
      </c>
      <c r="N35" s="88" t="inlineStr">
        <is>
          <t>แบบฝึกหัด PLE-CC 1 ข้อ 72</t>
        </is>
      </c>
      <c r="O35" s="100" t="inlineStr">
        <is>
          <t>แบบฝึกหัด</t>
        </is>
      </c>
      <c r="P35" s="100" t="inlineStr">
        <is>
          <t>แบบฝึกหัด</t>
        </is>
      </c>
      <c r="Q35" s="100" t="n"/>
    </row>
    <row r="36" ht="13.2" customHeight="1" s="49">
      <c r="A36" s="119" t="inlineStr">
        <is>
          <t>35</t>
        </is>
      </c>
      <c r="B36" s="88" t="inlineStr">
        <is>
          <t>กลไกของยามาตรฐานที่ใช้รักษา</t>
        </is>
      </c>
      <c r="C36" s="100" t="n"/>
      <c r="D36" s="88" t="inlineStr">
        <is>
          <t>จับ protease → ยับยั้งการสร้าง protein</t>
        </is>
      </c>
      <c r="E36" s="88" t="inlineStr">
        <is>
          <t>เป็น nucleoside analogue → ยับยั้ง viral polymerase โดยจะต้องถูก phospholyrate โดย viral thimine kinase</t>
        </is>
      </c>
      <c r="F36" s="88" t="inlineStr">
        <is>
          <t>inhibit isoleucyl-tRNA-synthetase และหยุดการสังเคราะห์โปรตีน</t>
        </is>
      </c>
      <c r="G36" s="88" t="inlineStr">
        <is>
          <t>Compatitive inhibitor กับ reverse transcriptase</t>
        </is>
      </c>
      <c r="H36" s="88" t="inlineStr">
        <is>
          <t>กดภูมิของร่างกายที่มากเกินไป</t>
        </is>
      </c>
      <c r="I36" s="119" t="inlineStr">
        <is>
          <t>1</t>
        </is>
      </c>
      <c r="J36" s="88"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00" t="n"/>
      <c r="L36" s="88" t="inlineStr">
        <is>
          <t>SAR &amp; Drug Design</t>
        </is>
      </c>
      <c r="M36" s="100" t="inlineStr">
        <is>
          <t>Medicinal Chemistry</t>
        </is>
      </c>
      <c r="N36" s="88" t="inlineStr">
        <is>
          <t>แบบฝึกหัด PLE-CC 1 ข้อ 122</t>
        </is>
      </c>
      <c r="O36" s="100" t="inlineStr">
        <is>
          <t>แบบฝึกหัด</t>
        </is>
      </c>
      <c r="P36" s="100" t="inlineStr">
        <is>
          <t>แบบฝึกหัด</t>
        </is>
      </c>
      <c r="Q36" s="100" t="n"/>
    </row>
    <row r="37" ht="13.2" customHeight="1" s="49">
      <c r="A37" s="119" t="inlineStr">
        <is>
          <t>36</t>
        </is>
      </c>
      <c r="B37" s="88"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100" t="n"/>
      <c r="D37" s="149" t="inlineStr">
        <is>
          <t>5-6</t>
        </is>
      </c>
      <c r="E37" s="149" t="inlineStr">
        <is>
          <t>9-10</t>
        </is>
      </c>
      <c r="F37" s="149" t="inlineStr">
        <is>
          <t>7-8</t>
        </is>
      </c>
      <c r="G37" s="149" t="inlineStr">
        <is>
          <t>11-12</t>
        </is>
      </c>
      <c r="H37" s="149" t="inlineStr">
        <is>
          <t>13</t>
        </is>
      </c>
      <c r="I37" s="119" t="inlineStr">
        <is>
          <t>1</t>
        </is>
      </c>
      <c r="J37" s="88"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00" t="n"/>
      <c r="L37" s="88" t="inlineStr">
        <is>
          <t>SAR &amp; Drug Design</t>
        </is>
      </c>
      <c r="M37" s="100" t="inlineStr">
        <is>
          <t>Medicinal Chemistry</t>
        </is>
      </c>
      <c r="N37" s="88" t="inlineStr">
        <is>
          <t>PLE_CC1_2567_Key ข้อ 93</t>
        </is>
      </c>
      <c r="O37" s="100" t="inlineStr">
        <is>
          <t>ข้อสอบจริง</t>
        </is>
      </c>
      <c r="P37" s="100" t="inlineStr">
        <is>
          <t>ปี 2567</t>
        </is>
      </c>
      <c r="Q37" s="100" t="n"/>
    </row>
    <row r="38" ht="13.2" customHeight="1" s="49">
      <c r="A38" s="119" t="inlineStr">
        <is>
          <t>37</t>
        </is>
      </c>
      <c r="B38" s="88" t="inlineStr">
        <is>
          <t>ยา Potassium Chloride (KCl) มีค่า pKa 8.07 ละลายได้ดีในน้ำ แต่ละลายน้อยใน alcohol เพื่อป้องกัน การตกตะกอน ต้องมี pH ในตำรับอยู่ที่เท่าไร</t>
        </is>
      </c>
      <c r="C38" s="100" t="n"/>
      <c r="D38" s="88" t="inlineStr">
        <is>
          <t>PEG (Polyethylene Glycol) ยาระบายก2เซอkนบรรlแบบแผงคาดKาสามารถL 10 เaดnอแผงไo</t>
        </is>
      </c>
      <c r="E38" s="88" t="inlineStr">
        <is>
          <t>Calcium phosphate (เกFอขนาดhอยกKา 1 iตร[ดเNนยาสา\ญประ^_าน</t>
        </is>
      </c>
      <c r="F38" s="88" t="inlineStr">
        <is>
          <t>TiO2 (Titanium Dioxide) ยาgางตาhอยกKา 240 ml [ดเNนยาสา\ญประ^_าน</t>
        </is>
      </c>
      <c r="G38" s="88" t="inlineStr">
        <is>
          <t>Clay</t>
        </is>
      </c>
      <c r="H38" s="88" t="inlineStr">
        <is>
          <t>Colloidal silica</t>
        </is>
      </c>
      <c r="I38" s="119" t="inlineStr">
        <is>
          <t>1</t>
        </is>
      </c>
      <c r="J38" s="88"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00" t="n"/>
      <c r="L38" s="88" t="inlineStr">
        <is>
          <t>SAR &amp; Drug Design</t>
        </is>
      </c>
      <c r="M38" s="100" t="inlineStr">
        <is>
          <t>Medicinal Chemistry</t>
        </is>
      </c>
      <c r="N38" s="88" t="inlineStr">
        <is>
          <t>PLE_CC1_2567_Set1_Key ข้อ 93</t>
        </is>
      </c>
      <c r="O38" s="100" t="inlineStr">
        <is>
          <t>ข้อสอบจริง</t>
        </is>
      </c>
      <c r="P38" s="100" t="inlineStr">
        <is>
          <t>ปี 2567</t>
        </is>
      </c>
      <c r="Q38" s="100" t="n"/>
    </row>
    <row r="39" ht="13.2" customHeight="1" s="49">
      <c r="A39" s="119" t="inlineStr">
        <is>
          <t>38</t>
        </is>
      </c>
      <c r="B39" s="88"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9" s="100" t="n"/>
      <c r="D39" s="88" t="inlineStr">
        <is>
          <t>จับกับ Mg2+ cofactor ที่ catalytic site ของเอนไซม์ Integrase ผ่านหมู่ Chelation triad (Oxygen atoms)</t>
        </is>
      </c>
      <c r="E39" s="88" t="inlineStr">
        <is>
          <t>ยับยั้ง HIV Reverse transcriptase ที่ non-nucleoside allosteric binding pocket</t>
        </is>
      </c>
      <c r="F39" s="88" t="inlineStr">
        <is>
          <t>แย่งจับกับ Pol catalytic triad เพื่อทำหน้าที่เป็น DNA chain terminator</t>
        </is>
      </c>
      <c r="G39" s="88" t="inlineStr">
        <is>
          <t>จับกับ Glycoprotein gp120 เพื่อป้องกันการเกาะติดของไวรัสเข้าสู่เซลล์</t>
        </is>
      </c>
      <c r="H39" s="88" t="inlineStr">
        <is>
          <t>สร้างพันธะโควาเลนต์กับ Aspartyl protease residues ที่ตำแหน่งเร่ง</t>
        </is>
      </c>
      <c r="I39" s="119" t="n">
        <v>1</v>
      </c>
      <c r="J39" s="88"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9" s="100" t="n"/>
      <c r="L39" s="88" t="inlineStr">
        <is>
          <t>SAR &amp; Drug Design</t>
        </is>
      </c>
      <c r="M39" s="100" t="inlineStr">
        <is>
          <t>Medicinal Chemistry</t>
        </is>
      </c>
      <c r="N39" s="88" t="inlineStr">
        <is>
          <t>PLE-CC1 ปี 2566 Day 1 ข้อ 3</t>
        </is>
      </c>
      <c r="O39" s="100" t="inlineStr">
        <is>
          <t>ข้อสอบจริง</t>
        </is>
      </c>
      <c r="P39" s="100" t="inlineStr">
        <is>
          <t>ปี 2566</t>
        </is>
      </c>
      <c r="Q39" s="100" t="n"/>
    </row>
    <row r="40" ht="13.2" customHeight="1" s="49">
      <c r="A40" s="119" t="inlineStr">
        <is>
          <t>39</t>
        </is>
      </c>
      <c r="B40" s="88"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40" s="100" t="n"/>
      <c r="D40" s="88" t="inlineStr">
        <is>
          <t>หมู่ Hydroxymethyl (-CH2OH) ที่ตำแหน่ง C-3 ของวงแหวนเบนซีน และหมู่ tert-butyl บนหมู่อะมิโน</t>
        </is>
      </c>
      <c r="E40" s="88" t="inlineStr">
        <is>
          <t>หมู่ Catechol (3,4-dihydroxy) บนวงแหวนเบนซีน และหมู่ N-methyl</t>
        </is>
      </c>
      <c r="F40" s="88" t="inlineStr">
        <is>
          <t>หมู่ 4-hydroxy เดี่ยวๆ บนวงแหวนเบนซีน และหมู่ N-isopropyl</t>
        </is>
      </c>
      <c r="G40" s="88" t="inlineStr">
        <is>
          <t>การแทนที่วงแหวนเบนซีนด้วยวงแหวน Imidazoline</t>
        </is>
      </c>
      <c r="H40" s="88" t="inlineStr">
        <is>
          <t>การมีโครงสร้างวงแหวน Indole แทนที่วงแหวนฟีนอล</t>
        </is>
      </c>
      <c r="I40" s="119" t="n">
        <v>1</v>
      </c>
      <c r="J40" s="88"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40" s="100" t="n"/>
      <c r="L40" s="88" t="inlineStr">
        <is>
          <t>SAR &amp; Drug Design</t>
        </is>
      </c>
      <c r="M40" s="100" t="inlineStr">
        <is>
          <t>Medicinal Chemistry</t>
        </is>
      </c>
      <c r="N40" s="88" t="inlineStr">
        <is>
          <t>PLE-CC1 ปี 2566 Day 1 ข้อ 5</t>
        </is>
      </c>
      <c r="O40" s="100" t="inlineStr">
        <is>
          <t>ข้อสอบจริง</t>
        </is>
      </c>
      <c r="P40" s="100" t="inlineStr">
        <is>
          <t>ปี 2566</t>
        </is>
      </c>
      <c r="Q40" s="100" t="n"/>
    </row>
    <row r="41" ht="13.2" customHeight="1" s="49">
      <c r="A41" s="119" t="inlineStr">
        <is>
          <t>40</t>
        </is>
      </c>
      <c r="B41" s="88"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41" s="100" t="n"/>
      <c r="D41" s="88" t="inlineStr">
        <is>
          <t>การเกิด Phase I Oxidation เปลี่ยนหมู่ -CH2OH ปลายสายของ Hydroxyzine ให้กลายเป็น Carboxylic acid (-COOH) ของ Cetirizine</t>
        </is>
      </c>
      <c r="E41" s="88" t="inlineStr">
        <is>
          <t>การเกิด Phase II Glucuronidation ที่ตำแหน่งวงแหวน Piperazine</t>
        </is>
      </c>
      <c r="F41" s="88" t="inlineStr">
        <is>
          <t>การตัดหมู่วงแหวน Piperazine ผ่านปฏิกิริยา N-dealkylation</t>
        </is>
      </c>
      <c r="G41" s="88" t="inlineStr">
        <is>
          <t>การเกิดปฏิกิริยา Aromatic hydroxylation ที่วงแหวนเบนซีน</t>
        </is>
      </c>
      <c r="H41" s="88" t="inlineStr">
        <is>
          <t>การสลายพันธะ Ester ผ่านปฏิกิริยา Hydrolysis ภายในตับ</t>
        </is>
      </c>
      <c r="I41" s="119" t="n">
        <v>1</v>
      </c>
      <c r="J41" s="88"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41" s="100" t="n"/>
      <c r="L41" s="88" t="inlineStr">
        <is>
          <t>SAR &amp; Drug Design</t>
        </is>
      </c>
      <c r="M41" s="100" t="inlineStr">
        <is>
          <t>Medicinal Chemistry</t>
        </is>
      </c>
      <c r="N41" s="88" t="inlineStr">
        <is>
          <t>PLE-CC1 ปี 2566 Day 2 ข้อ 15</t>
        </is>
      </c>
      <c r="O41" s="100" t="inlineStr">
        <is>
          <t>ข้อสอบจริง</t>
        </is>
      </c>
      <c r="P41" s="100" t="inlineStr">
        <is>
          <t>ปี 2566</t>
        </is>
      </c>
      <c r="Q41" s="100" t="n"/>
    </row>
    <row r="42" ht="13.2" customHeight="1" s="49">
      <c r="A42" s="119" t="inlineStr">
        <is>
          <t>41</t>
        </is>
      </c>
      <c r="B42" s="88" t="inlineStr">
        <is>
          <t>หากผู้ป่วยไดรับยาอื่นร่วมด้วย ไดแก; Losartan 1x1 po pc Atorvastatin 1x1 po pc Ferrous fumarate 1ข3 pc Bisoprolol 1x1 po pc Clopidogrel 1x1 po pc ISDN prn ควรกินยารักษา thyroid ในขอ 22 เวลาใดจึงจะตีกับยาอื่นนอยสุด</t>
        </is>
      </c>
      <c r="C42" s="100" t="n"/>
      <c r="D42" s="88" t="inlineStr">
        <is>
          <t>หลังอาหารเชา</t>
        </is>
      </c>
      <c r="E42" s="88" t="inlineStr">
        <is>
          <t>หลังอาหารเที่ยง</t>
        </is>
      </c>
      <c r="F42" s="88" t="inlineStr">
        <is>
          <t>หลังอาหารเย็น</t>
        </is>
      </c>
      <c r="G42" s="88" t="inlineStr">
        <is>
          <t>ก;อนอาหารเย็น</t>
        </is>
      </c>
      <c r="H42" s="88" t="inlineStr">
        <is>
          <t>ก;อนนอน</t>
        </is>
      </c>
      <c r="I42" s="119" t="inlineStr">
        <is>
          <t>1</t>
        </is>
      </c>
      <c r="J42" s="88" t="inlineStr">
        <is>
          <t>✅ คำตอบที่ถูกต้อง: ข้อ ก. หลังอาหารเชา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(หลังอาหารเชา): หลังอาหารเชา ไม่ตรงกับข้อบ่งใช้หรือกลไกการออกฤทธิ์ที่ถูกต้องตาม SAR-based drug design / Thai Pharmacopoeia
• ข้อ ค. (หลังอาหารเที่ยง): หลังอาหารเที่ยง ไม่ตรงกับข้อบ่งใช้หรือกลไกการออกฤทธิ์ที่ถูกต้องตาม SAR-based drug design / Thai Pharmacopoeia
• ข้อ ง. (หลังอาหารเย็น): หลังอาหารเย็น ไม่ตรงกับข้อบ่งใช้หรือกลไกการออกฤทธิ์ที่ถูกต้องตาม SAR-based drug design / Thai Pharmacopoeia
• ข้อ จ. (ก;อนอาหารเย็น): ก;อนอาหารเย็น ไม่ตรงกับข้อบ่งใช้หรือกลไกการออกฤทธิ์ที่ถูกต้องตาม SAR-based drug design / Thai Pharmacopoeia
📖 Guideline อ้างอิง:
2016 American Thyroid Association (ATA) Guidelines for Diagnosis and Management of Hyperthyroidism &amp; แนวทางเวชปฏิบัติสำหรับโรคต่อมไทรอยด์ (สมาคมต่อมไร้ท่อแห่งประเทศไทย)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2" s="100" t="n"/>
      <c r="L42" s="88" t="inlineStr">
        <is>
          <t>SAR &amp; Drug Design</t>
        </is>
      </c>
      <c r="M42" s="100" t="inlineStr">
        <is>
          <t>Medicinal Chemistry</t>
        </is>
      </c>
      <c r="N42" s="88" t="inlineStr">
        <is>
          <t>PLE_CC1_2565_Day1_Key ข้อ 23</t>
        </is>
      </c>
      <c r="O42" s="100" t="inlineStr">
        <is>
          <t>ข้อสอบจริง</t>
        </is>
      </c>
      <c r="P42" s="100" t="inlineStr">
        <is>
          <t>ปี 2565</t>
        </is>
      </c>
      <c r="Q42" s="100" t="n"/>
    </row>
    <row r="43" ht="13.2" customHeight="1" s="49">
      <c r="A43" s="119" t="inlineStr">
        <is>
          <t>42</t>
        </is>
      </c>
      <c r="B43" s="88" t="inlineStr">
        <is>
          <t>ข้อใดคือโครงสรางของยาที่แพThis is Ibuprofen QดIา6อยเDนโครงสhางกÇมละAอ {ง|นเTน ÉIาแ1ละกÇมE core structure Ñงไง ↓</t>
        </is>
      </c>
      <c r="C43" s="100" t="n"/>
      <c r="D43" s="88" t="inlineStr">
        <is>
          <t>Phase II Glucuronidation Conjugation by UGT</t>
        </is>
      </c>
      <c r="E43" s="88" t="inlineStr">
        <is>
          <t>[NEED_REVIEW]</t>
        </is>
      </c>
      <c r="F43" s="88" t="inlineStr">
        <is>
          <t>[NEED_REVIEW]</t>
        </is>
      </c>
      <c r="G43" s="88" t="inlineStr">
        <is>
          <t>[NEED_REVIEW]</t>
        </is>
      </c>
      <c r="H43" s="88" t="inlineStr">
        <is>
          <t>[NEED_REVIEW]</t>
        </is>
      </c>
      <c r="I43" s="119" t="inlineStr">
        <is>
          <t>1</t>
        </is>
      </c>
      <c r="J43" s="88" t="inlineStr">
        <is>
          <t>✅ คำตอบที่ถูกต้อง: ข้อ ก. Phase II Glucuronidation Conjugation by UGT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(Foye's Principles of Medicinal Chemistry (8th Edition) &amp; Wilson and Gisvold's Organic Medicinal and Pharmaceutical Chemistry
• ข้อ ง. (Foye's Principles of Medicinal Chemistry (8th Edition) &amp; Wilson and Gisvold's Organic Medicinal and Pharmaceutical Chemistry
• ข้อ จ. (Foye's Principles of Medicinal Chemistry (8th Edition) &amp; Wilson and Gisvold's Organic Medicinal and Pharmaceutical Chemistry
📖 Guideline อ้างอิง:
Foye's Principles of Medicinal Chemistry (8th Edition) &amp; Wilson and Gisvold's Organic Medicinal and Pharmaceutical Chemistry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43" s="100" t="n"/>
      <c r="L43" s="88" t="inlineStr">
        <is>
          <t>SAR &amp; Drug Design</t>
        </is>
      </c>
      <c r="M43" s="100" t="inlineStr">
        <is>
          <t>Medicinal Chemistry</t>
        </is>
      </c>
      <c r="N43" s="88" t="inlineStr">
        <is>
          <t>PLE_CC1_2565_Day1_Key ข้อ 42</t>
        </is>
      </c>
      <c r="O43" s="100" t="inlineStr">
        <is>
          <t>ข้อสอบจริง</t>
        </is>
      </c>
      <c r="P43" s="100" t="inlineStr">
        <is>
          <t>ปี 2565</t>
        </is>
      </c>
      <c r="Q43" s="100" t="n"/>
    </row>
    <row r="44" ht="13.2" customHeight="1" s="49">
      <c r="A44" s="119" t="inlineStr">
        <is>
          <t>43</t>
        </is>
      </c>
      <c r="B44" s="88" t="inlineStr">
        <is>
          <t>ผลข$างเคียง Losartan คืออะไร Reduce serum uric acid by increasing urinary excretion ยากgม Agiotensin receptor blocker (ARBs)</t>
        </is>
      </c>
      <c r="C44" s="100" t="n"/>
      <c r="D44" s="88" t="inlineStr">
        <is>
          <t>HYPO K</t>
        </is>
      </c>
      <c r="E44" s="88" t="inlineStr">
        <is>
          <t>HYPER Na</t>
        </is>
      </c>
      <c r="F44" s="88" t="inlineStr">
        <is>
          <t>AKI</t>
        </is>
      </c>
      <c r="G44" s="88" t="inlineStr">
        <is>
          <t>Acute liver injury</t>
        </is>
      </c>
      <c r="H44" s="88" t="inlineStr">
        <is>
          <t>Hyperuricemia</t>
        </is>
      </c>
      <c r="I44" s="119" t="inlineStr">
        <is>
          <t>1</t>
        </is>
      </c>
      <c r="J44" s="88" t="inlineStr">
        <is>
          <t>✅ คำตอบที่ถูกต้อง: ข้อ ก. HYPO K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(HYPO K): HYPO K ไม่ตรงกับข้อบ่งใช้หรือกลไกการออกฤทธิ์ที่ถูกต้องตาม SAR-based drug design / Thai Pharmacopoeia
• ข้อ ค. (HYPER Na): HYPER Na ไม่ตรงกับข้อบ่งใช้หรือกลไกการออกฤทธิ์ที่ถูกต้องตาม SAR-based drug design / Thai Pharmacopoeia
• ข้อ ง. (AKI): AKI ไม่ตรงกับข้อบ่งใช้หรือกลไกการออกฤทธิ์ที่ถูกต้องตาม SAR-based drug design / Thai Pharmacopoeia
• ข้อ จ. (Acute liver injury): Acute liver injury ไม่ตรงกับข้อบ่งใช้หรือกลไกการออกฤทธิ์ที่ถูกต้องตาม SAR-based drug design / Thai Pharmacopoeia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44" s="100" t="n"/>
      <c r="L44" s="88" t="inlineStr">
        <is>
          <t>SAR &amp; Drug Design</t>
        </is>
      </c>
      <c r="M44" s="100" t="inlineStr">
        <is>
          <t>Medicinal Chemistry</t>
        </is>
      </c>
      <c r="N44" s="88" t="inlineStr">
        <is>
          <t>PLE_CC1_2565_Day2_Key ข้อ 25</t>
        </is>
      </c>
      <c r="O44" s="100" t="inlineStr">
        <is>
          <t>ข้อสอบจริง</t>
        </is>
      </c>
      <c r="P44" s="100" t="inlineStr">
        <is>
          <t>ปี 2565</t>
        </is>
      </c>
      <c r="Q44" s="100" t="n"/>
    </row>
    <row r="45" ht="13.2" customHeight="1" s="49">
      <c r="A45" s="119" t="inlineStr">
        <is>
          <t>44</t>
        </is>
      </c>
      <c r="B45" s="88" t="inlineStr">
        <is>
          <t>สารละลาย Adrenaline injection ความเข้มข้น 0.01% w/v มีความหมายตรงกับความเข้มข้นในอัตราส่วน (Ratio strength) ใดต่อไปนี้ [📷 มีรูปภาพประกอบ: image26.png, image27.png, image28.png, image29.png, image30.png, image31.png, image13.png, image32.png, image33.png, image34.png, image35.png, image36.png, image37.png, image38.png]</t>
        </is>
      </c>
      <c r="C45" s="100" t="n"/>
      <c r="D45" s="88" t="inlineStr">
        <is>
          <t>1 : 100</t>
        </is>
      </c>
      <c r="E45" s="88" t="inlineStr">
        <is>
          <t>1 : 1,000</t>
        </is>
      </c>
      <c r="F45" s="88" t="inlineStr">
        <is>
          <t>1 : 10,000</t>
        </is>
      </c>
      <c r="G45" s="88" t="inlineStr">
        <is>
          <t>1 : 100,000</t>
        </is>
      </c>
      <c r="H45" s="88" t="inlineStr">
        <is>
          <t>1 : 1,000,000</t>
        </is>
      </c>
      <c r="I45" s="119" t="n">
        <v>3</v>
      </c>
      <c r="J45" s="88" t="inlineStr">
        <is>
          <t>✅ คำตอบที่ถูกต้อง: ข้อ ค. 1 : 10,000
💡 Background:
การระบุความเข้มข้นของยาทางเภสัชกรรมในรูปเปอร์เซ็นต์โดยน้ำหนักต่อปริมาตร (% w/v) หมายถึง ปริมาณตัวยาสำคัญเป็นกรัม (g) ในสารละลาย 100 มิลลิลิตร (mL)
🎯 ทำไมข้อนี้ถึงถูก:
ความเข้มข้น 0.01% w/v คือ มีตัวยาสำคัญ 0.01 g ในสารละลาย 100 mL
เมื่อแปลงเป็นอัตราส่วน (Ratio strength 1 : X):
X = 100 / 0.01 = 10,000 mL
ดังนั้น ความเข้มข้น 0.01% w/v จึงเทียบเท่ากับอัตราส่วน 1 : 10,000 (หรือ 1 g ใน 10,000 mL / 0.1 mg/mL) ซึ่งเป็นความเข้มข้นของ Adrenaline ที่นิยมใช้ในภาวะหัวใจหยุดเต้น (Cardiac arrest / CPR) และการฉีดพ่นเฉพาะที่
🔍 ข้ออื่นผิดเพราะอะไร:
• ข้อ ก. (1 : 100): คิดเป็น 1 g ใน 100 mL หรือเท่ากับ 1% w/v (ความเข้มข้นมากกว่า 0.01% อยู่ 100 เท่า)
• ข้อ ข. (1 : 1,000): คิดเป็น 1 g ใน 1,000 mL หรือเท่ากับ 0.1% w/v (1 mg/mL) ซึ่งเป็นความเข้มข้นมาตรฐานของ Adrenaline แอมพูลที่ใช้ฉีดเข้ากล้ามเนื้อ (IM) สำหรับภาวะ Anaphylaxis
• ข้อ ง. (1 : 100,000): คิดเป็น 1 g ใน 100,000 mL หรือเท่ากับ 0.001% w/v (0.01 mg/mL) นิยมผสมในยาชาเฉพาะที่ เช่น Lidocaine with Adrenaline เพื่อให้หลอดเลือดหดตัวลด bleeding
• ข้อ จ. (1 : 1,000,000): คิดเป็น 1 g ใน 1,000,000 mL หรือเท่ากับ 0.0001% w/v (1 mcg/mL)
📖 Guideline อ้างอิง:
United States Pharmacopeia (USP-NF) Pharmaceutical Calculations &amp; Advanced Cardiovascular Life Support (ACLS) Guidelines 2020 (American Heart Association)
📌 จุดจำก่อนสอบ:
• 1% = 1 g / 100 mL (1 : 100)
• 0.1% = 1 g / 1,000 mL (1 : 1,000) -&gt; Epinephrine IM for Anaphylaxis
• 0.01% = 1 g / 10,000 mL (1 : 10,000) -&gt; Epinephrine IV for CPR / Cardiac arrest</t>
        </is>
      </c>
      <c r="K45" s="100" t="n"/>
      <c r="L45" s="88" t="inlineStr">
        <is>
          <t>SAR &amp; Drug Design</t>
        </is>
      </c>
      <c r="M45" s="100" t="inlineStr">
        <is>
          <t>Medicinal Chemistry</t>
        </is>
      </c>
      <c r="N45" s="88" t="inlineStr">
        <is>
          <t>PLE_CC1_2565_Day2_Key ข้อ 26</t>
        </is>
      </c>
      <c r="O45" s="100" t="inlineStr">
        <is>
          <t>ข้อสอบจริง</t>
        </is>
      </c>
      <c r="P45" s="100" t="inlineStr">
        <is>
          <t>ปี 2565</t>
        </is>
      </c>
      <c r="Q45" s="100" t="n"/>
    </row>
    <row r="46" ht="13.2" customHeight="1" s="49">
      <c r="A46" s="119" t="inlineStr">
        <is>
          <t>45</t>
        </is>
      </c>
      <c r="B46" s="88" t="inlineStr">
        <is>
          <t>ปัจจัยทางโครงสร้างโมเลกุลและคุณสมบัติเคมีกายภาพ (Molecular Determinants) ข้อใดที่มีบทบาทสำคัญที่สุดในการทำให้ยาต้านฮิสตามีนรุ่นที่ 2 (Second-generation H1-antihistamines) จัดเป็นยาแก้แพ้ชนิดไม่ง่วง (Non-sedative antihistamines)</t>
        </is>
      </c>
      <c r="C46" s="100" t="n"/>
      <c r="D46" s="88" t="inlineStr">
        <is>
          <t>โมเลกุลมีค่า Log P สูงมากและไม่มีประจุ ทำให้จับกับตัวรับในสมองได้น้อย</t>
        </is>
      </c>
      <c r="E46" s="88" t="inlineStr">
        <is>
          <t>โมเลกุลมีขนาดเล็กและมีคุณสมบัติ Lipophilic สูงมาก</t>
        </is>
      </c>
      <c r="F46" s="88" t="inlineStr">
        <is>
          <t>โมเลกุลมีหมู่ฟังก์ชันที่มีประจุหรือมีขั้วสูง (เช่น Carboxylic acid / Zwitterion) ทำให้ผ่าน Blood-Brain Barrier ได้ต่ำและเป็น Substrate ของ P-glycoprotein</t>
        </is>
      </c>
      <c r="G46" s="88" t="inlineStr">
        <is>
          <t>ยาจับกับเอนไซม์ Histidine decarboxylase อย่างถาวรแบบโควาเลนต์</t>
        </is>
      </c>
      <c r="H46" s="88" t="inlineStr">
        <is>
          <t>ยามีความจำเพาะสูงในการยับยั้งตัวรับ Muscarinic M1 ในระบบประสาทส่วนกลาง</t>
        </is>
      </c>
      <c r="I46" s="119" t="n">
        <v>3</v>
      </c>
      <c r="J46" s="88" t="inlineStr">
        <is>
          <t>✅ คำตอบที่ถูกต้อง: ข้อ ค. โมเลกุลมีหมู่ฟังก์ชันที่มีประจุหรือมีขั้วสูง (เช่น Carboxylic acid / Zwitterion) ทำให้ผ่าน Blood-Brain Barrier ได้ต่ำและเป็น Substrate ของ P-glycoprotein
💡 Background:
ยาต้านฮิสตามีนรุ่นที่ 2 (Second-generation H1-antihistamines) เช่น Cetirizine, Fexofenadine, Loratadine ถูกออกแบบมาเพื่อลดอาการง่วงซึมซึ่งเป็นผลข้างเคียงหลักของรุ่นที่ 1
🎯 ทำไมข้อนี้ถึงถูก:
คุณสมบัติทางเคมีและโครงสร้าง (Molecular Determinants) ที่ทำให้ยาแก้แพ้รุ่นที่ 2 ไม่ทำให้ง่วงซึม ประกอบด้วย: (1) การมีขั้วสูงขึ้นและมีประจุในภาวะ pH ทางสรีรวิทยา (เช่น หมู่ Carboxylic acid ใน Cetirizine และ Fexofenadine ทำให้เกิด Zwitterion) ส่งผลให้ผ่าน Blood-Brain Barrier (BBB) เข้าสู่ระบบประสาทส่วนกลางได้ต่ำมาก (2) ตัวยาเป็น Substrate ของ P-glycoprotein efflux pump ที่เยื่อหุ้มสมองคอยขับยากลับออกสู่กระแสเลือด
🔍 ข้ออื่นผิดเพราะอะไร:
• ข้อ ก. มีค่า Log P สูงมากและเป็น Non-polar: จะทำให้ยาผ่าน BBB ได้ดีมากและทำให้ง่วงนอนมากขึ้น (คุณสมบัติของรุ่นที่ 1)
• ข้อ ข. โมเลกุลมีขนาดเล็กมากและไม่มีขั้ว: จะแพร่ผ่าน BBB เข้าสู่สมองได้ง่าย
• ข้อ ง. สร้างพันธะโควาเลนต์ถาวรกับตัวรับ: ไม่ใช่กลไกของยาต้านฮิสตามีน
• ข้อ จ. มีความจำเพาะสูงต่อ Muscarinic M1 receptor: จะยิ่งทำให้เกิดอาการง่วงซึม ตาพร่า และปากแห้ง
📖 Guideline อ้างอิง:
Foye's Principles of Medicinal Chemistry &amp; Wilson and Gisvold's Organic Medicinal and Pharmaceutical Chemistry
📌 จุดจำก่อนสอบ:
Non-sedating H1-antihistamines: มี Carboxylic acid / Polar zwitterion, ไม่ผ่าน BBB, เป็น P-glycoprotein substrate</t>
        </is>
      </c>
      <c r="K46" s="100" t="n"/>
      <c r="L46" s="88" t="inlineStr">
        <is>
          <t>SAR &amp; Drug Design</t>
        </is>
      </c>
      <c r="M46" s="100" t="inlineStr">
        <is>
          <t>Medicinal Chemistry</t>
        </is>
      </c>
      <c r="N46" s="88" t="inlineStr">
        <is>
          <t>PLE_CC1_2564_All_Key ข้อ 7</t>
        </is>
      </c>
      <c r="O46" s="100" t="inlineStr">
        <is>
          <t>ข้อสอบจริง</t>
        </is>
      </c>
      <c r="P46" s="100" t="inlineStr">
        <is>
          <t>ปี 2564</t>
        </is>
      </c>
      <c r="Q46" s="100" t="n"/>
    </row>
    <row r="47" ht="13.2" customHeight="1" s="49">
      <c r="A47" s="119" t="inlineStr">
        <is>
          <t>46</t>
        </is>
      </c>
      <c r="B47" s="88" t="inlineStr">
        <is>
          <t>ข้อใดต่อไปนี้ไม่ใช่เกณฑ์การวินิจฉัยทางคลินิกของโรคข้อเข่าเสื่อม (Diagnostic Criteria for Knee Osteoarthritis) ตามแนวทางของ American College of Rheumatology (ACR)</t>
        </is>
      </c>
      <c r="C47" s="100" t="n"/>
      <c r="D47" s="88" t="inlineStr">
        <is>
          <t>มีอาการข้อยึดฝืดตอนเช้า (Morning stiffness) นานมากกว่า 1 ชั่วโมงขึ้นไป</t>
        </is>
      </c>
      <c r="E47" s="88" t="inlineStr">
        <is>
          <t>อายุของผู้ป่วยมากกว่า 50 ปีขึ้นไป</t>
        </is>
      </c>
      <c r="F47" s="88" t="inlineStr">
        <is>
          <t>มีเสียงกรอบแกรบในข้อเข่าขณะเคลื่อนไหว (Crepitus on active motion)</t>
        </is>
      </c>
      <c r="G47" s="88" t="inlineStr">
        <is>
          <t>ตรวจพบจุดกดเจ็บบริเวณขอบกระดูกข้อเข่า (Bony tenderness)</t>
        </is>
      </c>
      <c r="H47" s="88" t="inlineStr">
        <is>
          <t>ตรวจคลำไม่พบความร้อนบริเวณเยื่อบุข้อ (No palpable warmth of synovium)</t>
        </is>
      </c>
      <c r="I47" s="119" t="n">
        <v>1</v>
      </c>
      <c r="J47" s="88" t="inlineStr">
        <is>
          <t>✅ คำตอบที่ถูกต้อง: ข้อ ก. มีอาการข้อยึดฝืดตอนเช้า (Morning stiffness) นานมากกว่า 1 ชั่วโมงขึ้นไป
💡 Background:
เกณฑ์การวินิจฉัยโรคข้อเข่าเสื่อม (Knee Osteoarthritis) ตามมาตรฐานของ American College of Rheumatology (ACR Criteria) อาศัยอาการปวดข้อเข่าร่วมกับลักษณะทางคลินิกอย่างน้อย 3 ใน 6 ข้อ
🎯 ทำไมข้อนี้ถึงถูก:
ข้อ ก. ไม่ใช่ลักษณะของโรคข้อเสื่อม (OA) แต่เป็นลักษณะเฉพาะของ โรคข้ออักเสบรูมาตอยด์ (Rheumatoid Arthritis: RA) ซึ่งมีการอักเสบของเยื่อบุข้อทำให้มีอาการข้อฝืดตึงตอนเช้านาน &gt; 1 ชั่วโมง สำหรับโรคข้อเสื่อม (OA) อาการข้อฝืดตึงตอนเช้า (Morning stiffness) จะมีระยะเวลาสั้น คือ น้อยกว่า 30 นาที (&lt; 30 minutes)
🔍 ข้ออื่นผิดเพราะอะไร:
• ข้อ ข. อายุมากกว่า 50 ปี: เป็น 1 ในเกณฑ์วินิจฉัยทางคลินิกของ Knee OA ตาม ACR criteria
• ข้อ ค. มีเสียงกรอบแกรบในข้อขณะเคลื่อนไหว (Crepitus): เป็น 1 ในเกณฑ์วินิจฉัยของ Knee OA
• ข้อ ง. มีจุดกดเจ็บที่กระดูกข้อเข่า (Bony tenderness): เป็น 1 ในเกณฑ์วินิจฉัยของ Knee OA
• ข้อ จ. คลำไม่พบความอุ่นร้อนที่เยื่อบุข้อ (No palpable warmth): เป็นเกณฑ์ของ OA เนื่องจากเป็นการเสื่อมสภาพของกระดูกอ่อน ไม่ใช่ Severe inflammatory arthritis
📖 Guideline อ้างอิง:
American College of Rheumatology (ACR) Criteria for the Classification and Reporting of Osteoarthritis of the Knee &amp; 2019 ACR/AF Guideline for OA
📌 จุดจำก่อนสอบ:
Morning stiffness: OA &lt; 30 นาที (Gel phenomenon ดีขึ้นเมื่อขยับ); RA &gt; 1 ชั่วโมง (Inflammatory pattern)</t>
        </is>
      </c>
      <c r="K47" s="100" t="n"/>
      <c r="L47" s="88" t="inlineStr">
        <is>
          <t>SAR &amp; Drug Design</t>
        </is>
      </c>
      <c r="M47" s="100" t="inlineStr">
        <is>
          <t>Medicinal Chemistry</t>
        </is>
      </c>
      <c r="N47" s="88" t="inlineStr">
        <is>
          <t>PLE_CC1_2564_All_Key ข้อ 28</t>
        </is>
      </c>
      <c r="O47" s="100" t="inlineStr">
        <is>
          <t>ข้อสอบจริง</t>
        </is>
      </c>
      <c r="P47" s="100" t="inlineStr">
        <is>
          <t>ปี 2564</t>
        </is>
      </c>
      <c r="Q47" s="100" t="n"/>
    </row>
    <row r="48" ht="13.2" customHeight="1" s="49">
      <c r="A48" s="100" t="n">
        <v>46</v>
      </c>
      <c r="B48" s="88" t="inlineStr">
        <is>
          <t>ยาใดมีกลไกยับยั้ง cholinesterase ทำให(พยาธิเกิดอัมพาต</t>
        </is>
      </c>
      <c r="C48" s="100" t="n"/>
      <c r="D48" s="88" t="inlineStr">
        <is>
          <t>Niclosamide</t>
        </is>
      </c>
      <c r="E48" s="88" t="inlineStr">
        <is>
          <t>Praziquantel</t>
        </is>
      </c>
      <c r="F48" s="88" t="inlineStr">
        <is>
          <t>Mebendazole</t>
        </is>
      </c>
      <c r="G48" s="88" t="inlineStr">
        <is>
          <t>Pyrantel pamoate</t>
        </is>
      </c>
      <c r="H48" s="88" t="inlineStr">
        <is>
          <t>Diethycarbamazine E</t>
        </is>
      </c>
      <c r="I48" s="100" t="n">
        <v>1</v>
      </c>
      <c r="J48" s="88"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00" t="n"/>
      <c r="L48" s="88" t="inlineStr">
        <is>
          <t>SAR &amp; Drug Design</t>
        </is>
      </c>
      <c r="M48" s="100" t="inlineStr">
        <is>
          <t>Product</t>
        </is>
      </c>
      <c r="N48" s="88" t="inlineStr">
        <is>
          <t>ข้อ 62 (PLE_CC1_2561_Key.md)</t>
        </is>
      </c>
      <c r="O48" s="100" t="inlineStr">
        <is>
          <t>ข้อสอบจริง</t>
        </is>
      </c>
      <c r="P48" s="100" t="inlineStr">
        <is>
          <t>ปี 2561</t>
        </is>
      </c>
      <c r="Q48" s="100" t="n"/>
    </row>
    <row r="49" ht="13.2" customHeight="1" s="49">
      <c r="A49" s="100" t="n">
        <v>47</v>
      </c>
      <c r="B49" s="88" t="inlineStr">
        <is>
          <t>เมื่อใช้ยาในกลุ่ม Acetylcholinesterase inhibitors ร่วมกับ CYP2D6 inhibitor ทำให้เกิดผลใดตามมาได้</t>
        </is>
      </c>
      <c r="C49" s="100" t="n"/>
      <c r="D49" s="88" t="inlineStr">
        <is>
          <t>ฤทธิ์ของยา AchE เพิ่มขึ้น</t>
        </is>
      </c>
      <c r="E49" s="88" t="inlineStr">
        <is>
          <t>ทำให้เกิด bradycardia</t>
        </is>
      </c>
      <c r="F49" s="88" t="inlineStr">
        <is>
          <t>ทำให้ใจสั่น ร่วมกับอาการตะคริว</t>
        </is>
      </c>
      <c r="G49" s="88" t="inlineStr">
        <is>
          <t>อาจทำให้เกิดอาการสับสนหรือเพ้อ (delirium)</t>
        </is>
      </c>
      <c r="H49" s="88" t="inlineStr">
        <is>
          <t>ไม่มีข้อใดถูก</t>
        </is>
      </c>
      <c r="I49" s="100" t="n">
        <v>1</v>
      </c>
      <c r="J49" s="88"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00" t="n"/>
      <c r="L49" s="88" t="inlineStr">
        <is>
          <t>SAR &amp; Drug Design</t>
        </is>
      </c>
      <c r="M49" s="100" t="inlineStr">
        <is>
          <t>Product</t>
        </is>
      </c>
      <c r="N49" s="88" t="inlineStr">
        <is>
          <t>ข้อ 53 (Pharmtutor_2024_Set1.md)</t>
        </is>
      </c>
      <c r="O49" s="100" t="inlineStr">
        <is>
          <t>Mock</t>
        </is>
      </c>
      <c r="P49" s="100" t="inlineStr">
        <is>
          <t>Mock Pharmtutor 2024</t>
        </is>
      </c>
      <c r="Q49" s="100" t="n"/>
    </row>
    <row r="50" ht="13.2" customHeight="1" s="49">
      <c r="A50" s="100" t="n">
        <v>48</v>
      </c>
      <c r="B50" s="88"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50" s="100" t="n"/>
      <c r="D50" s="88" t="inlineStr">
        <is>
          <t>Structure-Activity Relationship (SAR) Optimization</t>
        </is>
      </c>
      <c r="E50" s="88" t="inlineStr">
        <is>
          <t>Bioisosteric Replacement (Carboxylic acid → Tetrazole)</t>
        </is>
      </c>
      <c r="F50" s="88" t="inlineStr">
        <is>
          <t>Prodrug Design via Esterification for Oral Bioavailability</t>
        </is>
      </c>
      <c r="G50" s="88" t="inlineStr">
        <is>
          <t>Cytochrome P450 CYP3A4 Phase I Oxidation</t>
        </is>
      </c>
      <c r="H50" s="88" t="inlineStr">
        <is>
          <t>Phase II Glucuronidation Conjugation by UGT</t>
        </is>
      </c>
      <c r="I50" s="100" t="n">
        <v>1</v>
      </c>
      <c r="J50" s="8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00" t="n"/>
      <c r="L50" s="88" t="inlineStr">
        <is>
          <t>SAR &amp; Drug Design</t>
        </is>
      </c>
      <c r="M50" s="100" t="inlineStr">
        <is>
          <t>Product</t>
        </is>
      </c>
      <c r="N50" s="88" t="inlineStr">
        <is>
          <t>ข้อ 26 (PLE_CC1_2557.md)</t>
        </is>
      </c>
      <c r="O50" s="100" t="inlineStr">
        <is>
          <t>ข้อสอบจริง</t>
        </is>
      </c>
      <c r="P50" s="100" t="inlineStr">
        <is>
          <t>ปี 2557</t>
        </is>
      </c>
      <c r="Q50" s="100" t="n"/>
    </row>
    <row r="51" ht="13.2" customHeight="1" s="49">
      <c r="A51" s="100" t="n">
        <v>49</v>
      </c>
      <c r="B51" s="88" t="inlineStr">
        <is>
          <t>ข้อใดกล่าวถูกเกี่ยวกับ diazepam infusion pKa3.4</t>
        </is>
      </c>
      <c r="C51" s="100" t="n"/>
      <c r="D51" s="88" t="inlineStr">
        <is>
          <t>Cytochrome P450 CYP3A4 Phase I Oxidation</t>
        </is>
      </c>
      <c r="E51" s="88" t="inlineStr">
        <is>
          <t>Phase II Glucuronidation Conjugation by UGT</t>
        </is>
      </c>
      <c r="F51" s="88" t="inlineStr">
        <is>
          <t>Log P Lipophilicity Partition Coefficient optimization</t>
        </is>
      </c>
      <c r="G51" s="88" t="inlineStr">
        <is>
          <t>Chiral Eutomer vs Distomer Pharmacological activity</t>
        </is>
      </c>
      <c r="H51" s="88" t="inlineStr">
        <is>
          <t>Covalent Irreversible Enzyme Inhibition</t>
        </is>
      </c>
      <c r="I51" s="100" t="n">
        <v>1</v>
      </c>
      <c r="J51" s="8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00" t="n"/>
      <c r="L51" s="88" t="inlineStr">
        <is>
          <t>SAR &amp; Drug Design</t>
        </is>
      </c>
      <c r="M51" s="100" t="inlineStr">
        <is>
          <t>Product</t>
        </is>
      </c>
      <c r="N51" s="88" t="inlineStr">
        <is>
          <t>ข้อ 6 (PLE_CC1_2556.md)</t>
        </is>
      </c>
      <c r="O51" s="100" t="inlineStr">
        <is>
          <t>ข้อสอบจริง</t>
        </is>
      </c>
      <c r="P51" s="100" t="inlineStr">
        <is>
          <t>ปี 2556</t>
        </is>
      </c>
      <c r="Q51" s="100" t="n"/>
    </row>
    <row r="52" ht="13.2" customHeight="1" s="49">
      <c r="A52" s="100" t="n">
        <v>50</v>
      </c>
      <c r="B52" s="88" t="inlineStr">
        <is>
          <t>เปลี่ยนจากยา HCTZ เป็น Losartan</t>
        </is>
      </c>
      <c r="C52" s="100" t="n"/>
      <c r="D52" s="88" t="inlineStr">
        <is>
          <t>Chiral Eutomer vs Distomer Pharmacological activity</t>
        </is>
      </c>
      <c r="E52" s="88" t="inlineStr">
        <is>
          <t>Covalent Irreversible Enzyme Inhibition</t>
        </is>
      </c>
      <c r="F52" s="88" t="inlineStr">
        <is>
          <t>Structure-Activity Relationship (SAR) Optimization</t>
        </is>
      </c>
      <c r="G52" s="88" t="inlineStr">
        <is>
          <t>Bioisosteric Replacement (Carboxylic acid → Tetrazole)</t>
        </is>
      </c>
      <c r="H52" s="88" t="inlineStr">
        <is>
          <t>Prodrug Design via Esterification for Oral Bioavailability</t>
        </is>
      </c>
      <c r="I52" s="100" t="n">
        <v>1</v>
      </c>
      <c r="J52" s="8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00" t="n"/>
      <c r="L52" s="88" t="inlineStr">
        <is>
          <t>SAR &amp; Drug Design</t>
        </is>
      </c>
      <c r="M52" s="100" t="inlineStr">
        <is>
          <t>Product</t>
        </is>
      </c>
      <c r="N52" s="88" t="inlineStr">
        <is>
          <t>ข้อ 3 (PLE_CC1_2556.md)</t>
        </is>
      </c>
      <c r="O52" s="100" t="inlineStr">
        <is>
          <t>ข้อสอบจริง</t>
        </is>
      </c>
      <c r="P52" s="100" t="inlineStr">
        <is>
          <t>ปี 2556</t>
        </is>
      </c>
      <c r="Q52" s="100" t="n"/>
    </row>
    <row r="53" ht="13.2" customHeight="1" s="49">
      <c r="A53" s="100" t="n">
        <v>51</v>
      </c>
      <c r="B53" s="88" t="inlineStr">
        <is>
          <t>เกี่ยวกับ Parkinsonism dysarthria ข้อใดต่อไปนี้กล่าวถูกต้องตามหลักวิชาชีพเภสัชกรรม</t>
        </is>
      </c>
      <c r="C53" s="100" t="n"/>
      <c r="D53" s="88" t="inlineStr">
        <is>
          <t>Bioisosteric Replacement (Carboxylic acid → Tetrazole)</t>
        </is>
      </c>
      <c r="E53" s="88" t="inlineStr">
        <is>
          <t>Prodrug Design via Esterification for Oral Bioavailability</t>
        </is>
      </c>
      <c r="F53" s="88" t="inlineStr">
        <is>
          <t>Cytochrome P450 CYP3A4 Phase I Oxidation</t>
        </is>
      </c>
      <c r="G53" s="88" t="inlineStr">
        <is>
          <t>Phase II Glucuronidation Conjugation by UGT</t>
        </is>
      </c>
      <c r="H53" s="88" t="inlineStr">
        <is>
          <t>Log P Lipophilicity Partition Coefficient optimization</t>
        </is>
      </c>
      <c r="I53" s="100" t="n">
        <v>1</v>
      </c>
      <c r="J53" s="88"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00" t="n"/>
      <c r="L53" s="88" t="inlineStr">
        <is>
          <t>SAR &amp; Drug Design</t>
        </is>
      </c>
      <c r="M53" s="100" t="inlineStr">
        <is>
          <t>Product</t>
        </is>
      </c>
      <c r="N53" s="88" t="inlineStr">
        <is>
          <t>ข้อ 4 (PLE_CC1_2555 Day 2.md)</t>
        </is>
      </c>
      <c r="O53" s="100" t="inlineStr">
        <is>
          <t>ข้อสอบจริง</t>
        </is>
      </c>
      <c r="P53" s="100" t="inlineStr">
        <is>
          <t>ปี 2555</t>
        </is>
      </c>
      <c r="Q53" s="100" t="n"/>
    </row>
    <row r="54" ht="13.2" customHeight="1" s="49">
      <c r="A54" s="100" t="n">
        <v>52</v>
      </c>
      <c r="B54" s="88"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54" s="100" t="n"/>
      <c r="D54" s="88" t="inlineStr">
        <is>
          <t>Phase II Glucuronidation Conjugation by UGT</t>
        </is>
      </c>
      <c r="E54" s="88" t="inlineStr">
        <is>
          <t>Log P Lipophilicity Partition Coefficient optimization</t>
        </is>
      </c>
      <c r="F54" s="88" t="inlineStr">
        <is>
          <t>Chiral Eutomer vs Distomer Pharmacological activity</t>
        </is>
      </c>
      <c r="G54" s="88" t="inlineStr">
        <is>
          <t>Covalent Irreversible Enzyme Inhibition</t>
        </is>
      </c>
      <c r="H54" s="88" t="inlineStr">
        <is>
          <t>Structure-Activity Relationship (SAR) Optimization</t>
        </is>
      </c>
      <c r="I54" s="100" t="n">
        <v>5</v>
      </c>
      <c r="J54" s="88"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00" t="n"/>
      <c r="L54" s="88" t="inlineStr">
        <is>
          <t>SAR &amp; Drug Design</t>
        </is>
      </c>
      <c r="M54" s="100" t="inlineStr">
        <is>
          <t>Product</t>
        </is>
      </c>
      <c r="N54" s="88" t="inlineStr">
        <is>
          <t>ข้อ 6 (PLE_CC1_2554 SET2.md)</t>
        </is>
      </c>
      <c r="O54" s="100" t="inlineStr">
        <is>
          <t>ข้อสอบจริง</t>
        </is>
      </c>
      <c r="P54" s="100" t="inlineStr">
        <is>
          <t>ปี 2554</t>
        </is>
      </c>
      <c r="Q54" s="100" t="n"/>
    </row>
    <row r="55" ht="13.2" customHeight="1" s="49">
      <c r="A55" s="100" t="n">
        <v>53</v>
      </c>
      <c r="B55" s="88"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55" s="100" t="n"/>
      <c r="D55" s="88" t="inlineStr">
        <is>
          <t>Covalent Irreversible Enzyme Inhibition</t>
        </is>
      </c>
      <c r="E55" s="88" t="inlineStr">
        <is>
          <t>Structure-Activity Relationship (SAR) Optimization</t>
        </is>
      </c>
      <c r="F55" s="88" t="inlineStr">
        <is>
          <t>Bioisosteric Replacement (Carboxylic acid → Tetrazole)</t>
        </is>
      </c>
      <c r="G55" s="88" t="inlineStr">
        <is>
          <t>Prodrug Design via Esterification for Oral Bioavailability</t>
        </is>
      </c>
      <c r="H55" s="88" t="inlineStr">
        <is>
          <t>Cytochrome P450 CYP3A4 Phase I Oxidation</t>
        </is>
      </c>
      <c r="I55" s="100" t="n">
        <v>1</v>
      </c>
      <c r="J55" s="88"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00" t="n"/>
      <c r="L55" s="88" t="inlineStr">
        <is>
          <t>SAR &amp; Drug Design</t>
        </is>
      </c>
      <c r="M55" s="100" t="inlineStr">
        <is>
          <t>Product</t>
        </is>
      </c>
      <c r="N55" s="88" t="inlineStr">
        <is>
          <t>ข้อ 5 (PLE_CC1_Practice_Exam.md)</t>
        </is>
      </c>
      <c r="O55" s="100" t="inlineStr">
        <is>
          <t>Mock</t>
        </is>
      </c>
      <c r="P55" s="100" t="inlineStr">
        <is>
          <t>Mock สภาเภสัชฯ Practice</t>
        </is>
      </c>
      <c r="Q55" s="100" t="n"/>
    </row>
    <row r="56" ht="13.2" customHeight="1" s="49">
      <c r="A56" s="100" t="n">
        <v>54</v>
      </c>
      <c r="B56" s="88"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6" s="100" t="n"/>
      <c r="D56" s="88" t="inlineStr">
        <is>
          <t>Prodrug Design via Esterification for Oral Bioavailability</t>
        </is>
      </c>
      <c r="E56" s="88" t="inlineStr">
        <is>
          <t>Cytochrome P450 CYP3A4 Phase I Oxidation</t>
        </is>
      </c>
      <c r="F56" s="88" t="inlineStr">
        <is>
          <t>Phase II Glucuronidation Conjugation by UGT</t>
        </is>
      </c>
      <c r="G56" s="88" t="inlineStr">
        <is>
          <t>Log P Lipophilicity Partition Coefficient optimization</t>
        </is>
      </c>
      <c r="H56" s="88" t="inlineStr">
        <is>
          <t>Chiral Eutomer vs Distomer Pharmacological activity</t>
        </is>
      </c>
      <c r="I56" s="100" t="n">
        <v>2</v>
      </c>
      <c r="J56" s="88"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00" t="n"/>
      <c r="L56" s="88" t="inlineStr">
        <is>
          <t>SAR &amp; Drug Design</t>
        </is>
      </c>
      <c r="M56" s="100" t="inlineStr">
        <is>
          <t>Product</t>
        </is>
      </c>
      <c r="N56" s="88" t="inlineStr">
        <is>
          <t>ข้อ 13 (PLE_CC1_Practice_Exam.md)</t>
        </is>
      </c>
      <c r="O56" s="100" t="inlineStr">
        <is>
          <t>Mock</t>
        </is>
      </c>
      <c r="P56" s="100" t="inlineStr">
        <is>
          <t>Mock สภาเภสัชฯ Practice</t>
        </is>
      </c>
      <c r="Q56" s="100" t="n"/>
    </row>
    <row r="57" ht="13.2" customHeight="1" s="49">
      <c r="A57" s="100" t="n">
        <v>55</v>
      </c>
      <c r="B57" s="88"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7" s="100" t="n"/>
      <c r="D57" s="88" t="inlineStr">
        <is>
          <t>Log P Lipophilicity Partition Coefficient optimization</t>
        </is>
      </c>
      <c r="E57" s="88" t="inlineStr">
        <is>
          <t>Chiral Eutomer vs Distomer Pharmacological activity</t>
        </is>
      </c>
      <c r="F57" s="88" t="inlineStr">
        <is>
          <t>Covalent Irreversible Enzyme Inhibition</t>
        </is>
      </c>
      <c r="G57" s="88" t="inlineStr">
        <is>
          <t>Structure-Activity Relationship (SAR) Optimization</t>
        </is>
      </c>
      <c r="H57" s="88" t="inlineStr">
        <is>
          <t>Bioisosteric Replacement (Carboxylic acid → Tetrazole)</t>
        </is>
      </c>
      <c r="I57" s="100" t="n">
        <v>2</v>
      </c>
      <c r="J57" s="88"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00" t="n"/>
      <c r="L57" s="88" t="inlineStr">
        <is>
          <t>SAR &amp; Drug Design</t>
        </is>
      </c>
      <c r="M57" s="100" t="inlineStr">
        <is>
          <t>Product</t>
        </is>
      </c>
      <c r="N57" s="88" t="inlineStr">
        <is>
          <t>ข้อ 20 (PLE_CC1_Practice_Exam.md)</t>
        </is>
      </c>
      <c r="O57" s="100" t="inlineStr">
        <is>
          <t>Mock</t>
        </is>
      </c>
      <c r="P57" s="100" t="inlineStr">
        <is>
          <t>Mock สภาเภสัชฯ Practice</t>
        </is>
      </c>
      <c r="Q57" s="100" t="n"/>
    </row>
    <row r="58" ht="13.2" customHeight="1" s="49">
      <c r="A58" s="100" t="n">
        <v>56</v>
      </c>
      <c r="B58" s="88"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8" s="100" t="n"/>
      <c r="D58" s="88" t="inlineStr">
        <is>
          <t>Structure-Activity Relationship (SAR) Optimization</t>
        </is>
      </c>
      <c r="E58" s="88" t="inlineStr">
        <is>
          <t>Bioisosteric Replacement (Carboxylic acid → Tetrazole)</t>
        </is>
      </c>
      <c r="F58" s="88" t="inlineStr">
        <is>
          <t>Prodrug Design via Esterification for Oral Bioavailability</t>
        </is>
      </c>
      <c r="G58" s="88" t="inlineStr">
        <is>
          <t>Cytochrome P450 CYP3A4 Phase I Oxidation</t>
        </is>
      </c>
      <c r="H58" s="88" t="inlineStr">
        <is>
          <t>Phase II Glucuronidation Conjugation by UGT</t>
        </is>
      </c>
      <c r="I58" s="100" t="n">
        <v>1</v>
      </c>
      <c r="J58" s="8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00" t="n"/>
      <c r="L58" s="88" t="inlineStr">
        <is>
          <t>SAR &amp; Drug Design</t>
        </is>
      </c>
      <c r="M58" s="100" t="inlineStr">
        <is>
          <t>Product</t>
        </is>
      </c>
      <c r="N58" s="88" t="inlineStr">
        <is>
          <t>ข้อ 5 (PLE_CC1_Key_Rx20_UBU.md)</t>
        </is>
      </c>
      <c r="O58" s="100" t="inlineStr">
        <is>
          <t>Mock</t>
        </is>
      </c>
      <c r="P58" s="100" t="inlineStr">
        <is>
          <t>Mock Rx20 UBU</t>
        </is>
      </c>
      <c r="Q58" s="100" t="n"/>
    </row>
    <row r="59" ht="13.2" customHeight="1" s="49">
      <c r="A59" s="100" t="n">
        <v>57</v>
      </c>
      <c r="B59" s="88" t="inlineStr">
        <is>
          <t>Metformin Pravastatin , Losartan `Cat X</t>
        </is>
      </c>
      <c r="C59" s="100" t="n"/>
      <c r="D59" s="88" t="inlineStr">
        <is>
          <t>Cytochrome P450 CYP3A4 Phase I Oxidation</t>
        </is>
      </c>
      <c r="E59" s="88" t="inlineStr">
        <is>
          <t>Phase II Glucuronidation Conjugation by UGT</t>
        </is>
      </c>
      <c r="F59" s="88" t="inlineStr">
        <is>
          <t>Log P Lipophilicity Partition Coefficient optimization</t>
        </is>
      </c>
      <c r="G59" s="88" t="inlineStr">
        <is>
          <t>Chiral Eutomer vs Distomer Pharmacological activity</t>
        </is>
      </c>
      <c r="H59" s="88" t="inlineStr">
        <is>
          <t>Covalent Irreversible Enzyme Inhibition</t>
        </is>
      </c>
      <c r="I59" s="100" t="n">
        <v>1</v>
      </c>
      <c r="J59" s="8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00" t="n"/>
      <c r="L59" s="88" t="inlineStr">
        <is>
          <t>SAR &amp; Drug Design</t>
        </is>
      </c>
      <c r="M59" s="100" t="inlineStr">
        <is>
          <t>Product</t>
        </is>
      </c>
      <c r="N59" s="88" t="inlineStr">
        <is>
          <t>ข้อ 5 (PLE_CC1_Key_Rx20_UBU.md)</t>
        </is>
      </c>
      <c r="O59" s="100" t="inlineStr">
        <is>
          <t>Mock</t>
        </is>
      </c>
      <c r="P59" s="100" t="inlineStr">
        <is>
          <t>Mock Rx20 UBU</t>
        </is>
      </c>
      <c r="Q59" s="100" t="n"/>
    </row>
    <row r="60" ht="13.2" customHeight="1" s="49">
      <c r="A60" s="100" t="n">
        <v>58</v>
      </c>
      <c r="B60" s="88" t="inlineStr">
        <is>
          <t>เกี่ยวกับ เพิ่มยา Losartan ข้อใดต่อไปนี้กล่าวถูกต้องตามหลักวิชาชีพเภสัชกรรม</t>
        </is>
      </c>
      <c r="C60" s="100" t="n"/>
      <c r="D60" s="88" t="inlineStr">
        <is>
          <t>Chiral Eutomer vs Distomer Pharmacological activity</t>
        </is>
      </c>
      <c r="E60" s="88" t="inlineStr">
        <is>
          <t>Covalent Irreversible Enzyme Inhibition</t>
        </is>
      </c>
      <c r="F60" s="88" t="inlineStr">
        <is>
          <t>Structure-Activity Relationship (SAR) Optimization</t>
        </is>
      </c>
      <c r="G60" s="88" t="inlineStr">
        <is>
          <t>Bioisosteric Replacement (Carboxylic acid → Tetrazole)</t>
        </is>
      </c>
      <c r="H60" s="88" t="inlineStr">
        <is>
          <t>Prodrug Design via Esterification for Oral Bioavailability</t>
        </is>
      </c>
      <c r="I60" s="100" t="n">
        <v>1</v>
      </c>
      <c r="J60" s="8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00" t="n"/>
      <c r="L60" s="88" t="inlineStr">
        <is>
          <t>SAR &amp; Drug Design</t>
        </is>
      </c>
      <c r="M60" s="100" t="inlineStr">
        <is>
          <t>Product</t>
        </is>
      </c>
      <c r="N60" s="88" t="inlineStr">
        <is>
          <t>ข้อ 5 (PLE_CC1_Key_Rx20_UBU.md)</t>
        </is>
      </c>
      <c r="O60" s="100" t="inlineStr">
        <is>
          <t>Mock</t>
        </is>
      </c>
      <c r="P60" s="100" t="inlineStr">
        <is>
          <t>Mock Rx20 UBU</t>
        </is>
      </c>
      <c r="Q60" s="100" t="n"/>
    </row>
    <row r="61" ht="13.2" customHeight="1" s="49">
      <c r="A61" s="100" t="n">
        <v>59</v>
      </c>
      <c r="B61" s="88"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61" s="100" t="n"/>
      <c r="D61" s="88" t="inlineStr">
        <is>
          <t>Bioisosteric Replacement (Carboxylic acid → Tetrazole)</t>
        </is>
      </c>
      <c r="E61" s="88" t="inlineStr">
        <is>
          <t>Prodrug Design via Esterification for Oral Bioavailability</t>
        </is>
      </c>
      <c r="F61" s="88" t="inlineStr">
        <is>
          <t>Cytochrome P450 CYP3A4 Phase I Oxidation</t>
        </is>
      </c>
      <c r="G61" s="88" t="inlineStr">
        <is>
          <t>Phase II Glucuronidation Conjugation by UGT</t>
        </is>
      </c>
      <c r="H61" s="88" t="inlineStr">
        <is>
          <t>Log P Lipophilicity Partition Coefficient optimization</t>
        </is>
      </c>
      <c r="I61" s="100" t="n">
        <v>3</v>
      </c>
      <c r="J61" s="88"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00" t="n"/>
      <c r="L61" s="88" t="inlineStr">
        <is>
          <t>SAR &amp; Drug Design</t>
        </is>
      </c>
      <c r="M61" s="100" t="inlineStr">
        <is>
          <t>Product</t>
        </is>
      </c>
      <c r="N61" s="88" t="inlineStr">
        <is>
          <t>ข้อ 5 (PLE_CC1_Key_Rx20_UBU.md)</t>
        </is>
      </c>
      <c r="O61" s="100" t="inlineStr">
        <is>
          <t>Mock</t>
        </is>
      </c>
      <c r="P61" s="100" t="inlineStr">
        <is>
          <t>Mock Rx20 UBU</t>
        </is>
      </c>
      <c r="Q61" s="100" t="n"/>
    </row>
    <row r="62" ht="13.2" customHeight="1" s="49">
      <c r="A62" s="100" t="n">
        <v>60</v>
      </c>
      <c r="B62" s="88" t="inlineStr">
        <is>
          <t>pKa ประมาณ 3.6 ยาเป็นกรดละลายได้ดีในสารละลายกรดอ่อน</t>
        </is>
      </c>
      <c r="C62" s="100" t="n"/>
      <c r="D62" s="88" t="inlineStr">
        <is>
          <t>Phase II Glucuronidation Conjugation by UGT</t>
        </is>
      </c>
      <c r="E62" s="88" t="inlineStr">
        <is>
          <t>Log P Lipophilicity Partition Coefficient optimization</t>
        </is>
      </c>
      <c r="F62" s="88" t="inlineStr">
        <is>
          <t>Chiral Eutomer vs Distomer Pharmacological activity</t>
        </is>
      </c>
      <c r="G62" s="88" t="inlineStr">
        <is>
          <t>Covalent Irreversible Enzyme Inhibition</t>
        </is>
      </c>
      <c r="H62" s="88" t="inlineStr">
        <is>
          <t>Structure-Activity Relationship (SAR) Optimization</t>
        </is>
      </c>
      <c r="I62" s="100" t="n">
        <v>1</v>
      </c>
      <c r="J62" s="88"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00" t="n"/>
      <c r="L62" s="88" t="inlineStr">
        <is>
          <t>SAR &amp; Drug Design</t>
        </is>
      </c>
      <c r="M62" s="100" t="inlineStr">
        <is>
          <t>Product</t>
        </is>
      </c>
      <c r="N62" s="88" t="inlineStr">
        <is>
          <t>ข้อ 3 (PLE_CC1_Key_Rx20_UBU.md)</t>
        </is>
      </c>
      <c r="O62" s="100" t="inlineStr">
        <is>
          <t>Mock</t>
        </is>
      </c>
      <c r="P62" s="100" t="inlineStr">
        <is>
          <t>Mock Rx20 UBU</t>
        </is>
      </c>
      <c r="Q62" s="100" t="n"/>
    </row>
    <row r="63" ht="13.2" customHeight="1" s="49">
      <c r="A63" s="100" t="n">
        <v>61</v>
      </c>
      <c r="B63" s="88" t="inlineStr">
        <is>
          <t>จากโครงสร้าง ยากลุ่ม ACEI ตัวใดที่ไม่ใช่ Prodrug</t>
        </is>
      </c>
      <c r="C63" s="100" t="n"/>
      <c r="D63" s="88" t="inlineStr">
        <is>
          <t>Covalent Irreversible Enzyme Inhibition</t>
        </is>
      </c>
      <c r="E63" s="88" t="inlineStr">
        <is>
          <t>Structure-Activity Relationship (SAR) Optimization</t>
        </is>
      </c>
      <c r="F63" s="88" t="inlineStr">
        <is>
          <t>Bioisosteric Replacement (Carboxylic acid → Tetrazole)</t>
        </is>
      </c>
      <c r="G63" s="88" t="inlineStr">
        <is>
          <t>Prodrug Design via Esterification for Oral Bioavailability</t>
        </is>
      </c>
      <c r="H63" s="88" t="inlineStr">
        <is>
          <t>Cytochrome P450 CYP3A4 Phase I Oxidation</t>
        </is>
      </c>
      <c r="I63" s="100" t="n">
        <v>1</v>
      </c>
      <c r="J63" s="88"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00" t="n"/>
      <c r="L63" s="88" t="inlineStr">
        <is>
          <t>SAR &amp; Drug Design</t>
        </is>
      </c>
      <c r="M63" s="100" t="inlineStr">
        <is>
          <t>Product</t>
        </is>
      </c>
      <c r="N63" s="88" t="inlineStr">
        <is>
          <t>ข้อ 65 (PLE_CC1_Key_Rx20_UBU.md)</t>
        </is>
      </c>
      <c r="O63" s="100" t="inlineStr">
        <is>
          <t>Mock</t>
        </is>
      </c>
      <c r="P63" s="100" t="inlineStr">
        <is>
          <t>Mock Rx20 UBU</t>
        </is>
      </c>
      <c r="Q63" s="100" t="n"/>
    </row>
    <row r="64" ht="13.2" customHeight="1" s="49">
      <c r="A64" s="100" t="n">
        <v>62</v>
      </c>
      <c r="B64" s="88" t="inlineStr">
        <is>
          <t>Phenylephrine มีค่า Log P ต่ำกว่า Brompheniramine</t>
        </is>
      </c>
      <c r="C64" s="100" t="n"/>
      <c r="D64" s="88" t="inlineStr">
        <is>
          <t>Prodrug Design via Esterification for Oral Bioavailability</t>
        </is>
      </c>
      <c r="E64" s="88" t="inlineStr">
        <is>
          <t>Cytochrome P450 CYP3A4 Phase I Oxidation</t>
        </is>
      </c>
      <c r="F64" s="88" t="inlineStr">
        <is>
          <t>Phase II Glucuronidation Conjugation by UGT</t>
        </is>
      </c>
      <c r="G64" s="88" t="inlineStr">
        <is>
          <t>Log P Lipophilicity Partition Coefficient optimization</t>
        </is>
      </c>
      <c r="H64" s="88" t="inlineStr">
        <is>
          <t>Chiral Eutomer vs Distomer Pharmacological activity</t>
        </is>
      </c>
      <c r="I64" s="100" t="n">
        <v>1</v>
      </c>
      <c r="J64" s="88"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00" t="n"/>
      <c r="L64" s="88" t="inlineStr">
        <is>
          <t>SAR &amp; Drug Design</t>
        </is>
      </c>
      <c r="M64" s="100" t="inlineStr">
        <is>
          <t>Product</t>
        </is>
      </c>
      <c r="N64" s="88" t="inlineStr">
        <is>
          <t>ข้อ 4 (PLE_CC1_Key_Rx20_UBU.md)</t>
        </is>
      </c>
      <c r="O64" s="100" t="inlineStr">
        <is>
          <t>Mock</t>
        </is>
      </c>
      <c r="P64" s="100" t="inlineStr">
        <is>
          <t>Mock Rx20 UBU</t>
        </is>
      </c>
      <c r="Q64" s="100" t="n"/>
    </row>
    <row r="65" ht="13.2" customHeight="1" s="49">
      <c r="A65" s="100" t="n">
        <v>63</v>
      </c>
      <c r="B65" s="88" t="inlineStr">
        <is>
          <t>ให$ SAR ของ progestin แล$วถามวGาการดัดแปลงตำแหนGงใดมีผลลด androgenic effect</t>
        </is>
      </c>
      <c r="C65" s="100" t="n"/>
      <c r="D65" s="88" t="inlineStr">
        <is>
          <t>Log P Lipophilicity Partition Coefficient optimization</t>
        </is>
      </c>
      <c r="E65" s="88" t="inlineStr">
        <is>
          <t>Chiral Eutomer vs Distomer Pharmacological activity</t>
        </is>
      </c>
      <c r="F65" s="88" t="inlineStr">
        <is>
          <t>Covalent Irreversible Enzyme Inhibition</t>
        </is>
      </c>
      <c r="G65" s="88" t="inlineStr">
        <is>
          <t>Structure-Activity Relationship (SAR) Optimization</t>
        </is>
      </c>
      <c r="H65" s="88" t="inlineStr">
        <is>
          <t>Bioisosteric Replacement (Carboxylic acid → Tetrazole)</t>
        </is>
      </c>
      <c r="I65" s="100" t="n">
        <v>1</v>
      </c>
      <c r="J65" s="88"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00" t="n"/>
      <c r="L65" s="88" t="inlineStr">
        <is>
          <t>SAR &amp; Drug Design</t>
        </is>
      </c>
      <c r="M65" s="100" t="inlineStr">
        <is>
          <t>Product</t>
        </is>
      </c>
      <c r="N65" s="88" t="inlineStr">
        <is>
          <t>ข้อ 46 (PLE_CC1_Key_Rx20_UBU.md)</t>
        </is>
      </c>
      <c r="O65" s="100" t="inlineStr">
        <is>
          <t>Mock</t>
        </is>
      </c>
      <c r="P65" s="100" t="inlineStr">
        <is>
          <t>Mock Rx20 UBU</t>
        </is>
      </c>
      <c r="Q65" s="100" t="n"/>
    </row>
    <row r="66" ht="13.2" customHeight="1" s="49">
      <c r="A66" s="100" t="n">
        <v>64</v>
      </c>
      <c r="B66" s="88" t="inlineStr">
        <is>
          <t>มีหมู่ mycosamine ทำให้ lipophilicity ต่ำ</t>
        </is>
      </c>
      <c r="C66" s="100" t="n"/>
      <c r="D66" s="88" t="inlineStr">
        <is>
          <t>Structure-Activity Relationship (SAR) Optimization</t>
        </is>
      </c>
      <c r="E66" s="88" t="inlineStr">
        <is>
          <t>Bioisosteric Replacement (Carboxylic acid → Tetrazole)</t>
        </is>
      </c>
      <c r="F66" s="88" t="inlineStr">
        <is>
          <t>Prodrug Design via Esterification for Oral Bioavailability</t>
        </is>
      </c>
      <c r="G66" s="88" t="inlineStr">
        <is>
          <t>Cytochrome P450 CYP3A4 Phase I Oxidation</t>
        </is>
      </c>
      <c r="H66" s="88" t="inlineStr">
        <is>
          <t>Phase II Glucuronidation Conjugation by UGT</t>
        </is>
      </c>
      <c r="I66" s="100" t="n">
        <v>1</v>
      </c>
      <c r="J66" s="88"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00" t="n"/>
      <c r="L66" s="88" t="inlineStr">
        <is>
          <t>SAR &amp; Drug Design</t>
        </is>
      </c>
      <c r="M66" s="100" t="inlineStr">
        <is>
          <t>Product</t>
        </is>
      </c>
      <c r="N66" s="88" t="inlineStr">
        <is>
          <t>ข้อ 4 (PLE_CC1_Key_Rx20_UBU.md)</t>
        </is>
      </c>
      <c r="O66" s="100" t="inlineStr">
        <is>
          <t>Mock</t>
        </is>
      </c>
      <c r="P66" s="100" t="inlineStr">
        <is>
          <t>Mock Rx20 UBU</t>
        </is>
      </c>
      <c r="Q66" s="100" t="n"/>
    </row>
    <row r="67" ht="13.2" customHeight="1" s="49">
      <c r="A67" s="100" t="n">
        <v>65</v>
      </c>
      <c r="B67" s="88" t="inlineStr">
        <is>
          <t>Cyclophosphamide เป็น prodrug</t>
        </is>
      </c>
      <c r="C67" s="100" t="n"/>
      <c r="D67" s="88" t="inlineStr">
        <is>
          <t>Cytochrome P450 CYP3A4 Phase I Oxidation</t>
        </is>
      </c>
      <c r="E67" s="88" t="inlineStr">
        <is>
          <t>Phase II Glucuronidation Conjugation by UGT</t>
        </is>
      </c>
      <c r="F67" s="88" t="inlineStr">
        <is>
          <t>Log P Lipophilicity Partition Coefficient optimization</t>
        </is>
      </c>
      <c r="G67" s="88" t="inlineStr">
        <is>
          <t>Chiral Eutomer vs Distomer Pharmacological activity</t>
        </is>
      </c>
      <c r="H67" s="88" t="inlineStr">
        <is>
          <t>Covalent Irreversible Enzyme Inhibition</t>
        </is>
      </c>
      <c r="I67" s="100" t="n">
        <v>1</v>
      </c>
      <c r="J67" s="88"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00" t="n"/>
      <c r="L67" s="88" t="inlineStr">
        <is>
          <t>SAR &amp; Drug Design</t>
        </is>
      </c>
      <c r="M67" s="100" t="inlineStr">
        <is>
          <t>Product</t>
        </is>
      </c>
      <c r="N67" s="88" t="inlineStr">
        <is>
          <t>ข้อ 2 (PLE_CC1_Key_Rx20_UBU.md)</t>
        </is>
      </c>
      <c r="O67" s="100" t="inlineStr">
        <is>
          <t>Mock</t>
        </is>
      </c>
      <c r="P67" s="100" t="inlineStr">
        <is>
          <t>Mock Rx20 UBU</t>
        </is>
      </c>
      <c r="Q67" s="100" t="n"/>
    </row>
    <row r="68" ht="13.2" customHeight="1" s="49">
      <c r="A68" s="100" t="n">
        <v>66</v>
      </c>
      <c r="B68" s="88" t="inlineStr">
        <is>
          <t>tamoxifen เป็น prodrug มีการ metabolize ด้วย CYP2D6 ได้เป็น active metabolites - ข้อใดถูกต้อง</t>
        </is>
      </c>
      <c r="C68" s="100" t="n"/>
      <c r="D68" s="88" t="inlineStr">
        <is>
          <t>Chiral Eutomer vs Distomer Pharmacological activity</t>
        </is>
      </c>
      <c r="E68" s="88" t="inlineStr">
        <is>
          <t>Covalent Irreversible Enzyme Inhibition</t>
        </is>
      </c>
      <c r="F68" s="88" t="inlineStr">
        <is>
          <t>Structure-Activity Relationship (SAR) Optimization</t>
        </is>
      </c>
      <c r="G68" s="88" t="inlineStr">
        <is>
          <t>Bioisosteric Replacement (Carboxylic acid → Tetrazole)</t>
        </is>
      </c>
      <c r="H68" s="88" t="inlineStr">
        <is>
          <t>Prodrug Design via Esterification for Oral Bioavailability</t>
        </is>
      </c>
      <c r="I68" s="100" t="n">
        <v>1</v>
      </c>
      <c r="J68" s="88"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00" t="n"/>
      <c r="L68" s="88" t="inlineStr">
        <is>
          <t>SAR &amp; Drug Design</t>
        </is>
      </c>
      <c r="M68" s="100" t="inlineStr">
        <is>
          <t>Product</t>
        </is>
      </c>
      <c r="N68" s="88" t="inlineStr">
        <is>
          <t>ข้อ 8 (PLE_CC1_Key_Rx20_UBU.md)</t>
        </is>
      </c>
      <c r="O68" s="100" t="inlineStr">
        <is>
          <t>Mock</t>
        </is>
      </c>
      <c r="P68" s="100" t="inlineStr">
        <is>
          <t>Mock Rx20 UBU</t>
        </is>
      </c>
      <c r="Q68" s="100" t="n"/>
    </row>
    <row r="69" ht="409.6" customHeight="1" s="49">
      <c r="A69" s="100" t="n">
        <v>67</v>
      </c>
      <c r="B69" s="88"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9" s="100" t="inlineStr">
        <is>
          <t>[แนบรูป: ข้อสอบ Product ปี 2567 รหัสรูปภาพ image6]</t>
        </is>
      </c>
      <c r="D69" s="88" t="inlineStr">
        <is>
          <t>Ethyl acetate</t>
        </is>
      </c>
      <c r="E69" s="88" t="inlineStr">
        <is>
          <t>Hexane</t>
        </is>
      </c>
      <c r="F69" s="88" t="inlineStr">
        <is>
          <t>Chloroform</t>
        </is>
      </c>
      <c r="G69" s="88" t="inlineStr">
        <is>
          <t>Water</t>
        </is>
      </c>
      <c r="H69" s="88" t="inlineStr">
        <is>
          <t>Dichloromethane</t>
        </is>
      </c>
      <c r="I69" s="100" t="n">
        <v>1</v>
      </c>
      <c r="J69" s="88"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9" s="100" t="n"/>
      <c r="L69" s="88" t="inlineStr">
        <is>
          <t>Medicinal Chemistry &amp; SAR</t>
        </is>
      </c>
      <c r="M69" s="100" t="inlineStr">
        <is>
          <t>Product</t>
        </is>
      </c>
      <c r="N69" s="88" t="inlineStr">
        <is>
          <t>ข้อสอบจริง Product ปี 2567 ข้อ 27</t>
        </is>
      </c>
      <c r="O69" s="100" t="inlineStr">
        <is>
          <t>ข้อสอบจริง</t>
        </is>
      </c>
      <c r="P69" s="100" t="inlineStr">
        <is>
          <t>ปี 2567</t>
        </is>
      </c>
      <c r="Q69" s="100" t="n"/>
    </row>
    <row r="70" ht="409.6" customHeight="1" s="49">
      <c r="A70" s="100" t="n">
        <v>68</v>
      </c>
      <c r="B70" s="88"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70" s="100" t="n"/>
      <c r="D70" s="88"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70" s="88" t="inlineStr">
        <is>
          <t>ไนโตรเจนบนวง Pyridine เป็นเบสที่แรงกว่าวง Pyrrolidine เนื่องจากมี Resonance</t>
        </is>
      </c>
      <c r="F70" s="34" t="inlineStr">
        <is>
          <t>Nicotine มีคุณสมบัติเป็นกรดแก่เนื่องจากมีวงแอโรแมติก</t>
        </is>
      </c>
      <c r="G70" s="34" t="inlineStr">
        <is>
          <t>ไนโตรเจนทั้งสองตำแหน่งมีความเป็นเบสเท่ากันพอดี</t>
        </is>
      </c>
      <c r="H70" s="34" t="inlineStr">
        <is>
          <t>Nicotine ไม่มีขั้วและไม่สามารถทำปฏิกิริยากับกรดใดๆ ได้</t>
        </is>
      </c>
      <c r="I70" s="100" t="n">
        <v>1</v>
      </c>
      <c r="J70" s="88"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70" s="100" t="n"/>
      <c r="L70" s="88" t="inlineStr">
        <is>
          <t>Medicinal Chemistry &amp; SAR</t>
        </is>
      </c>
      <c r="M70" s="100" t="inlineStr">
        <is>
          <t>Product</t>
        </is>
      </c>
      <c r="N70" s="88" t="inlineStr">
        <is>
          <t>ข้อสอบจริง Product ปี 2566 ข้อ 12</t>
        </is>
      </c>
      <c r="O70" s="100" t="inlineStr">
        <is>
          <t>ข้อสอบจริง</t>
        </is>
      </c>
      <c r="P70" s="100" t="inlineStr">
        <is>
          <t>ปี 2566</t>
        </is>
      </c>
      <c r="Q70" s="100" t="n"/>
    </row>
    <row r="71" ht="409.6" customHeight="1" s="49">
      <c r="A71" s="100" t="n">
        <v>69</v>
      </c>
      <c r="B71" s="88" t="inlineStr">
        <is>
          <t>โครงสร้างส่วนใดของ Loratadine ที่ทำให้ยามีความ selective ต่อ histamine 1 receptor [แนบรูป: ข้อสอบ Product ปี 2565 รหัสรูปภาพ image14]</t>
        </is>
      </c>
      <c r="C71" s="100" t="inlineStr">
        <is>
          <t>[แนบรูป: ข้อสอบ Product ปี 2565 รหัสรูปภาพ image14]</t>
        </is>
      </c>
      <c r="D71" s="88" t="inlineStr">
        <is>
          <t>A</t>
        </is>
      </c>
      <c r="E71" s="88" t="inlineStr">
        <is>
          <t>B</t>
        </is>
      </c>
      <c r="F71" s="88" t="inlineStr">
        <is>
          <t>C</t>
        </is>
      </c>
      <c r="G71" s="88" t="inlineStr">
        <is>
          <t>D</t>
        </is>
      </c>
      <c r="H71" s="88" t="inlineStr">
        <is>
          <t>A และ C</t>
        </is>
      </c>
      <c r="I71" s="100" t="n">
        <v>1</v>
      </c>
      <c r="J71" s="88" t="inlineStr">
        <is>
          <t>✅ คำตอบที่ถูกต้อง: ข้อ ก. A
💡 Background:
คำถามข้อสอบจริงใบประกอบวิชาชีพ PLE-CC 1 (Product) ปี 2565 ข้อ 88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1" s="100" t="n"/>
      <c r="L71" s="88" t="inlineStr">
        <is>
          <t>Medicinal Chemistry &amp; SAR</t>
        </is>
      </c>
      <c r="M71" s="100" t="inlineStr">
        <is>
          <t>Product</t>
        </is>
      </c>
      <c r="N71" s="88" t="inlineStr">
        <is>
          <t>ข้อสอบจริง Product ปี 2565 ข้อ 88</t>
        </is>
      </c>
      <c r="O71" s="100" t="inlineStr">
        <is>
          <t>ข้อสอบจริง</t>
        </is>
      </c>
      <c r="P71" s="100" t="inlineStr">
        <is>
          <t>ปี 2565</t>
        </is>
      </c>
      <c r="Q71" s="100" t="n"/>
    </row>
    <row r="72" ht="409.6" customHeight="1" s="49">
      <c r="A72" s="100" t="n">
        <v>70</v>
      </c>
      <c r="B72" s="88" t="inlineStr">
        <is>
          <t>ข้อใดเป็นข้อได้เปรียบทางเภสัชจลนศาสตร์และเคมีเภสัชที่เด่นชัดที่สุดของรูปแบบยาแผ่นแปะผิวหนัง (Transdermal Patch) เมื่อเปรียบเทียบกับรูปแบบยารับประทาน (Oral Dosage Forms) [📷 มีรูปภาพประกอบ: image44.png]</t>
        </is>
      </c>
      <c r="C72" s="100" t="n"/>
      <c r="D72" s="88" t="inlineStr">
        <is>
          <t>ช่วยหลีกเลี่ยงกระบวนการ First-pass hepatic metabolism</t>
        </is>
      </c>
      <c r="E72" s="88" t="inlineStr">
        <is>
          <t>มีระดับยาในเลือดผันผวนมากกว่ารูปแบบยารับประทาน</t>
        </is>
      </c>
      <c r="F72" s="88" t="inlineStr">
        <is>
          <t>เพิ่มอัตราการกำจัดยาผ่านทางไต (Renal clearance)</t>
        </is>
      </c>
      <c r="G72" s="88" t="inlineStr">
        <is>
          <t>มี bioavailability ต่ำกว่าและออกฤทธิ์ได้สั้นกว่ายารับประทานเสมอ</t>
        </is>
      </c>
      <c r="H72" s="88" t="inlineStr">
        <is>
          <t>ทำให้ยาเกิด ionization สูงขึ้นเพื่อการดูดซึมที่ดี</t>
        </is>
      </c>
      <c r="I72" s="100" t="n">
        <v>1</v>
      </c>
      <c r="J72" s="88" t="inlineStr">
        <is>
          <t>✅ คำตอบที่ถูกต้อง: ข้อ ก. ช่วยหลีกเลี่ยงกระบวนการ First-pass hepatic metabolism
💡 Background:
หลักการทางเภสัชเคมีและเภสัชจลนศาสตร์ของระบบนำส่งยาผ่านผิวหนัง (Transdermal Drug Delivery Systems: TDDS)
🎯 ทำไมข้อนี้ถึงถูก:
ยาที่บริหารผ่าน Transdermal patch จะถูกดูดซึมผ่านชั้นผิวหนังเข้าสู่ระบบหลอดเลือดดำส่วนปลาย (Systemic circulation) โดยตรง ทำให้หลีกเลี่ยง Hepatic first-pass metabolism ในตับและการสลายตัวจากกรดหรือเอนไซม์ในทางเดินอาหาร จึงเหมาะกับยาที่มี oral bioavailability ต่ำจาก first-pass สูง เช่น Nitroglycerin, Fentanyl, Estradiol
🔍 ข้ออื่นผิดเพราะอะไร:
• ข. ผิด เพราะ TDDS ให้ระดับยาในเลือดคงที่สม่ำเสมอ (Steady plasma drug concentration) ลดความผันผวน Peak-to-Trough
• ค. ผิด เพราะรูปแบบการให้ยาไม่เปลี่ยนค่า Clearance พื้นฐานของตัวยา
• ง. ผิด เพราะช่วยเพิ่ม Systemic bioavailability ของยาที่ถูกทำลายที่ตับหรือทางเดินอาหาร และควบคุมการออกฤทธิ์ได้ยาวนานขึ้น
• จ. ผิด เพราะการดูดซึมผ่าน Stratum corneum ต้องการยาในรูป Un-ionized (Lipophilic) และขนาดโมเลกุลเล็ก (&lt;500 Da)
📖 Guideline อ้างอิง:
Shargel's Applied Biopharmaceutics &amp; Pharmacokinetics &amp; Foye's Principles of Medicinal Chemistry
📌 จุดจำก่อนสอบ:
ข้อดีของ Transdermal Patch = หลีกเลี่ยง First-pass metabolism, ให้ระดับยาคงที่ (Zero-order kinetics), ลดขนาดยาและผลข้างเคียง, หยุดการให้ยาได้ทันทีเมื่อลอกแผ่นแปะออก</t>
        </is>
      </c>
      <c r="K72" s="100" t="n"/>
      <c r="L72" s="88" t="inlineStr">
        <is>
          <t>Medicinal Chemistry &amp; SAR</t>
        </is>
      </c>
      <c r="M72" s="100" t="inlineStr">
        <is>
          <t>Product</t>
        </is>
      </c>
      <c r="N72" s="88" t="inlineStr">
        <is>
          <t>ข้อสอบจริง Product ปี 2565 ข้อ 10</t>
        </is>
      </c>
      <c r="O72" s="100" t="inlineStr">
        <is>
          <t>ข้อสอบจริง</t>
        </is>
      </c>
      <c r="P72" s="100" t="inlineStr">
        <is>
          <t>ปี 2565</t>
        </is>
      </c>
      <c r="Q72" s="100" t="n"/>
    </row>
    <row r="73" ht="409.6" customHeight="1" s="49">
      <c r="A73" s="100" t="n">
        <v>71</v>
      </c>
      <c r="B73" s="88" t="inlineStr">
        <is>
          <t>สาร Nicotine ที่พบในใบยาสูบและใช้ในเภสัชภัณฑ์ช่วยเลิกบุหรี่ ข้อใดอธิบายคุณสมบัติทางเคมีกายภาพและเภสัชจลนศาสตร์ของ Nicotine ได้ถูกต้อง</t>
        </is>
      </c>
      <c r="C73" s="100" t="inlineStr">
        <is>
          <t>[แนบรูป: ข้อสอบ Product ปี 2565 รหัสรูปภาพ image17]</t>
        </is>
      </c>
      <c r="D73" s="88" t="inlineStr">
        <is>
          <t>Nicotine เป็นกรดอ่อน มี pKa เท่ากับ 3.0 จึงละลายน้ำได้ดีเฉพาะในสภาวะกรด</t>
        </is>
      </c>
      <c r="E73" s="88" t="inlineStr">
        <is>
          <t>Nicotine เป็นเบสอ่อน (Weak base, pKa ~8.0) ในสภาวะเบสหรือ physiological pH จะอยู่ในรูปโมเลกุลไม่มีประจุ (Un-ionized form) ซึ่งสามารถดูดซึมผ่านเยื่อบุและผ่าน Blood-Brain Barrier ได้ดีมาก</t>
        </is>
      </c>
      <c r="F73" s="88" t="inlineStr">
        <is>
          <t>Cotinine เป็น Minor metabolite ที่ไม่มีความสำคัญในการตรวจวิเคราะห์ทางห้องปฏิบัติการ</t>
        </is>
      </c>
      <c r="G73" s="34" t="inlineStr">
        <is>
          <t>Nicotine ไม่ถูกทำลายที่ตับและถูกขับออกทางปัสสาวะในรูปเดิม 100%</t>
        </is>
      </c>
      <c r="H73" s="34" t="inlineStr">
        <is>
          <t>Nicotine มีโครงสร้างเป็น Steroid nucleus ที่จับกับเอสโตรเจนรีเซปเตอร์</t>
        </is>
      </c>
      <c r="I73" s="100" t="n">
        <v>2</v>
      </c>
      <c r="J73" s="88" t="inlineStr">
        <is>
          <t>✅ คำตอบที่ถูกต้อง: ข้อ ข. Nicotine เป็นเบสอ่อน (Weak base, pKa ~8.0) ในสภาวะเบสหรือ physiological pH จะอยู่ในรูปโมเลกุลไม่มีประจุ (Un-ionized form) ซึ่งสามารถดูดซึมผ่านเยื่อบุและผ่าน Blood-Brain Barrier ได้ดีมาก
💡 Background:
คุณสมบัติทางเคมีของ Nicotine:
- โครงสร้างประกอบด้วย Pyridine ring (pKa1 ~3.1) และ Pyrrolidine ring (pKa2 ~8.0) จัดเป็นสารกลุ่ม Alkaloid ที่มีฤทธิ์เป็นเบสอ่อน (Weak base)
- ที่สภาวะเป็นเบส (Basic pH) นิโคตินจะอยู่ในรูป Un-ionized (Lipophilic form) สูง ทำให้ซึมผ่านเยื่อบุช่องปาก ผิวหนัง และผ่านเข้าสู่สมองได้อย่างรวดเร็ว (ภายใน 10-20 วินาทีหลังสูบ)
- ในร่างกาย นิโคตินถูกเมแทบอลิซึมที่ตับผ่านเอนไซม์ CYP2A6 เป็นสารหลักคือ Cotinine (Major metabolite) ซึ่งมี Half-life ยาวนาน (~16-20 ชั่วโมง) จึงใช้เป็น Biomarker ตรวจวัดการสูบบุหรี่
🎯 ทำไมข้อนี้ถึงถูก:
Nicotine เป็น Weak base ดูดซึมได้ดีในรูป Un-ionized เมื่ออยู่ใน physiological / basic pH
🔍 ข้ออื่นผิดเพราะอะไร:
• ข้อ ก. ผิด เพราะ Nicotine เป็นเบสอ่อน ไม่ใช่กรดอ่อน
• ข้อ ค. ผิด เพราะ Cotinine เป็น Major metabolite (~80%) ที่ใช้ตรวจยืนยันการสูบบุหรี่
• ข้อ ง. ผิด เพราะ Nicotine ผ่าน First-pass metabolism สูงมากที่ตับ
• ข้อ จ. ผิด เพราะ Nicotine เป็น Pyridine-pyrrolidine alkaloid ไม่ใช่ Steroid
📖 Guideline อ้างอิง:
Foye's Principles of Medicinal Chemistry &amp; Goodman &amp; Gilman's Pharmacological Basis of Therapeutics
📌 จุดจำก่อนสอบ:
• Nicotine = Weak base (pKa ~8.0) -&gt; Un-ionized ในสภาวะด่าง -&gt; ดูดซึมเข้าสมองเร็ว
• Major metabolite = Cotinine (ตรวจวัดในปัสสาวะ/เลือดเป็น Biomarker)</t>
        </is>
      </c>
      <c r="K73" s="100" t="n"/>
      <c r="L73" s="88" t="inlineStr">
        <is>
          <t>Medicinal Chemistry &amp; SAR</t>
        </is>
      </c>
      <c r="M73" s="100" t="inlineStr">
        <is>
          <t>Product</t>
        </is>
      </c>
      <c r="N73" s="88" t="inlineStr">
        <is>
          <t>ข้อสอบจริง Product ปี 2565 ข้อ 11</t>
        </is>
      </c>
      <c r="O73" s="100" t="inlineStr">
        <is>
          <t>ข้อสอบจริง</t>
        </is>
      </c>
      <c r="P73" s="100" t="inlineStr">
        <is>
          <t>ปี 2565</t>
        </is>
      </c>
      <c r="Q73" s="100" t="n"/>
    </row>
    <row r="74" ht="409.6" customHeight="1" s="49">
      <c r="A74" s="100" t="n">
        <v>72</v>
      </c>
      <c r="B74" s="88" t="inlineStr">
        <is>
          <t>จากโครงสร้าง ถ้า pKa ตำแหน่งสีเขียวลดลง จะทำให้เกิดอะไร [แนบรูป: ข้อสอบ Product ปี 2565 รหัสรูปภาพ image18]</t>
        </is>
      </c>
      <c r="C74" s="100" t="inlineStr">
        <is>
          <t>[แนบรูป: ข้อสอบ Product ปี 2565 รหัสรูปภาพ image18]</t>
        </is>
      </c>
      <c r="D74" s="88" t="inlineStr">
        <is>
          <t>ยาออกฤทธิ์ช้าลง</t>
        </is>
      </c>
      <c r="E74" s="88" t="inlineStr">
        <is>
          <t>ยาออกฤทธิ์นานขึ้น</t>
        </is>
      </c>
      <c r="F74" s="88" t="inlineStr">
        <is>
          <t>ยาถูก protonate ไวขึ้น</t>
        </is>
      </c>
      <c r="G74" s="88" t="inlineStr">
        <is>
          <t>[NEED_REVIEW]</t>
        </is>
      </c>
      <c r="H74" s="88" t="inlineStr">
        <is>
          <t>[NEED_REVIEW]</t>
        </is>
      </c>
      <c r="I74" s="100" t="n">
        <v>1</v>
      </c>
      <c r="J74" s="88" t="inlineStr">
        <is>
          <t>✅ คำตอบที่ถูกต้อง: ข้อ ก. ยาออกฤทธิ์ช้าลง
💡 Background:
คำถามข้อสอบจริงใบประกอบวิชาชีพ PLE-CC 1 (Product) ปี 2565 ข้อ 31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4" s="100" t="n"/>
      <c r="L74" s="88" t="inlineStr">
        <is>
          <t>Medicinal Chemistry &amp; SAR</t>
        </is>
      </c>
      <c r="M74" s="100" t="inlineStr">
        <is>
          <t>Product</t>
        </is>
      </c>
      <c r="N74" s="88" t="inlineStr">
        <is>
          <t>ข้อสอบจริง Product ปี 2565 ข้อ 31</t>
        </is>
      </c>
      <c r="O74" s="100" t="inlineStr">
        <is>
          <t>ข้อสอบจริง</t>
        </is>
      </c>
      <c r="P74" s="100" t="inlineStr">
        <is>
          <t>ปี 2565</t>
        </is>
      </c>
      <c r="Q74" s="100" t="n"/>
    </row>
    <row r="75" ht="409.6" customHeight="1" s="49">
      <c r="A75" s="100" t="n">
        <v>73</v>
      </c>
      <c r="B75" s="88" t="inlineStr">
        <is>
          <t>โครงสร้างใดไม่ช่วยอาการร้อนวูบวาบ [📷 มีรูปภาพประกอบ: image12.png, image13.png, image14.png, image15.png, image16.png, image17.png, image18.png, image19.png, image20.png, image21.png, image22.png, image23.png, image24.png]</t>
        </is>
      </c>
      <c r="C75" s="100" t="n"/>
      <c r="D75" s="88" t="inlineStr">
        <is>
          <t>phytosterol</t>
        </is>
      </c>
      <c r="E75" s="88" t="inlineStr">
        <is>
          <t>anthraquinone</t>
        </is>
      </c>
      <c r="F75" s="88" t="inlineStr">
        <is>
          <t>stilbene</t>
        </is>
      </c>
      <c r="G75" s="88" t="inlineStr">
        <is>
          <t>isoflavone</t>
        </is>
      </c>
      <c r="H75" s="88" t="inlineStr">
        <is>
          <t>[NEED_REVIEW]</t>
        </is>
      </c>
      <c r="I75" s="100" t="n">
        <v>1</v>
      </c>
      <c r="J75" s="88" t="inlineStr">
        <is>
          <t>✅ คำตอบที่ถูกต้อง: ข้อ ก. phytosterol
💡 Background:
คำถามข้อสอบจริงใบประกอบวิชาชีพ PLE-CC 1 (Product) ปี 2565 ข้อ 45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5" s="100" t="n"/>
      <c r="L75" s="88" t="inlineStr">
        <is>
          <t>Medicinal Chemistry &amp; SAR</t>
        </is>
      </c>
      <c r="M75" s="100" t="inlineStr">
        <is>
          <t>Product</t>
        </is>
      </c>
      <c r="N75" s="88" t="inlineStr">
        <is>
          <t>ข้อสอบจริง Product ปี 2565 ข้อ 45</t>
        </is>
      </c>
      <c r="O75" s="100" t="inlineStr">
        <is>
          <t>ข้อสอบจริง</t>
        </is>
      </c>
      <c r="P75" s="100" t="inlineStr">
        <is>
          <t>ปี 2565</t>
        </is>
      </c>
      <c r="Q75" s="100" t="n"/>
    </row>
    <row r="76" ht="409.6" customHeight="1" s="49">
      <c r="A76" s="100" t="n">
        <v>74</v>
      </c>
      <c r="B76" s="88" t="inlineStr">
        <is>
          <t>ยา Salbutamol (Albuterol) ที่จำหน่ายทั่วไปในรูปแบบยาพ่นสูดและยารับประทาน มีโครงสร้างที่มี Chiral center 1 ตำแหน่ง สารผสมที่ประกอบด้วย (R)-Salbutamol และ (S)-Salbutamol ในอัตราส่วน 1:1 เรียกว่าอะไร</t>
        </is>
      </c>
      <c r="C76" s="100" t="n"/>
      <c r="D76" s="88" t="inlineStr">
        <is>
          <t>Cis/Trans mixture</t>
        </is>
      </c>
      <c r="E76" s="88" t="inlineStr">
        <is>
          <t>Diastereomeric mixture</t>
        </is>
      </c>
      <c r="F76" s="88" t="inlineStr">
        <is>
          <t>Racemic mixture (Racemate)</t>
        </is>
      </c>
      <c r="G76" s="88" t="inlineStr">
        <is>
          <t>Conformational mixture</t>
        </is>
      </c>
      <c r="H76" s="88" t="inlineStr">
        <is>
          <t>Meso compound</t>
        </is>
      </c>
      <c r="I76" s="100" t="n">
        <v>3</v>
      </c>
      <c r="J76" s="88" t="inlineStr">
        <is>
          <t>✅ คำตอบที่ถูกต้อง: ข้อ ค. Racemic mixture (Racemate)
💡 Background:
Stereochemistry ของ Salbutamol:
- Salbutamol มี Chiral carbon 1 ตำแหน่งที่ตำแหน่ง Benzylic carbon ที่มีหมู่ -OH เกาะอยู่
- เกิด Enantiomers 2 ชนิด: (R)-Salbutamol (Levosalbutamol) และ (S)-Salbutamol
- สารผสมที่มีคู่อีนันชิโอเมอร์ (Pair of enantiomers) ในสัดส่วนเท่ากันทุกประการ (50:50 หรือ 1:1) เรียกว่า Racemic mixture หรือ Racemate ซึ่งจะไม่แสดงฤทธิ์หมุนระนาบแสงโพลาไรซ์ (Optically inactive / [alpha] = 0)
- ฤทธิ์ทางเภสัชวิทยา: (R)-enantiomer มีความแรงในการจับกับ Beta-2 adrenergic receptor สูงกว่า (S)-enantiomer ถึง 100 เท่า
🎯 ทำไมข้อนี้ถึงถูก:
สารผสม 1:1 ของ Enantiomers เรียกว่า Racemic mixture
🔍 ข้ออื่นผิดเพราะอะไร:
• ข้อ ก. Cis/Trans เป็น Geometric isomers รอบพันธะคู่ ไม่ใช่ Enantiomers
• ข้อ ข. Diastereomers เป็น Stereoisomers ที่ไม่ใช่ภาพสะท้อนในกระจก
• ข้อ ง. Conformation เกิดจากการหมุนรอบพันธะเดี่ยว ไม่ใช่ Chiral configuration
• ข้อ จ. Meso compound เป็นโมเลกุลที่มี chiral center แต่มี internal plane of symmetry ทำให้ไม่มี optical activity
📖 Guideline อ้างอิง:
Wilson and Gisvold's Textbook of Organic Medicinal and Pharmaceutical Chemistry &amp; Foye's Principles of Medicinal Chemistry
📌 จุดจำก่อนสอบ:
• Salbutamol ทั่วไป = Racemic mixture (50% R-form + 50% S-form)
• R-enantiomer (Levosalbutamol) = Active eutomer ขยายหลอดลม</t>
        </is>
      </c>
      <c r="K76" s="100" t="n"/>
      <c r="L76" s="88" t="inlineStr">
        <is>
          <t>Medicinal Chemistry &amp; SAR</t>
        </is>
      </c>
      <c r="M76" s="100" t="inlineStr">
        <is>
          <t>Product</t>
        </is>
      </c>
      <c r="N76" s="88" t="inlineStr">
        <is>
          <t>ข้อสอบจริง Product ปี 2565 ข้อ 47</t>
        </is>
      </c>
      <c r="O76" s="100" t="inlineStr">
        <is>
          <t>ข้อสอบจริง</t>
        </is>
      </c>
      <c r="P76" s="100" t="inlineStr">
        <is>
          <t>ปี 2565</t>
        </is>
      </c>
      <c r="Q76" s="100" t="n"/>
    </row>
    <row r="77" ht="409.6" customHeight="1" s="49">
      <c r="A77" s="100" t="n">
        <v>75</v>
      </c>
      <c r="B77" s="88" t="inlineStr">
        <is>
          <t>เครื่องมือใดสามารถใช้หามวลโมเลกุลและโครงสร้างของสารได้</t>
        </is>
      </c>
      <c r="C77" s="100" t="inlineStr">
        <is>
          <t>[แนบรูป: ข้อสอบ Product ปี 2563 รหัสรูปภาพ image96]</t>
        </is>
      </c>
      <c r="D77" s="88" t="inlineStr">
        <is>
          <t>A</t>
        </is>
      </c>
      <c r="E77" s="88" t="inlineStr">
        <is>
          <t>B</t>
        </is>
      </c>
      <c r="F77" s="88" t="inlineStr">
        <is>
          <t>A และ B</t>
        </is>
      </c>
      <c r="G77" s="88" t="inlineStr">
        <is>
          <t>B และ C</t>
        </is>
      </c>
      <c r="H77" s="88" t="inlineStr">
        <is>
          <t>A และ C</t>
        </is>
      </c>
      <c r="I77" s="100" t="n">
        <v>3</v>
      </c>
      <c r="J77" s="88"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7" s="100" t="n"/>
      <c r="L77" s="88" t="inlineStr">
        <is>
          <t>Medicinal Chemistry &amp; SAR</t>
        </is>
      </c>
      <c r="M77" s="100" t="inlineStr">
        <is>
          <t>Product</t>
        </is>
      </c>
      <c r="N77" s="88" t="inlineStr">
        <is>
          <t>ข้อสอบจริง Product ปี 2563 ข้อ 12</t>
        </is>
      </c>
      <c r="O77" s="100" t="inlineStr">
        <is>
          <t>ข้อสอบจริง</t>
        </is>
      </c>
      <c r="P77" s="100" t="inlineStr">
        <is>
          <t>ปี 2563</t>
        </is>
      </c>
      <c r="Q77" s="100" t="n"/>
    </row>
    <row r="78" ht="409.6" customHeight="1" s="49">
      <c r="A78" s="100" t="n">
        <v>76</v>
      </c>
      <c r="B78" s="88" t="inlineStr">
        <is>
          <t>จากโครงสร้างของยา ข้อใดเป็นปฏิกิริยาการสลายตัว</t>
        </is>
      </c>
      <c r="C78" s="100" t="inlineStr">
        <is>
          <t>[แนบรูป: ข้อสอบ Product ปี 2563 รหัสรูปภาพ image98]</t>
        </is>
      </c>
      <c r="D78" s="88" t="inlineStr">
        <is>
          <t>Hydrolysis</t>
        </is>
      </c>
      <c r="E78" s="88" t="inlineStr">
        <is>
          <t>Oxidation</t>
        </is>
      </c>
      <c r="F78" s="88" t="inlineStr">
        <is>
          <t>Photolysis</t>
        </is>
      </c>
      <c r="G78" s="88" t="inlineStr">
        <is>
          <t>Dehydration</t>
        </is>
      </c>
      <c r="H78" s="88" t="inlineStr">
        <is>
          <t>Racemization</t>
        </is>
      </c>
      <c r="I78" s="100" t="n">
        <v>1</v>
      </c>
      <c r="J78" s="88"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8" s="100" t="n"/>
      <c r="L78" s="88" t="inlineStr">
        <is>
          <t>Medicinal Chemistry &amp; SAR</t>
        </is>
      </c>
      <c r="M78" s="100" t="inlineStr">
        <is>
          <t>Product</t>
        </is>
      </c>
      <c r="N78" s="88" t="inlineStr">
        <is>
          <t>ข้อสอบจริง Product ปี 2563 ข้อ 13</t>
        </is>
      </c>
      <c r="O78" s="100" t="inlineStr">
        <is>
          <t>ข้อสอบจริง</t>
        </is>
      </c>
      <c r="P78" s="100" t="inlineStr">
        <is>
          <t>ปี 2563</t>
        </is>
      </c>
      <c r="Q78" s="100" t="n"/>
    </row>
    <row r="79" ht="409.6" customHeight="1" s="49">
      <c r="A79" s="100" t="n">
        <v>77</v>
      </c>
      <c r="B79" s="88" t="inlineStr">
        <is>
          <t>ข้อใดไม่ควรเป็น flocculating agent</t>
        </is>
      </c>
      <c r="C79" s="100" t="n"/>
      <c r="D79" s="88" t="inlineStr">
        <is>
          <t>Electrolyte</t>
        </is>
      </c>
      <c r="E79" s="88" t="inlineStr">
        <is>
          <t>Surfactant</t>
        </is>
      </c>
      <c r="F79" s="88" t="inlineStr">
        <is>
          <t>Polymer</t>
        </is>
      </c>
      <c r="G79" s="88" t="inlineStr">
        <is>
          <t>Clay</t>
        </is>
      </c>
      <c r="H79" s="88" t="inlineStr">
        <is>
          <t>Alcohol | คำตอบที่น่าจะเป็น: e) Alcohol Flocculating agent ที่ใช้ทั่วไปคือ electrolyte, surfactant และ polymer ส่วน alcohol ไม่ใช่ตัวเลือกมาตรฐาน</t>
        </is>
      </c>
      <c r="I79" s="100" t="n">
        <v>1</v>
      </c>
      <c r="J79" s="88"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79" s="100" t="n"/>
      <c r="L79" s="88" t="inlineStr">
        <is>
          <t>Medicinal Chemistry &amp; SAR</t>
        </is>
      </c>
      <c r="M79" s="100" t="inlineStr">
        <is>
          <t>Product</t>
        </is>
      </c>
      <c r="N79" s="88" t="inlineStr">
        <is>
          <t>ข้อสอบจริง Product ปี 2563 ข้อ 56</t>
        </is>
      </c>
      <c r="O79" s="100" t="inlineStr">
        <is>
          <t>ข้อสอบจริง</t>
        </is>
      </c>
      <c r="P79" s="100" t="inlineStr">
        <is>
          <t>ปี 2563</t>
        </is>
      </c>
      <c r="Q79" s="100" t="n"/>
    </row>
    <row r="80" ht="409.6" customHeight="1" s="49">
      <c r="A80" s="100" t="n">
        <v>78</v>
      </c>
      <c r="B80" s="88"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80" s="100" t="n"/>
      <c r="D80" s="88" t="inlineStr">
        <is>
          <t>ละลายน้ำได้ดีกว่ารูปแบบ Single enantiomer เสมอ</t>
        </is>
      </c>
      <c r="E80" s="88" t="inlineStr">
        <is>
          <t>จัดเป็นโมเลกุลที่ไม่มี Chiral center (Achiral molecule)</t>
        </is>
      </c>
      <c r="F80" s="88"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80" s="88" t="inlineStr">
        <is>
          <t>ไม่สามารถถูกเมแทบอลิซึมโดยเอนไซม์ CYP450 ในตับได้</t>
        </is>
      </c>
      <c r="H80" s="88" t="inlineStr">
        <is>
          <t>มีความแรงในการออกฤทธิ์ทางคลินิกสูงกว่า Single enantiomer (Esomeprazole) 10 เท่า</t>
        </is>
      </c>
      <c r="I80" s="100" t="n">
        <v>3</v>
      </c>
      <c r="J80" s="88"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80" s="100" t="n"/>
      <c r="L80" s="88" t="inlineStr">
        <is>
          <t>Medicinal Chemistry &amp; SAR</t>
        </is>
      </c>
      <c r="M80" s="100" t="inlineStr">
        <is>
          <t>Product</t>
        </is>
      </c>
      <c r="N80" s="88" t="inlineStr">
        <is>
          <t>ข้อสอบจริง Product ปี 2561 ข้อ 90</t>
        </is>
      </c>
      <c r="O80" s="100" t="inlineStr">
        <is>
          <t>ข้อสอบจริง</t>
        </is>
      </c>
      <c r="P80" s="100" t="inlineStr">
        <is>
          <t>ปี 2561</t>
        </is>
      </c>
      <c r="Q80" s="100" t="n"/>
    </row>
    <row r="81" ht="409.6" customHeight="1" s="49">
      <c r="A81" s="100" t="n">
        <v>79</v>
      </c>
      <c r="B81" s="88" t="inlineStr">
        <is>
          <t>เพราะเหตุใดจึงต้องมีการพัฒนาตำรับยา Amphotericin B ให้อยู่ในรูปแบบลิโปโซม (Liposomal Amphotericin B)? [📷 มีรูปภาพประกอบ: image129.png]</t>
        </is>
      </c>
      <c r="C81" s="100" t="n"/>
      <c r="D81" s="88" t="inlineStr">
        <is>
          <t>เพื่อลดการเกิดพิษ (Toxicity) โดยเฉพาะต่อไต</t>
        </is>
      </c>
      <c r="E81" s="88" t="inlineStr">
        <is>
          <t>เพื่อเพิ่มการละลายของตัวยา</t>
        </is>
      </c>
      <c r="F81" s="88" t="inlineStr">
        <is>
          <t>เพื่อเพิ่มการดูดซึมของยา</t>
        </is>
      </c>
      <c r="G81" s="88" t="inlineStr">
        <is>
          <t>เพื่อทำให้ยามีความคงตัวทางเคมีเพิ่มขึ้น</t>
        </is>
      </c>
      <c r="H81" s="88" t="inlineStr">
        <is>
          <t>เพื่อลดการเกิด Metabolism</t>
        </is>
      </c>
      <c r="I81" s="100" t="n">
        <v>1</v>
      </c>
      <c r="J81" s="88" t="inlineStr">
        <is>
          <t>✅ คำตอบที่ถูกต้อง: ข้อ ก. เพื่อลดการเกิดพิษ (Toxicity) โดยเฉพาะต่อไต
💡 Background:
คำถามข้อสอบจริงใบประกอบวิชาชีพ PLE-CC 1 (Product) ปี 2558 ข้อ 4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1" s="100" t="n"/>
      <c r="L81" s="88" t="inlineStr">
        <is>
          <t>Medicinal Chemistry &amp; SAR</t>
        </is>
      </c>
      <c r="M81" s="100" t="inlineStr">
        <is>
          <t>Product</t>
        </is>
      </c>
      <c r="N81" s="88" t="inlineStr">
        <is>
          <t>ข้อสอบจริง Product ปี 2558 ข้อ 4</t>
        </is>
      </c>
      <c r="O81" s="100" t="inlineStr">
        <is>
          <t>ข้อสอบจริง</t>
        </is>
      </c>
      <c r="P81" s="100" t="inlineStr">
        <is>
          <t>ปี 2558</t>
        </is>
      </c>
      <c r="Q81" s="100" t="n"/>
    </row>
    <row r="82" ht="409.6" customHeight="1" s="49">
      <c r="A82" s="100" t="n">
        <v>80</v>
      </c>
      <c r="B82" s="88" t="inlineStr">
        <is>
          <t>บรรจุภัณฑ์ยาที่เป็นหลุมกระเปาะกึ่งพลาสติก (สำหรับบรรจุเม็ดยาแยกอิสระทีละเม็ด) ด้านหน้าเป็นแผ่นฟอยล์ใสหรือทึบที่สามารถลอกแกะหรือกดทะลุออกได้ง่าย เรียกชื่อว่าอะไร?</t>
        </is>
      </c>
      <c r="C82" s="100" t="n"/>
      <c r="D82" s="88" t="inlineStr">
        <is>
          <t>ปริมาณสิ่งปนเปื้อนชนิดสารอินทรีย์ (Organic impurities)</t>
        </is>
      </c>
      <c r="E82" s="88" t="inlineStr">
        <is>
          <t>ปริมาณสิ่งปนเปื้อนชนิดสารอนินทรีย์ (Inorganic impurities / Inorganic residues)</t>
        </is>
      </c>
      <c r="F82" s="88" t="inlineStr">
        <is>
          <t>ระบุชนิดและโครงสร้างของสารอินทรีย์ปนเปื้อน</t>
        </is>
      </c>
      <c r="G82" s="88" t="inlineStr">
        <is>
          <t>ระบุโครงสร้างทางเคมีของสารอนินทรีย์ปนเปื้อน</t>
        </is>
      </c>
      <c r="H82" s="88" t="inlineStr">
        <is>
          <t>ปริมาณของตัวทำละลายและสารที่ระเหยได้ง่ายด้วยความร้อน (Loss on drying)</t>
        </is>
      </c>
      <c r="I82" s="100" t="n">
        <v>1</v>
      </c>
      <c r="J82" s="88" t="inlineStr">
        <is>
          <t>✅ คำตอบที่ถูกต้อง: ข้อ ก. ปริมาณสิ่งปนเปื้อนชนิดสารอินทรีย์ (Organic impurities)
💡 Background:
คำถามข้อสอบจริงใบประกอบวิชาชีพ PLE-CC 1 (Product) ปี 2558 ข้อ 32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82" s="100" t="n"/>
      <c r="L82" s="88" t="inlineStr">
        <is>
          <t>Medicinal Chemistry &amp; SAR</t>
        </is>
      </c>
      <c r="M82" s="100" t="inlineStr">
        <is>
          <t>Product</t>
        </is>
      </c>
      <c r="N82" s="88" t="inlineStr">
        <is>
          <t>ข้อสอบจริง Product ปี 2558 ข้อ 32</t>
        </is>
      </c>
      <c r="O82" s="100" t="inlineStr">
        <is>
          <t>ข้อสอบจริง</t>
        </is>
      </c>
      <c r="P82" s="100" t="inlineStr">
        <is>
          <t>ปี 2558</t>
        </is>
      </c>
      <c r="Q82" s="100" t="n"/>
    </row>
    <row r="83" ht="13.2" customHeight="1" s="49">
      <c r="A83" s="100" t="n">
        <v>81</v>
      </c>
      <c r="B83" s="88" t="inlineStr">
        <is>
          <t>หากนำ aspirin มาเคราะห์ความบริสุทธิ์จะมีโอกาสพบสารใด</t>
        </is>
      </c>
      <c r="C83" s="100" t="n"/>
      <c r="D83" s="88" t="inlineStr">
        <is>
          <t>Citric acid</t>
        </is>
      </c>
      <c r="E83" s="88" t="inlineStr">
        <is>
          <t>Ascorbic acid</t>
        </is>
      </c>
      <c r="F83" s="88" t="inlineStr">
        <is>
          <t>Sulfuric acid</t>
        </is>
      </c>
      <c r="G83" s="88" t="inlineStr">
        <is>
          <t>Salicylic acid</t>
        </is>
      </c>
      <c r="H83" s="88" t="inlineStr">
        <is>
          <t>ถูกทุกข้อ</t>
        </is>
      </c>
      <c r="I83" s="100" t="inlineStr">
        <is>
          <t>1</t>
        </is>
      </c>
      <c r="J83" s="88" t="inlineStr">
        <is>
          <t>✅ คำตอบที่ถูกต้อง: ข้อ ก. Citric acid
💡 Background:
การทดสอบความบริสุทธิ์ของยาเม็ด Aspirin เพื่อตรวจหาสารปนเปื้อนจากการสลายตัว (Hydrolysis) จะตรวจหา Salicylic acid อิสระ โดยทำปฏิกิริยากับ Ferric chloride (FeCl3) ได้สารเชิงซ้อนสีม่วงกับหมู่ฟีนอล (Phenolic OH)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The United States Pharmacopeia USP Monograph: Aspirin Tablets (Limit of Free Salicylic Acid) &amp; Foye's Principles of Medicinal Chemistry
📌 จุดจำก่อนสอบ:
• Aspirin เสื่อมสลายได้ Salicylic acid + Acetic acid; ตรวจ Salicylic acid ด้วย FeCl3 ให้สารเชิงซ้อนสีม่วง</t>
        </is>
      </c>
      <c r="K83" s="100" t="n"/>
      <c r="L83" s="88" t="inlineStr">
        <is>
          <t>Hypertension</t>
        </is>
      </c>
      <c r="M83" s="100" t="inlineStr">
        <is>
          <t>Clinic</t>
        </is>
      </c>
      <c r="N83" s="88" t="inlineStr">
        <is>
          <t>ข้อ 92 (Pharmtutor_2024_Set1.md)</t>
        </is>
      </c>
      <c r="O83" s="100" t="n"/>
      <c r="P83" s="100" t="n"/>
      <c r="Q83" s="100" t="n"/>
    </row>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Q31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7" t="inlineStr">
        <is>
          <t>ข้อที่</t>
        </is>
      </c>
      <c r="B2" s="154" t="inlineStr">
        <is>
          <t>คำถาม</t>
        </is>
      </c>
      <c r="C2" s="127" t="inlineStr">
        <is>
          <t>รูปถาม</t>
        </is>
      </c>
      <c r="D2" s="154" t="inlineStr">
        <is>
          <t>ตัวเลือก 1</t>
        </is>
      </c>
      <c r="E2" s="154" t="inlineStr">
        <is>
          <t>ตัวเลือก 2</t>
        </is>
      </c>
      <c r="F2" s="154" t="inlineStr">
        <is>
          <t>ตัวเลือก 3</t>
        </is>
      </c>
      <c r="G2" s="154" t="inlineStr">
        <is>
          <t>ตัวเลือก 4</t>
        </is>
      </c>
      <c r="H2" s="154" t="inlineStr">
        <is>
          <t>ตัวเลือก 5</t>
        </is>
      </c>
      <c r="I2" s="127" t="inlineStr">
        <is>
          <t>เฉลย (ตัวเลข 1-5)</t>
        </is>
      </c>
      <c r="J2" s="154" t="inlineStr">
        <is>
          <t>คำอธิบายเฉลย</t>
        </is>
      </c>
      <c r="K2" s="127" t="inlineStr">
        <is>
          <t>รูปเฉลย</t>
        </is>
      </c>
      <c r="L2" s="154" t="inlineStr">
        <is>
          <t>Filter หมวด/Subtopic</t>
        </is>
      </c>
      <c r="M2" s="127" t="inlineStr">
        <is>
          <t>Product / Clinic</t>
        </is>
      </c>
      <c r="N2" s="154" t="inlineStr">
        <is>
          <t>หมายเหตุ</t>
        </is>
      </c>
      <c r="O2" s="98" t="inlineStr">
        <is>
          <t>ประเภทข้อสอบ</t>
        </is>
      </c>
      <c r="P2" s="98" t="inlineStr">
        <is>
          <t>ปี / เลขชุด</t>
        </is>
      </c>
      <c r="Q2" s="142" t="inlineStr">
        <is>
          <t>Case ID (รหัสเคส)</t>
        </is>
      </c>
    </row>
    <row r="3" ht="13.2" customHeight="1" s="49">
      <c r="A3" s="100" t="n">
        <v>1</v>
      </c>
      <c r="B3" s="88" t="inlineStr">
        <is>
          <t>ยาควบคุมพิเศษ (Special Controlled Drugs) ตามพระราชบัญญัติยา พ.ศ. 2510 มีข้อกำหนดทางกฎหมายที่เภสัชกรต้องปฏิบัติอย่างไร?</t>
        </is>
      </c>
      <c r="C3" s="100" t="n"/>
      <c r="D3" s="88" t="inlineStr">
        <is>
          <t>จำหน่ายได้โดยไม่ต้องมีใบสั่งยาจากแพทย์์ แต่ต้องจดบันทึก</t>
        </is>
      </c>
      <c r="E3" s="88" t="inlineStr">
        <is>
          <t>ต้องจำหน่ายตามใบสั่งยาของผู้ประกอบวิชาชีพเวชกรรมเท่านั้น และต้องจัดทำบัญชีการรับ-จ่ายยา</t>
        </is>
      </c>
      <c r="F3" s="88" t="inlineStr">
        <is>
          <t>จำหน่ายได้เฉพาะในโรงพยาบาลรัฐบาลเท่านั้น</t>
        </is>
      </c>
      <c r="G3" s="88" t="inlineStr">
        <is>
          <t>สามารถโฆษณาต่อประชาชนทั่วไปได้ตามปกติ</t>
        </is>
      </c>
      <c r="H3" s="88" t="inlineStr">
        <is>
          <t>เภสัชกรไม่ต้องอยู่ปฏิบัติการตลอดเวลาที่เปิดจำหน่าย</t>
        </is>
      </c>
      <c r="I3" s="100" t="n">
        <v>2</v>
      </c>
      <c r="J3" s="88"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00" t="n"/>
      <c r="L3" s="88" t="inlineStr">
        <is>
          <t>พ.ร.บ. ยา พ.ศ. 2510</t>
        </is>
      </c>
      <c r="M3" s="100" t="inlineStr">
        <is>
          <t>SAP</t>
        </is>
      </c>
      <c r="N3" s="88" t="inlineStr">
        <is>
          <t>พ.ร.บ. ยา พ.ศ. 2510</t>
        </is>
      </c>
      <c r="O3" s="100" t="inlineStr">
        <is>
          <t>Mock</t>
        </is>
      </c>
      <c r="P3" s="100" t="n"/>
      <c r="Q3" s="100" t="n"/>
    </row>
    <row r="4" ht="13.2" customHeight="1" s="49">
      <c r="A4" s="100" t="n">
        <v>6</v>
      </c>
      <c r="B4" s="88" t="inlineStr">
        <is>
          <t>ข้อใดถูกต้องเกี่ยวกับ oral isotretinoin ในร้านยา</t>
        </is>
      </c>
      <c r="C4" s="100" t="n"/>
      <c r="D4" s="88" t="inlineStr">
        <is>
          <t>จ่ายได้ แต่ต้องมีใบสั่งแพทย์์</t>
        </is>
      </c>
      <c r="E4" s="88" t="inlineStr">
        <is>
          <t>จ่ายได้ โดยไม่มีใบสั่งแพทย์์</t>
        </is>
      </c>
      <c r="F4" s="88" t="inlineStr">
        <is>
          <t>จ่ายได้ เฉพาะสถานพยาบาลที่มีแพทย์์เฉพาะทาง</t>
        </is>
      </c>
      <c r="G4" s="88" t="inlineStr">
        <is>
          <t>จ่ายได้ เฉพาะคลินิกและโรงพยาบาล</t>
        </is>
      </c>
      <c r="H4" s="88" t="inlineStr">
        <is>
          <t>จ่ายได้ เฉพาะร้านยาที่ขึ้นทะเบียนเป็นร้านยาคุณภาพ</t>
        </is>
      </c>
      <c r="I4" s="100" t="n">
        <v>4</v>
      </c>
      <c r="J4" s="88"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00" t="n"/>
      <c r="L4" s="88" t="inlineStr">
        <is>
          <t>พ.ร.บ. ยา พ.ศ. 2510</t>
        </is>
      </c>
      <c r="M4" s="100" t="inlineStr">
        <is>
          <t>SAP</t>
        </is>
      </c>
      <c r="N4" s="88" t="inlineStr">
        <is>
          <t>ข้อ 6 Pharma Plus เล่มม่วง (เฉลยข้อ ง)</t>
        </is>
      </c>
      <c r="O4" s="100" t="inlineStr">
        <is>
          <t>Mock</t>
        </is>
      </c>
      <c r="P4" s="100" t="inlineStr">
        <is>
          <t>Pharma Plus เล่มม่วง</t>
        </is>
      </c>
      <c r="Q4" s="100" t="n"/>
    </row>
    <row r="5" ht="13.2" customHeight="1" s="49">
      <c r="A5" s="100" t="n">
        <v>7</v>
      </c>
      <c r="B5" s="88" t="inlineStr">
        <is>
          <t>ยา oral isotretinoin มีเลขทะเบียน 1C 2554/55 หมายความว่าอย่างไร</t>
        </is>
      </c>
      <c r="C5" s="100" t="n"/>
      <c r="D5" s="88" t="inlineStr">
        <is>
          <t>ยาเดี่ยวแผนปัจจุบันที่ผลิตในประเทศไทย</t>
        </is>
      </c>
      <c r="E5" s="88" t="inlineStr">
        <is>
          <t>ยาเดี่ยวแผนปัจจุบันที่นำเข้าจากต่างประเทศ</t>
        </is>
      </c>
      <c r="F5" s="88" t="inlineStr">
        <is>
          <t>ยาเดี่ยวแผนปัจจุบันที่แบ่งบรรจุในประเทศไทย</t>
        </is>
      </c>
      <c r="G5" s="88" t="inlineStr">
        <is>
          <t>ยาผสมแผนโบราณ ที่ผลิตในประเทศไทย</t>
        </is>
      </c>
      <c r="H5" s="88" t="inlineStr">
        <is>
          <t>ยาผสมแผนโบราณ ที่นำเข้าจากต่างประเทศ</t>
        </is>
      </c>
      <c r="I5" s="100" t="n">
        <v>2</v>
      </c>
      <c r="J5" s="88"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00" t="n"/>
      <c r="L5" s="88" t="inlineStr">
        <is>
          <t>พ.ร.บ. ยา พ.ศ. 2510</t>
        </is>
      </c>
      <c r="M5" s="100" t="inlineStr">
        <is>
          <t>SAP</t>
        </is>
      </c>
      <c r="N5" s="88" t="inlineStr">
        <is>
          <t>ข้อ 7 Pharma Plus เล่มม่วง (เฉลยข้อ ข)</t>
        </is>
      </c>
      <c r="O5" s="100" t="inlineStr">
        <is>
          <t>Mock</t>
        </is>
      </c>
      <c r="P5" s="100" t="inlineStr">
        <is>
          <t>Pharma Plus เล่มม่วง</t>
        </is>
      </c>
      <c r="Q5" s="100" t="n"/>
    </row>
    <row r="6" ht="13.2" customHeight="1" s="49">
      <c r="A6" s="100" t="n">
        <v>8</v>
      </c>
      <c r="B6" s="88" t="inlineStr">
        <is>
          <t>ยาพ่น budesonide เป็นยาประเภทใดตามกฎหมาย</t>
        </is>
      </c>
      <c r="C6" s="100" t="n"/>
      <c r="D6" s="88" t="inlineStr">
        <is>
          <t>ยาควบคุมพิเศษ</t>
        </is>
      </c>
      <c r="E6" s="88" t="inlineStr">
        <is>
          <t>ยาอันตราย</t>
        </is>
      </c>
      <c r="F6" s="88" t="inlineStr">
        <is>
          <t>ยาแผนปัจจุบันบรรจุเสร็จ</t>
        </is>
      </c>
      <c r="G6" s="88" t="inlineStr">
        <is>
          <t>ยาสามัญประจำบ้าน</t>
        </is>
      </c>
      <c r="H6" s="88" t="inlineStr">
        <is>
          <t>ยาใช้ภายนอก</t>
        </is>
      </c>
      <c r="I6" s="100" t="n">
        <v>2</v>
      </c>
      <c r="J6" s="88"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00" t="n"/>
      <c r="L6" s="88" t="inlineStr">
        <is>
          <t>พ.ร.บ. ยา พ.ศ. 2510</t>
        </is>
      </c>
      <c r="M6" s="100" t="inlineStr">
        <is>
          <t>SAP</t>
        </is>
      </c>
      <c r="N6" s="88" t="inlineStr">
        <is>
          <t>ข้อ 8 Pharma Plus เล่มม่วง (เฉลยข้อ ข)</t>
        </is>
      </c>
      <c r="O6" s="100" t="inlineStr">
        <is>
          <t>Mock</t>
        </is>
      </c>
      <c r="P6" s="100" t="inlineStr">
        <is>
          <t>Pharma Plus เล่มม่วง</t>
        </is>
      </c>
      <c r="Q6" s="100" t="n"/>
    </row>
    <row r="7" ht="13.2" customHeight="1" s="49">
      <c r="A7" s="100" t="n">
        <v>10</v>
      </c>
      <c r="B7" s="88"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00" t="n"/>
      <c r="D7" s="88" t="inlineStr">
        <is>
          <t>สังเกตแผ่นพับว่ามีเลขทะเบียนโฆษณาตามที่ อย. กำหนดหรือไม่ เช่น ฆยxxxx/xx หรือไม่</t>
        </is>
      </c>
      <c r="E7" s="88" t="inlineStr">
        <is>
          <t>แนะนำเรื่องความปลอดภัยในการใช้ยาแผนโบราณไม่มีเลขทะเบียน และขอให้ผู้ป่วยนำยามาให้เพื่อส่งตรวจ</t>
        </is>
      </c>
      <c r="F7" s="88" t="inlineStr">
        <is>
          <t>ไม่สามารถจ่ายยาลาดังกล่าวได้ เนื่องจากไม่มีใบอนุญาตขายยาแผนโบราณ</t>
        </is>
      </c>
      <c r="G7" s="88" t="inlineStr">
        <is>
          <t>แนะนำว่ายาแผนโบราณที่ใช้ภายนอกไม่มีเลขทะเบียนน่าจะใช้ได้ เพราะมีอันตรายน้อยกว่ายารับประทาน</t>
        </is>
      </c>
      <c r="H7" s="88" t="inlineStr">
        <is>
          <t>ไปหาทยาแผนโบราณดังกล่าวมาขาย เพราะมีลูกค้ามาถามซื้อ</t>
        </is>
      </c>
      <c r="I7" s="100" t="n">
        <v>2</v>
      </c>
      <c r="J7" s="88"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00" t="n"/>
      <c r="L7" s="88" t="inlineStr">
        <is>
          <t>พ.ร.บ. ยา พ.ศ. 2510</t>
        </is>
      </c>
      <c r="M7" s="100" t="inlineStr">
        <is>
          <t>SAP</t>
        </is>
      </c>
      <c r="N7" s="88" t="inlineStr">
        <is>
          <t>ข้อ 10 Pharma Plus เล่มม่วง (เฉลยข้อ ข)</t>
        </is>
      </c>
      <c r="O7" s="100" t="inlineStr">
        <is>
          <t>Mock</t>
        </is>
      </c>
      <c r="P7" s="100" t="inlineStr">
        <is>
          <t>Pharma Plus เล่มม่วง</t>
        </is>
      </c>
      <c r="Q7" s="100" t="n"/>
    </row>
    <row r="8" ht="13.2" customHeight="1" s="49">
      <c r="A8" s="100" t="n">
        <v>11</v>
      </c>
      <c r="B8" s="88"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00" t="n"/>
      <c r="D8" s="88" t="inlineStr">
        <is>
          <t>ยาปลอม</t>
        </is>
      </c>
      <c r="E8" s="88" t="inlineStr">
        <is>
          <t>ยาเสื่อมคุณภาพ</t>
        </is>
      </c>
      <c r="F8" s="88" t="inlineStr">
        <is>
          <t>ยาผิดมาตรฐาน</t>
        </is>
      </c>
      <c r="G8" s="88" t="inlineStr">
        <is>
          <t>ยาสิ้นสภาพ</t>
        </is>
      </c>
      <c r="H8" s="88" t="inlineStr">
        <is>
          <t>ยาไม่ได้ขึ้นทะเบียนตำรับ</t>
        </is>
      </c>
      <c r="I8" s="100" t="n">
        <v>1</v>
      </c>
      <c r="J8"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00" t="n"/>
      <c r="L8" s="88" t="inlineStr">
        <is>
          <t>พ.ร.บ. ยา พ.ศ. 2510</t>
        </is>
      </c>
      <c r="M8" s="100" t="inlineStr">
        <is>
          <t>SAP</t>
        </is>
      </c>
      <c r="N8" s="88" t="inlineStr">
        <is>
          <t>ข้อ 11 Pharma Plus เล่มม่วง (เฉลยข้อ ก)</t>
        </is>
      </c>
      <c r="O8" s="100" t="inlineStr">
        <is>
          <t>Mock</t>
        </is>
      </c>
      <c r="P8" s="100" t="inlineStr">
        <is>
          <t>Pharma Plus เล่มม่วง</t>
        </is>
      </c>
      <c r="Q8" s="100" t="n"/>
    </row>
    <row r="9" ht="13.2" customHeight="1" s="49">
      <c r="A9" s="100" t="n">
        <v>12</v>
      </c>
      <c r="B9" s="88"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00" t="n"/>
      <c r="D9" s="88" t="inlineStr">
        <is>
          <t>ยาสิดมาตรฐาน</t>
        </is>
      </c>
      <c r="E9" s="88" t="inlineStr">
        <is>
          <t>ยาเสื่อมคุณภาพ</t>
        </is>
      </c>
      <c r="F9" s="88" t="inlineStr">
        <is>
          <t>ยาปลอม</t>
        </is>
      </c>
      <c r="G9" s="88" t="inlineStr">
        <is>
          <t>ยาที่ไม่ได้ขึ้นทะเบียน</t>
        </is>
      </c>
      <c r="H9" s="88" t="inlineStr">
        <is>
          <t>ยาที่ถูกเพิกถอนทะเบียนตำรับ</t>
        </is>
      </c>
      <c r="I9" s="100" t="n">
        <v>3</v>
      </c>
      <c r="J9" s="88"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00" t="n"/>
      <c r="L9" s="88" t="inlineStr">
        <is>
          <t>พ.ร.บ. ยา พ.ศ. 2510</t>
        </is>
      </c>
      <c r="M9" s="100" t="inlineStr">
        <is>
          <t>SAP</t>
        </is>
      </c>
      <c r="N9" s="88" t="inlineStr">
        <is>
          <t>ข้อ 12 Pharma Plus เล่มม่วง (เฉลยข้อ ค)</t>
        </is>
      </c>
      <c r="O9" s="100" t="inlineStr">
        <is>
          <t>Mock</t>
        </is>
      </c>
      <c r="P9" s="100" t="inlineStr">
        <is>
          <t>Pharma Plus เล่มม่วง</t>
        </is>
      </c>
      <c r="Q9" s="100" t="n"/>
    </row>
    <row r="10" ht="13.2" customHeight="1" s="49">
      <c r="A10" s="100" t="n">
        <v>13</v>
      </c>
      <c r="B10" s="88" t="inlineStr">
        <is>
          <t>การเบิกยาในโรงพยาบาลระบบ FIFO เป็นไปตามข้อใด</t>
        </is>
      </c>
      <c r="C10" s="100" t="n"/>
      <c r="D10" s="88" t="inlineStr">
        <is>
          <t>เบิกยาจากคลังยาโดยเบิกยาที่ซื้อมากก่อน</t>
        </is>
      </c>
      <c r="E10" s="88" t="inlineStr">
        <is>
          <t>เบิกยาจากคลังยาโดยเบิกยาที่ใกล้หมดายุก่อน</t>
        </is>
      </c>
      <c r="F10" s="88" t="inlineStr">
        <is>
          <t>เบิกยาจากคลังยา โดยเบิก lot ที่ผลิตก่อน</t>
        </is>
      </c>
      <c r="G10" s="88" t="inlineStr">
        <is>
          <t>เบิกยาจากคลังยา โดยเบิกจาก lot ที่ซื้อมาจากบริษทายาก่อน</t>
        </is>
      </c>
      <c r="H10" s="88" t="inlineStr">
        <is>
          <t>ไม่มีข้อใดถูก</t>
        </is>
      </c>
      <c r="I10" s="100" t="n">
        <v>1</v>
      </c>
      <c r="J10" s="88"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00" t="n"/>
      <c r="L10" s="88" t="inlineStr">
        <is>
          <t>พ.ร.บ. ยา พ.ศ. 2510</t>
        </is>
      </c>
      <c r="M10" s="100" t="inlineStr">
        <is>
          <t>SAP</t>
        </is>
      </c>
      <c r="N10" s="88" t="inlineStr">
        <is>
          <t>ข้อ 13 Pharma Plus เล่มม่วง (เฉลยข้อ ก)</t>
        </is>
      </c>
      <c r="O10" s="100" t="inlineStr">
        <is>
          <t>Mock</t>
        </is>
      </c>
      <c r="P10" s="100" t="inlineStr">
        <is>
          <t>Pharma Plus เล่มม่วง</t>
        </is>
      </c>
      <c r="Q10" s="100" t="n"/>
    </row>
    <row r="11" ht="13.2" customHeight="1" s="49">
      <c r="A11" s="100" t="n">
        <v>14</v>
      </c>
      <c r="B11" s="88" t="inlineStr">
        <is>
          <t>ข้อใดต่อไปนี้ คือ ยาผิดมาตรฐาน</t>
        </is>
      </c>
      <c r="C11" s="100" t="n"/>
      <c r="D11" s="88" t="inlineStr">
        <is>
          <t>ยาที่หมดอายุแล้ว</t>
        </is>
      </c>
      <c r="E11" s="88" t="inlineStr">
        <is>
          <t>ยาที่ตรวจพบปริมาณยาสำคัญ ต่ำกว่าปริมาณต่ำสุด 15%</t>
        </is>
      </c>
      <c r="F11" s="88" t="inlineStr">
        <is>
          <t>ยาที่ตรวจพบปริมาณยาสำคัญ ต่ำกว่าปริมาณต่ำสุด 5%</t>
        </is>
      </c>
      <c r="G11" s="88" t="inlineStr">
        <is>
          <t>ยาที่ตรวจพบปริมาณยาสำคัญ สูงกว่าปริมาณสูงสุด 25%</t>
        </is>
      </c>
      <c r="H11" s="88" t="inlineStr">
        <is>
          <t>ยามีสิ่งเทียมเจือปนอยู่ ไม่เกิน 10%</t>
        </is>
      </c>
      <c r="I11" s="100" t="n">
        <v>2</v>
      </c>
      <c r="J11" s="88"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00" t="n"/>
      <c r="L11" s="88" t="inlineStr">
        <is>
          <t>พ.ร.บ. ยา พ.ศ. 2510</t>
        </is>
      </c>
      <c r="M11" s="100" t="inlineStr">
        <is>
          <t>SAP</t>
        </is>
      </c>
      <c r="N11" s="88" t="inlineStr">
        <is>
          <t>ข้อ 14 Pharma Plus เล่มม่วง (เฉลยข้อ ข ค)</t>
        </is>
      </c>
      <c r="O11" s="100" t="inlineStr">
        <is>
          <t>Mock</t>
        </is>
      </c>
      <c r="P11" s="100" t="inlineStr">
        <is>
          <t>Pharma Plus เล่มม่วง</t>
        </is>
      </c>
      <c r="Q11" s="100" t="n"/>
    </row>
    <row r="12" ht="13.2" customHeight="1" s="49">
      <c r="A12" s="100" t="n">
        <v>15</v>
      </c>
      <c r="B12" s="88"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00" t="n"/>
      <c r="D12" s="88" t="inlineStr">
        <is>
          <t>เหมือนกัน ทั้งสมุนไพรในรูปแคปซูล กับรูปชาชง เป็นยาแผนโบราณ</t>
        </is>
      </c>
      <c r="E12" s="88" t="inlineStr">
        <is>
          <t>เหมือนกัน ทั้งสมุนไพรในรูปแคปซูล กับรูปชาชง เป็นยาสมุนไพร</t>
        </is>
      </c>
      <c r="F12" s="88" t="inlineStr">
        <is>
          <t>เหมือนกัน ทั้งสมุนไพรในรูปแคปซูล กับรูปชาชง เป็นอาหาร</t>
        </is>
      </c>
      <c r="G12" s="88" t="inlineStr">
        <is>
          <t>ไม่เหมือนกัน สมุนไพรในรูปแคปซูล เป็นยาแผนโบราณ ส่วนรูปชาชง เป็นอาหาร</t>
        </is>
      </c>
      <c r="H12" s="88" t="inlineStr">
        <is>
          <t>ไม่เหมือนกัน สมุนไพรในรูปแคปซูล เป็นยาแผนโบราณ ส่วนรูปชาชงเป็นยาสมุนไพร</t>
        </is>
      </c>
      <c r="I12" s="100" t="n">
        <v>5</v>
      </c>
      <c r="J12" s="88"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00" t="n"/>
      <c r="L12" s="88" t="inlineStr">
        <is>
          <t>พ.ร.บ. ผลิตภัณฑ์สมุนไพร &amp; เครื่องสำอาง</t>
        </is>
      </c>
      <c r="M12" s="100" t="inlineStr">
        <is>
          <t>SAP</t>
        </is>
      </c>
      <c r="N12" s="88" t="inlineStr">
        <is>
          <t>ข้อ 15 Pharma Plus เล่มม่วง (เฉลยข้อ จ)</t>
        </is>
      </c>
      <c r="O12" s="100" t="inlineStr">
        <is>
          <t>Mock</t>
        </is>
      </c>
      <c r="P12" s="100" t="inlineStr">
        <is>
          <t>Pharma Plus เล่มม่วง</t>
        </is>
      </c>
      <c r="Q12" s="100" t="n"/>
    </row>
    <row r="13" ht="13.2" customHeight="1" s="49">
      <c r="A13" s="100" t="n">
        <v>16</v>
      </c>
      <c r="B13" s="88" t="inlineStr">
        <is>
          <t>หากผู้ป่วยมาขอซื้อยา lorazepam tab ในร้านขายยาท่านสามารถจำหน่ายยาได้หรือไม่
ท่านสามารถจำหน่ายยาได้หรือไม่</t>
        </is>
      </c>
      <c r="C13" s="100" t="n"/>
      <c r="D13" s="88" t="inlineStr">
        <is>
          <t>ได้หากมีใบอนุญาตจำหน่ายยาอันตราย</t>
        </is>
      </c>
      <c r="E13" s="88" t="inlineStr">
        <is>
          <t>ได้หากมีใบอนุญาตจำหน่ายวัตถุออกฤทธิ์</t>
        </is>
      </c>
      <c r="F13" s="88" t="inlineStr">
        <is>
          <t>ได้หากมีใบอนุญาตจำหน่ายยาเสพติดประเภท 2</t>
        </is>
      </c>
      <c r="G13" s="88" t="inlineStr">
        <is>
          <t>ไม่ได้เพราะเป็นยาเสพติดประเภท 2</t>
        </is>
      </c>
      <c r="H13" s="88" t="inlineStr">
        <is>
          <t>ไม่ได้เพราะเป็นวัตถุออกฤทธิ์</t>
        </is>
      </c>
      <c r="I13" s="100" t="n">
        <v>2</v>
      </c>
      <c r="J13" s="88"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00" t="n"/>
      <c r="L13" s="88" t="inlineStr">
        <is>
          <t>พ.ร.บ. ยาเสพติดให้โทษ &amp; วัตถุออกฤทธิ์</t>
        </is>
      </c>
      <c r="M13" s="100" t="inlineStr">
        <is>
          <t>SAP</t>
        </is>
      </c>
      <c r="N13" s="88" t="inlineStr">
        <is>
          <t>ข้อ 16 Pharma Plus เล่มม่วง (เฉลยข้อ ข)</t>
        </is>
      </c>
      <c r="O13" s="100" t="inlineStr">
        <is>
          <t>Mock</t>
        </is>
      </c>
      <c r="P13" s="100" t="inlineStr">
        <is>
          <t>Pharma Plus เล่มม่วง</t>
        </is>
      </c>
      <c r="Q13" s="100" t="n"/>
    </row>
    <row r="14" ht="13.2" customHeight="1" s="49">
      <c r="A14" s="100" t="n">
        <v>17</v>
      </c>
      <c r="B14" s="88"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00" t="n"/>
      <c r="D14" s="88" t="inlineStr">
        <is>
          <t>การศึกษานี้เป็นการประเมินทางด้านเศรษฐศาสตร์แบบ partial economic evaluations และเป็นการศึกษาแบบ cost analysis</t>
        </is>
      </c>
      <c r="E14" s="88" t="inlineStr">
        <is>
          <t>การศึกษานี้เป็นการประเมินทางด้านเศรษฐศาสตร์แบบ partial economic evaluations และเป็นการศึกษาแบบ cost-outcome description</t>
        </is>
      </c>
      <c r="F14" s="88" t="inlineStr">
        <is>
          <t>การศึกษานี้เป็นการประเมินทางด้านเศรษฐศาสตร์แบบ full economic evaluations และเป็นการศึกษาแบบ cost-benefit analysis (CBA)</t>
        </is>
      </c>
      <c r="G14" s="88" t="inlineStr">
        <is>
          <t>การศึกษานี้เป็นการประเมินทางด้านเศรษฐศาสตร์แบบ full economic evaluations และเป็นการศึกษาแบบ cost-utility analysis (CUA)</t>
        </is>
      </c>
      <c r="H14" s="88" t="inlineStr">
        <is>
          <t>การศึกษานี้เป็นการประเมินทางด้านเศรษฐศาสตร์แบบ full economic evaluations และเป็นการศึกษาแบบ cost-effectiveness analysis (CEA)</t>
        </is>
      </c>
      <c r="I14" s="100" t="n">
        <v>3</v>
      </c>
      <c r="J14" s="88"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00" t="n"/>
      <c r="L14" s="88" t="inlineStr">
        <is>
          <t>พ.ร.บ. ยา พ.ศ. 2510</t>
        </is>
      </c>
      <c r="M14" s="100" t="inlineStr">
        <is>
          <t>SAP</t>
        </is>
      </c>
      <c r="N14" s="88" t="inlineStr">
        <is>
          <t>ข้อ 17 Pharma Plus เล่มม่วง (เฉลยข้อ ค)</t>
        </is>
      </c>
      <c r="O14" s="100" t="inlineStr">
        <is>
          <t>Mock</t>
        </is>
      </c>
      <c r="P14" s="100" t="inlineStr">
        <is>
          <t>Pharma Plus เล่มม่วง</t>
        </is>
      </c>
      <c r="Q14" s="100" t="n"/>
    </row>
    <row r="15" ht="13.2" customHeight="1" s="49">
      <c r="A15" s="100" t="n">
        <v>18</v>
      </c>
      <c r="B15" s="88" t="inlineStr">
        <is>
          <t>จากข้อ 17 ในกรณีที่ รพ. มีงบประมาณที่จำกัด ควรเลือกยาใด เพราะอะไร</t>
        </is>
      </c>
      <c r="C15" s="100" t="n"/>
      <c r="D15" s="88" t="inlineStr">
        <is>
          <t>Enalapril เพราะต้นทุนต่ำกว่า captopril</t>
        </is>
      </c>
      <c r="E15" s="88" t="inlineStr">
        <is>
          <t>Enalapril เพราะ มี B/C ratio ต่ำกว่า มีความคุ้มค่าคุ้มทุนมากกว่า captopril</t>
        </is>
      </c>
      <c r="F15" s="88" t="inlineStr">
        <is>
          <t>Captopril มีประสิทธิภาพสูงกว่า</t>
        </is>
      </c>
      <c r="G15" s="88" t="inlineStr">
        <is>
          <t>Captopril เพราะมี B/C ratio สูงกว่า มีความคุ้มค่าคุ้มทุนมากกว่า enalapril</t>
        </is>
      </c>
      <c r="H15" s="88" t="inlineStr">
        <is>
          <t>ไม่มีข้อใดถูก</t>
        </is>
      </c>
      <c r="I15" s="100" t="n">
        <v>5</v>
      </c>
      <c r="J15" s="88"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00" t="n"/>
      <c r="L15" s="88" t="inlineStr">
        <is>
          <t>พ.ร.บ. ยา พ.ศ. 2510</t>
        </is>
      </c>
      <c r="M15" s="100" t="inlineStr">
        <is>
          <t>SAP</t>
        </is>
      </c>
      <c r="N15" s="88" t="inlineStr">
        <is>
          <t>ข้อ 18 Pharma Plus เล่มม่วง (เฉลยข้อ จ)</t>
        </is>
      </c>
      <c r="O15" s="100" t="inlineStr">
        <is>
          <t>Mock</t>
        </is>
      </c>
      <c r="P15" s="100" t="inlineStr">
        <is>
          <t>Pharma Plus เล่มม่วง</t>
        </is>
      </c>
      <c r="Q15" s="100" t="n"/>
    </row>
    <row r="16" ht="13.2" customHeight="1" s="49">
      <c r="A16" s="100" t="n">
        <v>19</v>
      </c>
      <c r="B16" s="88" t="inlineStr">
        <is>
          <t>หากต้องการโฆษณา simvastatin ข้อใดถูกต้อง</t>
        </is>
      </c>
      <c r="C16" s="100" t="n"/>
      <c r="D16" s="88" t="inlineStr">
        <is>
          <t>สามารถโฆษณากับผู้ประกอบโรคศิลป์ โดยไม่ต้องขออนุญาต</t>
        </is>
      </c>
      <c r="E16" s="88" t="inlineStr">
        <is>
          <t>สามารถโฆษณากับผู้ประกอบโรคศิลป์ โดยต้องขออนุญาต</t>
        </is>
      </c>
      <c r="F16" s="88" t="inlineStr">
        <is>
          <t>สามารถโฆษณากับแพทย์์เฉพาะทางเท่านั้น โดยไม่ต้องขออนุญาตก่อน</t>
        </is>
      </c>
      <c r="G16" s="88" t="inlineStr">
        <is>
          <t>สามารถโฆษณากับแพทย์์เฉพาะทางเท่านั้น โดยต้องขออนุญาตญาติก่อน</t>
        </is>
      </c>
      <c r="H16" s="88" t="inlineStr">
        <is>
          <t>ไม่สามารถโฆษณาได้</t>
        </is>
      </c>
      <c r="I16" s="100" t="n">
        <v>2</v>
      </c>
      <c r="J16" s="88"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00" t="n"/>
      <c r="L16" s="88" t="inlineStr">
        <is>
          <t>พ.ร.บ. ยา พ.ศ. 2510</t>
        </is>
      </c>
      <c r="M16" s="100" t="inlineStr">
        <is>
          <t>SAP</t>
        </is>
      </c>
      <c r="N16" s="88" t="inlineStr">
        <is>
          <t>ข้อ 19 Pharma Plus เล่มม่วง (เฉลยข้อ ข)</t>
        </is>
      </c>
      <c r="O16" s="100" t="inlineStr">
        <is>
          <t>Mock</t>
        </is>
      </c>
      <c r="P16" s="100" t="inlineStr">
        <is>
          <t>Pharma Plus เล่มม่วง</t>
        </is>
      </c>
      <c r="Q16" s="100" t="n"/>
    </row>
    <row r="17" ht="13.2" customHeight="1" s="49">
      <c r="A17" s="100" t="n">
        <v>20</v>
      </c>
      <c r="B17" s="88"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00" t="n"/>
      <c r="D17" s="88" t="inlineStr">
        <is>
          <t>Cost minimization analysis</t>
        </is>
      </c>
      <c r="E17" s="88" t="inlineStr">
        <is>
          <t>Cost effectiveness analysis</t>
        </is>
      </c>
      <c r="F17" s="88" t="inlineStr">
        <is>
          <t>Cost benefits analysis</t>
        </is>
      </c>
      <c r="G17" s="88" t="inlineStr">
        <is>
          <t>Cost utility analysis</t>
        </is>
      </c>
      <c r="H17" s="88" t="inlineStr">
        <is>
          <t>Cost outcome description</t>
        </is>
      </c>
      <c r="I17" s="100" t="n">
        <v>4</v>
      </c>
      <c r="J17" s="88"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00" t="n"/>
      <c r="L17" s="88" t="inlineStr">
        <is>
          <t>พ.ร.บ. ยา พ.ศ. 2510</t>
        </is>
      </c>
      <c r="M17" s="100" t="inlineStr">
        <is>
          <t>SAP</t>
        </is>
      </c>
      <c r="N17" s="88" t="inlineStr">
        <is>
          <t>ข้อ 20 Pharma Plus เล่มม่วง (เฉลยข้อ ง)</t>
        </is>
      </c>
      <c r="O17" s="100" t="inlineStr">
        <is>
          <t>Mock</t>
        </is>
      </c>
      <c r="P17" s="100" t="inlineStr">
        <is>
          <t>Pharma Plus เล่มม่วง</t>
        </is>
      </c>
      <c r="Q17" s="100" t="n"/>
    </row>
    <row r="18" ht="13.2" customHeight="1" s="49">
      <c r="A18" s="100" t="n">
        <v>21</v>
      </c>
      <c r="B18" s="88"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00" t="n"/>
      <c r="D18" s="88" t="inlineStr">
        <is>
          <t>ยานี้ผลิตในประเทศไทย ได้รับอนุญาตทะเบียนยาในปี พ.ศ.2545</t>
        </is>
      </c>
      <c r="E18" s="88" t="inlineStr">
        <is>
          <t>ยานี้ผลิตในประเทศไทย เมื่อวันที่ 8 ก.พ. 2545</t>
        </is>
      </c>
      <c r="F18" s="88" t="inlineStr">
        <is>
          <t>ยานี้ผลิตในประเทศไทยและจะหมดอายุในวันที่ 8 ก.พ. 2545</t>
        </is>
      </c>
      <c r="G18" s="88" t="inlineStr">
        <is>
          <t>ยานำเข้ามาจากต่างประเทศ ได้รับอนุญาตทะเบียนยาในปี พ.ศ.2545</t>
        </is>
      </c>
      <c r="H18" s="88" t="inlineStr">
        <is>
          <t>ยานำเข้ามาจากต่างประเทศ และผลิตเมื่อวันที่ 8 ก.พ. 2545</t>
        </is>
      </c>
      <c r="I18" s="100" t="n">
        <v>4</v>
      </c>
      <c r="J18" s="88"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00" t="n"/>
      <c r="L18" s="88" t="inlineStr">
        <is>
          <t>พ.ร.บ. ยา พ.ศ. 2510</t>
        </is>
      </c>
      <c r="M18" s="100" t="inlineStr">
        <is>
          <t>SAP</t>
        </is>
      </c>
      <c r="N18" s="88" t="inlineStr">
        <is>
          <t>ข้อ 21 Pharma Plus เล่มม่วง (เฉลยข้อ ง)</t>
        </is>
      </c>
      <c r="O18" s="100" t="inlineStr">
        <is>
          <t>Mock</t>
        </is>
      </c>
      <c r="P18" s="100" t="inlineStr">
        <is>
          <t>Pharma Plus เล่มม่วง</t>
        </is>
      </c>
      <c r="Q18" s="100" t="n"/>
    </row>
    <row r="19" ht="13.2" customHeight="1" s="49">
      <c r="A19" s="100" t="n">
        <v>22</v>
      </c>
      <c r="B19" s="88" t="inlineStr">
        <is>
          <t>ยาทาครีม isotretinoin 0.05% จัดเป็นยาประเภทใดตามพ.ร.บ.ยา</t>
        </is>
      </c>
      <c r="C19" s="100" t="n"/>
      <c r="D19" s="88" t="inlineStr">
        <is>
          <t>ยาใช้ภายนอกที่ไม่ใช่ยาอันตราย</t>
        </is>
      </c>
      <c r="E19" s="88" t="inlineStr">
        <is>
          <t>ยาใช้ภายนอกและยาอันตราย</t>
        </is>
      </c>
      <c r="F19" s="88" t="inlineStr">
        <is>
          <t>ยาใช้ภายนอกและยาควบคุมพิเศษ</t>
        </is>
      </c>
      <c r="G19" s="88" t="inlineStr">
        <is>
          <t>ยาใช้เฉพาะที่และยาอันตราย</t>
        </is>
      </c>
      <c r="H19" s="88" t="inlineStr">
        <is>
          <t>ยาใช้เฉพาะที่และยาควบคุมพิเศษ</t>
        </is>
      </c>
      <c r="I19" s="100" t="n">
        <v>2</v>
      </c>
      <c r="J19" s="88"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00" t="n"/>
      <c r="L19" s="88" t="inlineStr">
        <is>
          <t>พ.ร.บ. ยา พ.ศ. 2510</t>
        </is>
      </c>
      <c r="M19" s="100" t="inlineStr">
        <is>
          <t>SAP</t>
        </is>
      </c>
      <c r="N19" s="88" t="inlineStr">
        <is>
          <t>ข้อ 22 Pharma Plus เล่มม่วง (เฉลยข้อ ข)</t>
        </is>
      </c>
      <c r="O19" s="100" t="inlineStr">
        <is>
          <t>Mock</t>
        </is>
      </c>
      <c r="P19" s="100" t="inlineStr">
        <is>
          <t>Pharma Plus เล่มม่วง</t>
        </is>
      </c>
      <c r="Q19" s="100" t="n"/>
    </row>
    <row r="20" ht="13.2" customHeight="1" s="49">
      <c r="A20" s="100" t="n">
        <v>23</v>
      </c>
      <c r="B20" s="88" t="inlineStr">
        <is>
          <t>Baby aspirin จัดเป็นยาประเภทใด</t>
        </is>
      </c>
      <c r="C20" s="100" t="n"/>
      <c r="D20" s="88" t="inlineStr">
        <is>
          <t>ยาสามัญประจำบ้าน</t>
        </is>
      </c>
      <c r="E20" s="88" t="inlineStr">
        <is>
          <t>ยาควบคุมพิเศษ</t>
        </is>
      </c>
      <c r="F20" s="88" t="inlineStr">
        <is>
          <t>ยาอันตราย</t>
        </is>
      </c>
      <c r="G20" s="88" t="inlineStr">
        <is>
          <t>ยาเสพติดให้โทษ</t>
        </is>
      </c>
      <c r="H20" s="88" t="inlineStr">
        <is>
          <t>วัตถุออกฤทธิ์ต่อจิตประสาท</t>
        </is>
      </c>
      <c r="I20" s="100" t="n">
        <v>2</v>
      </c>
      <c r="J20" s="88"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00" t="n"/>
      <c r="L20" s="88" t="inlineStr">
        <is>
          <t>พ.ร.บ. ยา พ.ศ. 2510</t>
        </is>
      </c>
      <c r="M20" s="100" t="inlineStr">
        <is>
          <t>SAP</t>
        </is>
      </c>
      <c r="N20" s="88" t="inlineStr">
        <is>
          <t>ข้อ 23 Pharma Plus เล่มม่วง (เฉลยข้อ ข)</t>
        </is>
      </c>
      <c r="O20" s="100" t="inlineStr">
        <is>
          <t>Mock</t>
        </is>
      </c>
      <c r="P20" s="100" t="inlineStr">
        <is>
          <t>Pharma Plus เล่มม่วง</t>
        </is>
      </c>
      <c r="Q20" s="100" t="n"/>
    </row>
    <row r="21" ht="13.2" customHeight="1" s="49">
      <c r="A21" s="100" t="n">
        <v>24</v>
      </c>
      <c r="B21" s="88"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00" t="n"/>
      <c r="D21" s="88" t="inlineStr">
        <is>
          <t>ผิดจรรยาบรรณแห่งวิชาชีพ</t>
        </is>
      </c>
      <c r="E21" s="88" t="inlineStr">
        <is>
          <t>ผิดกฎหมายยา</t>
        </is>
      </c>
      <c r="F21" s="88" t="inlineStr">
        <is>
          <t>ละเมิดสิทธิ์ของผู้ป่วย</t>
        </is>
      </c>
      <c r="G21" s="88" t="inlineStr">
        <is>
          <t>ผิดข้อบังคับสภาว่าด้วยข้อจำกัดและเงื่อนไขการปฏิบัติหน้าที่</t>
        </is>
      </c>
      <c r="H21" s="88" t="inlineStr">
        <is>
          <t>ไม่ทำตามประกาศเรื่องการเลือกสรร</t>
        </is>
      </c>
      <c r="I21" s="100" t="n">
        <v>1</v>
      </c>
      <c r="J21" s="88"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00" t="n"/>
      <c r="L21" s="88" t="inlineStr">
        <is>
          <t>พ.ร.บ. ยา พ.ศ. 2510</t>
        </is>
      </c>
      <c r="M21" s="100" t="inlineStr">
        <is>
          <t>SAP</t>
        </is>
      </c>
      <c r="N21" s="88" t="inlineStr">
        <is>
          <t>ข้อ 24 Pharma Plus เล่มม่วง (เฉลยข้อ ก)</t>
        </is>
      </c>
      <c r="O21" s="100" t="inlineStr">
        <is>
          <t>Mock</t>
        </is>
      </c>
      <c r="P21" s="100" t="inlineStr">
        <is>
          <t>Pharma Plus เล่มม่วง</t>
        </is>
      </c>
      <c r="Q21" s="100" t="n"/>
    </row>
    <row r="22" ht="13.2" customHeight="1" s="49">
      <c r="A22" s="100" t="n">
        <v>25</v>
      </c>
      <c r="B22" s="88" t="inlineStr">
        <is>
          <t>ข้อใดถูกต้องเกี่ยวกับยา fluoxetine</t>
        </is>
      </c>
      <c r="C22" s="100" t="n"/>
      <c r="D22" s="88" t="inlineStr">
        <is>
          <t>จัดอยู่ในประเภทยาอันตราย เภสัชกรสามารถจ่ายได้ในร้านยา</t>
        </is>
      </c>
      <c r="E22" s="88" t="inlineStr">
        <is>
          <t>จัดอยู่ในประเภทยาควบคุมพิเศษ เภสัชกรไม่สามารถจ่ายได้</t>
        </is>
      </c>
      <c r="F22" s="88" t="inlineStr">
        <is>
          <t>จัดอยู่ในประเภทยาอันตราย จ่ายได้ในเฉพาะโรงพยาบาล</t>
        </is>
      </c>
      <c r="G22" s="88" t="inlineStr">
        <is>
          <t>จัดอยู่ในประเภทยาเสพติดให้โทษประเภท 2 ต้องทำบัญชีรายงาน อย.</t>
        </is>
      </c>
      <c r="H22" s="88" t="inlineStr">
        <is>
          <t>จัดอยู่ในประเภทยาวัตถุออกฤทธิ์ต่อจิตประสาท</t>
        </is>
      </c>
      <c r="I22" s="100" t="n">
        <v>1</v>
      </c>
      <c r="J22" s="88"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00" t="n"/>
      <c r="L22" s="88" t="inlineStr">
        <is>
          <t>พ.ร.บ. ยาเสพติดให้โทษ &amp; วัตถุออกฤทธิ์</t>
        </is>
      </c>
      <c r="M22" s="100" t="inlineStr">
        <is>
          <t>SAP</t>
        </is>
      </c>
      <c r="N22" s="88" t="inlineStr">
        <is>
          <t>ข้อ 25 Pharma Plus เล่มม่วง (เฉลยข้อ ก)</t>
        </is>
      </c>
      <c r="O22" s="100" t="inlineStr">
        <is>
          <t>Mock</t>
        </is>
      </c>
      <c r="P22" s="100" t="inlineStr">
        <is>
          <t>Pharma Plus เล่มม่วง</t>
        </is>
      </c>
      <c r="Q22" s="100" t="n"/>
    </row>
    <row r="23" ht="13.2" customHeight="1" s="49">
      <c r="A23" s="100" t="n">
        <v>26</v>
      </c>
      <c r="B23" s="88" t="inlineStr">
        <is>
          <t>ยาที่ใช้ในการรักษาโรคหืดชนิดใด ซึ่งตามกฎหมายจัดเป็นยาควบคุมพิเศษ</t>
        </is>
      </c>
      <c r="C23" s="100" t="n"/>
      <c r="D23" s="88" t="inlineStr">
        <is>
          <t>Turbutaline (2.5mg/tab)</t>
        </is>
      </c>
      <c r="E23" s="88" t="inlineStr">
        <is>
          <t>Prednisolone (5mg/tab)</t>
        </is>
      </c>
      <c r="F23" s="88" t="inlineStr">
        <is>
          <t>Inhaled fermoterol (4.5 mcg/dose)</t>
        </is>
      </c>
      <c r="G23" s="88" t="inlineStr">
        <is>
          <t>Inhaled beclomethasone</t>
        </is>
      </c>
      <c r="H23" s="88" t="inlineStr">
        <is>
          <t>Theophylline (200 mg sustained-release)</t>
        </is>
      </c>
      <c r="I23" s="100" t="n">
        <v>2</v>
      </c>
      <c r="J23" s="88"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00" t="n"/>
      <c r="L23" s="88" t="inlineStr">
        <is>
          <t>พ.ร.บ. ยา พ.ศ. 2510</t>
        </is>
      </c>
      <c r="M23" s="100" t="inlineStr">
        <is>
          <t>SAP</t>
        </is>
      </c>
      <c r="N23" s="88" t="inlineStr">
        <is>
          <t>ข้อ 26 Pharma Plus เล่มม่วง (เฉลยข้อ ข)</t>
        </is>
      </c>
      <c r="O23" s="100" t="inlineStr">
        <is>
          <t>Mock</t>
        </is>
      </c>
      <c r="P23" s="100" t="inlineStr">
        <is>
          <t>Pharma Plus เล่มม่วง</t>
        </is>
      </c>
      <c r="Q23" s="100" t="n"/>
    </row>
    <row r="24" ht="13.2" customHeight="1" s="49">
      <c r="A24" s="100" t="n">
        <v>27</v>
      </c>
      <c r="B24" s="88"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00" t="n"/>
      <c r="D24" s="88" t="inlineStr">
        <is>
          <t>เนื่องจากจัดเป็นยาควบคุมพิเศษ</t>
        </is>
      </c>
      <c r="E24" s="88" t="inlineStr">
        <is>
          <t>เนื่องจากจัดเป็นยาที่ลงทะเบียนแบบมีเงื่อนไขต้องติดตามการใช้ในโรงพยาบาล</t>
        </is>
      </c>
      <c r="F24" s="88" t="inlineStr">
        <is>
          <t>เนื่องจากจัดเป็นยาเสพติดให้โทษ ประเภทที่ 2</t>
        </is>
      </c>
      <c r="G24" s="88" t="inlineStr">
        <is>
          <t>เนื่องจากจัดเป็นวัตถุออกฤทธิ์ต่อจิตประสาทประเภทที่ 2</t>
        </is>
      </c>
      <c r="H24" s="88" t="inlineStr">
        <is>
          <t>เนื่องจากจัดเป็นยาอันตราย</t>
        </is>
      </c>
      <c r="I24" s="100" t="n">
        <v>4</v>
      </c>
      <c r="J24" s="88"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00" t="n"/>
      <c r="L24" s="88" t="inlineStr">
        <is>
          <t>พ.ร.บ. ยา พ.ศ. 2510</t>
        </is>
      </c>
      <c r="M24" s="100" t="inlineStr">
        <is>
          <t>SAP</t>
        </is>
      </c>
      <c r="N24" s="88" t="inlineStr">
        <is>
          <t>ข้อ 27 Pharma Plus เล่มม่วง (เฉลยข้อ ง)</t>
        </is>
      </c>
      <c r="O24" s="100" t="inlineStr">
        <is>
          <t>Mock</t>
        </is>
      </c>
      <c r="P24" s="100" t="inlineStr">
        <is>
          <t>Pharma Plus เล่มม่วง</t>
        </is>
      </c>
      <c r="Q24" s="100" t="n"/>
    </row>
    <row r="25" ht="13.2" customHeight="1" s="49">
      <c r="A25" s="100" t="n">
        <v>28</v>
      </c>
      <c r="B25" s="88"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00" t="n"/>
      <c r="D25" s="88" t="inlineStr">
        <is>
          <t>ยาแก้ไอ้น้ำดำ องค์การเภสัช ขนาด 60 ml</t>
        </is>
      </c>
      <c r="E25" s="88" t="inlineStr">
        <is>
          <t>ยาแก้ไอ้น้ำดำ องค์การเภสัช ขนาด 120 ml</t>
        </is>
      </c>
      <c r="F25" s="88" t="inlineStr">
        <is>
          <t>Cofeed (Diphenhydramine and ammonium chloride)</t>
        </is>
      </c>
      <c r="G25" s="88" t="inlineStr">
        <is>
          <t>Terco-D (Dextromethorphan and terpin hydrate)</t>
        </is>
      </c>
      <c r="H25" s="88" t="inlineStr">
        <is>
          <t>Godipect (Codeine phosphate and glycerylguaicolate)</t>
        </is>
      </c>
      <c r="I25" s="100" t="n">
        <v>1</v>
      </c>
      <c r="J25" s="88"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00" t="n"/>
      <c r="L25" s="88" t="inlineStr">
        <is>
          <t>พ.ร.บ. ยา พ.ศ. 2510</t>
        </is>
      </c>
      <c r="M25" s="100" t="inlineStr">
        <is>
          <t>SAP</t>
        </is>
      </c>
      <c r="N25" s="88" t="inlineStr">
        <is>
          <t>ข้อ 28 Pharma Plus เล่มม่วง (เฉลยข้อ ก ค ง)</t>
        </is>
      </c>
      <c r="O25" s="100" t="inlineStr">
        <is>
          <t>Mock</t>
        </is>
      </c>
      <c r="P25" s="100" t="inlineStr">
        <is>
          <t>Pharma Plus เล่มม่วง</t>
        </is>
      </c>
      <c r="Q25" s="100" t="n"/>
    </row>
    <row r="26" ht="13.2" customHeight="1" s="49">
      <c r="A26" s="100" t="n">
        <v>29</v>
      </c>
      <c r="B26" s="88" t="inlineStr">
        <is>
          <t>ตาม พ.ร.บ.ยา พ.ศ. 2510 ยารับประทานคุมกำเนิดอยู่ในข้อใด
ยารับประทานคุมกำเนิดอยู่ในข้อใด</t>
        </is>
      </c>
      <c r="C26" s="100" t="n"/>
      <c r="D26" s="88" t="inlineStr">
        <is>
          <t>ยาที่จ่ายตามใบสั่งแพทย์์เท่านั้น</t>
        </is>
      </c>
      <c r="E26" s="88" t="inlineStr">
        <is>
          <t>ยาที่จ่ายได้โดยเภสัชกร</t>
        </is>
      </c>
      <c r="F26" s="88" t="inlineStr">
        <is>
          <t>ยาที่จ่ายได้ในร้านยาแผนปัจจุบันบรรจุเสร็จ</t>
        </is>
      </c>
      <c r="G26" s="88" t="inlineStr">
        <is>
          <t>ยาประเภท over the counter (OTC)</t>
        </is>
      </c>
      <c r="H26" s="88" t="inlineStr">
        <is>
          <t>ยาควบคุมพิเศษ</t>
        </is>
      </c>
      <c r="I26" s="100" t="n">
        <v>2</v>
      </c>
      <c r="J26" s="88"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00" t="n"/>
      <c r="L26" s="88" t="inlineStr">
        <is>
          <t>พ.ร.บ. ยา พ.ศ. 2510</t>
        </is>
      </c>
      <c r="M26" s="100" t="inlineStr">
        <is>
          <t>SAP</t>
        </is>
      </c>
      <c r="N26" s="88" t="inlineStr">
        <is>
          <t>ข้อ 29 Pharma Plus เล่มม่วง (เฉลยข้อ ข ค)</t>
        </is>
      </c>
      <c r="O26" s="100" t="inlineStr">
        <is>
          <t>Mock</t>
        </is>
      </c>
      <c r="P26" s="100" t="inlineStr">
        <is>
          <t>Pharma Plus เล่มม่วง</t>
        </is>
      </c>
      <c r="Q26" s="100" t="n"/>
    </row>
    <row r="27" ht="13.2" customHeight="1" s="49">
      <c r="A27" s="100" t="n">
        <v>32</v>
      </c>
      <c r="B27" s="88"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00" t="n"/>
      <c r="D27" s="88" t="inlineStr">
        <is>
          <t>ชื่อยา</t>
        </is>
      </c>
      <c r="E27" s="88" t="inlineStr">
        <is>
          <t>สารออกฤทธิ์</t>
        </is>
      </c>
      <c r="F27" s="88" t="inlineStr">
        <is>
          <t>ที่ตั้งสถานที่ผลิตยา</t>
        </is>
      </c>
      <c r="G27" s="88" t="inlineStr">
        <is>
          <t>วันเดือนปีที่ยาสิ้นอายุ</t>
        </is>
      </c>
      <c r="H27" s="88" t="inlineStr">
        <is>
          <t>เลขที่ทะเบียนโฆษณายา</t>
        </is>
      </c>
      <c r="I27" s="100" t="n">
        <v>5</v>
      </c>
      <c r="J27" s="88"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00" t="n"/>
      <c r="L27" s="88" t="inlineStr">
        <is>
          <t>พ.ร.บ. ยา พ.ศ. 2510</t>
        </is>
      </c>
      <c r="M27" s="100" t="inlineStr">
        <is>
          <t>SAP</t>
        </is>
      </c>
      <c r="N27" s="88" t="inlineStr">
        <is>
          <t>ข้อ 32 Pharma Plus เล่มม่วง (เฉลยข้อ จ)</t>
        </is>
      </c>
      <c r="O27" s="100" t="inlineStr">
        <is>
          <t>Mock</t>
        </is>
      </c>
      <c r="P27" s="100" t="inlineStr">
        <is>
          <t>Pharma Plus เล่มม่วง</t>
        </is>
      </c>
      <c r="Q27" s="100" t="n"/>
    </row>
    <row r="28" ht="13.2" customHeight="1" s="49">
      <c r="A28" s="100" t="n">
        <v>33</v>
      </c>
      <c r="B28" s="88"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00" t="n"/>
      <c r="D28" s="88" t="inlineStr">
        <is>
          <t>ยาปลอม</t>
        </is>
      </c>
      <c r="E28" s="88" t="inlineStr">
        <is>
          <t>ยาแปรสภาพ</t>
        </is>
      </c>
      <c r="F28" s="88" t="inlineStr">
        <is>
          <t>ยาผิดมาตรฐาน</t>
        </is>
      </c>
      <c r="G28" s="88" t="inlineStr">
        <is>
          <t>ยาเสื่อมคุณภาพ</t>
        </is>
      </c>
      <c r="H28" s="88" t="inlineStr">
        <is>
          <t>ยาเทียม</t>
        </is>
      </c>
      <c r="I28" s="100" t="n">
        <v>3</v>
      </c>
      <c r="J28" s="88"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00" t="n"/>
      <c r="L28" s="88" t="inlineStr">
        <is>
          <t>พ.ร.บ. ยา พ.ศ. 2510</t>
        </is>
      </c>
      <c r="M28" s="100" t="inlineStr">
        <is>
          <t>SAP</t>
        </is>
      </c>
      <c r="N28" s="88" t="inlineStr">
        <is>
          <t>ข้อ 33 Pharma Plus เล่มม่วง (เฉลยข้อ ค)</t>
        </is>
      </c>
      <c r="O28" s="100" t="inlineStr">
        <is>
          <t>Mock</t>
        </is>
      </c>
      <c r="P28" s="100" t="inlineStr">
        <is>
          <t>Pharma Plus เล่มม่วง</t>
        </is>
      </c>
      <c r="Q28" s="100" t="n"/>
    </row>
    <row r="29" ht="13.2" customHeight="1" s="49">
      <c r="A29" s="100" t="n">
        <v>34</v>
      </c>
      <c r="B29" s="88" t="inlineStr">
        <is>
          <t>หากเภสัชกรยังไม่ได้เป็นผู้ประกอบวิชาชีพเภสัชกรรม ข้อใดกล่าวถูกต้อง</t>
        </is>
      </c>
      <c r="C29" s="100" t="n"/>
      <c r="D29" s="88" t="inlineStr">
        <is>
          <t>เขาจะไม่สามารถพัฒนาตำรับ triamcinolone lotion นี้ขึ้นมาได้</t>
        </is>
      </c>
      <c r="E29" s="88" t="inlineStr">
        <is>
          <t>เขาจะไม่สามารถเป็นเจ้าของโรงงานผลิต triamcinolone lotion นี้ขึ้นมาได้</t>
        </is>
      </c>
      <c r="F29" s="88" t="inlineStr">
        <is>
          <t>เขาจะไม่สามารถระบุชื่อว่าเป็นผู้พัฒนา triamcinolone lotion ตำรับได้</t>
        </is>
      </c>
      <c r="G29" s="88" t="inlineStr">
        <is>
          <t>เขาจะไม่สามารถทำหน้าที่เป็นเภสัชกรควบคุมการผลิต triamcinolone lotion นี้ขึ้นมาได้</t>
        </is>
      </c>
      <c r="H29" s="88" t="inlineStr">
        <is>
          <t>เขาจะไม่สามารถทำหน้าที่เป็นผู้เดินเรื่องขึ้นทะเบียนตำรับนี้</t>
        </is>
      </c>
      <c r="I29" s="100" t="n">
        <v>4</v>
      </c>
      <c r="J29" s="88"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00" t="n"/>
      <c r="L29" s="88" t="inlineStr">
        <is>
          <t>พ.ร.บ. ยา พ.ศ. 2510</t>
        </is>
      </c>
      <c r="M29" s="100" t="inlineStr">
        <is>
          <t>SAP</t>
        </is>
      </c>
      <c r="N29" s="88" t="inlineStr">
        <is>
          <t>ข้อ 34 Pharma Plus เล่มม่วง (เฉลยข้อ ง)</t>
        </is>
      </c>
      <c r="O29" s="100" t="inlineStr">
        <is>
          <t>Mock</t>
        </is>
      </c>
      <c r="P29" s="100" t="inlineStr">
        <is>
          <t>Pharma Plus เล่มม่วง</t>
        </is>
      </c>
      <c r="Q29" s="100" t="n"/>
    </row>
    <row r="30" ht="13.2" customHeight="1" s="49">
      <c r="A30" s="100" t="n">
        <v>35</v>
      </c>
      <c r="B30" s="88" t="inlineStr">
        <is>
          <t>เจ้าของโรงงานผลิต triamcinolone cream 0.1% จำหน่ายในขนาดบรรจุ 15 g จัดเป็นยาพวกใด</t>
        </is>
      </c>
      <c r="C30" s="100" t="n"/>
      <c r="D30" s="88" t="inlineStr">
        <is>
          <t>ยาอันตราย</t>
        </is>
      </c>
      <c r="E30" s="88" t="inlineStr">
        <is>
          <t>ยาควบคุมพิเศษ</t>
        </is>
      </c>
      <c r="F30" s="88" t="inlineStr">
        <is>
          <t>ยาสามัญประจำบ้าน</t>
        </is>
      </c>
      <c r="G30" s="88" t="inlineStr">
        <is>
          <t>ยาแผนปัจจุบันบรรจุเสร็จ</t>
        </is>
      </c>
      <c r="H30" s="88" t="inlineStr">
        <is>
          <t>ยาใช้ภายนอกที่ไม่ใช่ยาอันตราย</t>
        </is>
      </c>
      <c r="I30" s="100" t="n">
        <v>1</v>
      </c>
      <c r="J3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00" t="n"/>
      <c r="L30" s="88" t="inlineStr">
        <is>
          <t>พ.ร.บ. ยา พ.ศ. 2510</t>
        </is>
      </c>
      <c r="M30" s="100" t="inlineStr">
        <is>
          <t>SAP</t>
        </is>
      </c>
      <c r="N30" s="88" t="inlineStr">
        <is>
          <t>ข้อ 35 Pharma Plus เล่มม่วง (เฉลยข้อ ก)</t>
        </is>
      </c>
      <c r="O30" s="100" t="inlineStr">
        <is>
          <t>Mock</t>
        </is>
      </c>
      <c r="P30" s="100" t="inlineStr">
        <is>
          <t>Pharma Plus เล่มม่วง</t>
        </is>
      </c>
      <c r="Q30" s="100" t="n"/>
    </row>
    <row r="31" ht="13.2" customHeight="1" s="49">
      <c r="A31" s="100" t="n">
        <v>36</v>
      </c>
      <c r="B31" s="88" t="inlineStr">
        <is>
          <t>ยาตาข้อใดต่อไปนี้ เป็นยาสามัญประจำบ้าน</t>
        </is>
      </c>
      <c r="C31" s="100" t="n"/>
      <c r="D31" s="88" t="inlineStr">
        <is>
          <t>Diclofenac ED</t>
        </is>
      </c>
      <c r="E31" s="88" t="inlineStr">
        <is>
          <t>Chloramphenicol eye ointment</t>
        </is>
      </c>
      <c r="F31" s="88" t="inlineStr">
        <is>
          <t>Timolol ED</t>
        </is>
      </c>
      <c r="G31" s="88" t="inlineStr">
        <is>
          <t>Dexamethasone ED</t>
        </is>
      </c>
      <c r="H31" s="88" t="inlineStr">
        <is>
          <t>Tetracycline eye ointment</t>
        </is>
      </c>
      <c r="I31" s="100" t="n">
        <v>1</v>
      </c>
      <c r="J31" s="88"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00" t="n"/>
      <c r="L31" s="88" t="inlineStr">
        <is>
          <t>พ.ร.บ. ยา พ.ศ. 2510</t>
        </is>
      </c>
      <c r="M31" s="100" t="inlineStr">
        <is>
          <t>SAP</t>
        </is>
      </c>
      <c r="N31" s="88" t="inlineStr">
        <is>
          <t>ข้อ 36 Pharma Plus เล่มม่วง (เฉลยข้อ ไมมีคำตอบ)</t>
        </is>
      </c>
      <c r="O31" s="100" t="inlineStr">
        <is>
          <t>Mock</t>
        </is>
      </c>
      <c r="P31" s="100" t="inlineStr">
        <is>
          <t>Pharma Plus เล่มม่วง</t>
        </is>
      </c>
      <c r="Q31" s="100" t="n"/>
    </row>
    <row r="32" ht="13.2" customHeight="1" s="49">
      <c r="A32" s="100" t="n">
        <v>37</v>
      </c>
      <c r="B32" s="88"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00" t="n"/>
      <c r="D32" s="88" t="inlineStr">
        <is>
          <t>ยาปลอม</t>
        </is>
      </c>
      <c r="E32" s="88" t="inlineStr">
        <is>
          <t>ยาสิ้นอายุ</t>
        </is>
      </c>
      <c r="F32" s="88" t="inlineStr">
        <is>
          <t>ยาเสื่อมคุณภาพ</t>
        </is>
      </c>
      <c r="G32" s="88" t="inlineStr">
        <is>
          <t>ยาผิดมาตรฐาน</t>
        </is>
      </c>
      <c r="H32" s="88" t="inlineStr">
        <is>
          <t>ยาต่ำกว่ามาตรฐาน</t>
        </is>
      </c>
      <c r="I32" s="100" t="n">
        <v>1</v>
      </c>
      <c r="J32"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00" t="n"/>
      <c r="L32" s="88" t="inlineStr">
        <is>
          <t>พ.ร.บ. ยา พ.ศ. 2510</t>
        </is>
      </c>
      <c r="M32" s="100" t="inlineStr">
        <is>
          <t>SAP</t>
        </is>
      </c>
      <c r="N32" s="88" t="inlineStr">
        <is>
          <t>ข้อ 37 Pharma Plus เล่มม่วง (เฉลยข้อ ก)</t>
        </is>
      </c>
      <c r="O32" s="100" t="inlineStr">
        <is>
          <t>Mock</t>
        </is>
      </c>
      <c r="P32" s="100" t="inlineStr">
        <is>
          <t>Pharma Plus เล่มม่วง</t>
        </is>
      </c>
      <c r="Q32" s="100" t="n"/>
    </row>
    <row r="33" ht="13.2" customHeight="1" s="49">
      <c r="A33" s="100" t="n">
        <v>38</v>
      </c>
      <c r="B33" s="88" t="inlineStr">
        <is>
          <t>ยาในข้อใดที่เภสัชกรสามารถจ่ายได้เมื่อได้รับใบสั่งยาจากแพทย์์เท่านั้น</t>
        </is>
      </c>
      <c r="C33" s="100" t="n"/>
      <c r="D33" s="88" t="inlineStr">
        <is>
          <t>Celecoxib</t>
        </is>
      </c>
      <c r="E33" s="88" t="inlineStr">
        <is>
          <t>Tramadol</t>
        </is>
      </c>
      <c r="F33" s="88" t="inlineStr">
        <is>
          <t>Meloxicam</t>
        </is>
      </c>
      <c r="G33" s="88" t="inlineStr">
        <is>
          <t>Prednisolone</t>
        </is>
      </c>
      <c r="H33" s="88" t="inlineStr">
        <is>
          <t>Indomethacin</t>
        </is>
      </c>
      <c r="I33" s="100" t="n">
        <v>4</v>
      </c>
      <c r="J33" s="88"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00" t="n"/>
      <c r="L33" s="88" t="inlineStr">
        <is>
          <t>พ.ร.บ. ยา พ.ศ. 2510</t>
        </is>
      </c>
      <c r="M33" s="100" t="inlineStr">
        <is>
          <t>SAP</t>
        </is>
      </c>
      <c r="N33" s="88" t="inlineStr">
        <is>
          <t>ข้อ 38 Pharma Plus เล่มม่วง (เฉลยข้อ ง)</t>
        </is>
      </c>
      <c r="O33" s="100" t="inlineStr">
        <is>
          <t>Mock</t>
        </is>
      </c>
      <c r="P33" s="100" t="inlineStr">
        <is>
          <t>Pharma Plus เล่มม่วง</t>
        </is>
      </c>
      <c r="Q33" s="100" t="n"/>
    </row>
    <row r="34" ht="13.2" customHeight="1" s="49">
      <c r="A34" s="100" t="n">
        <v>39</v>
      </c>
      <c r="B34" s="88" t="inlineStr">
        <is>
          <t>ถ้าเภสัชกรจ่ายยาในข้อ 38 โดยไม่มีใบสั่งแพทย์์จะมีความผิดในข้อใด</t>
        </is>
      </c>
      <c r="C34" s="100" t="n"/>
      <c r="D34" s="88" t="inlineStr">
        <is>
          <t>จ่ายยาควบคุมพิเศษโดยไม่มีใบสั่งยา</t>
        </is>
      </c>
      <c r="E34" s="88" t="inlineStr">
        <is>
          <t>จ่ายยาอันตรายโดยไม่มีใบสั่งยา</t>
        </is>
      </c>
      <c r="F34" s="88" t="inlineStr">
        <is>
          <t>จ่ายยาประเภทวัตถุออกฤทธิ์ต่อจิตประสาทโดยไม่มีใบสั่งยา</t>
        </is>
      </c>
      <c r="G34" s="88" t="inlineStr">
        <is>
          <t>จ่ายยาประเภทยาเสพติดให้โทษประเภท 2 โดยไม่มีใบสั่งยา</t>
        </is>
      </c>
      <c r="H34" s="88" t="inlineStr">
        <is>
          <t>จ่ายยาประเภทยาเสพติดให้โทษประเภท 3 โดยไม่มีใบสั่งยา</t>
        </is>
      </c>
      <c r="I34" s="100" t="n">
        <v>1</v>
      </c>
      <c r="J34" s="88"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00" t="n"/>
      <c r="L34" s="88" t="inlineStr">
        <is>
          <t>พ.ร.บ. ยาเสพติดให้โทษ &amp; วัตถุออกฤทธิ์</t>
        </is>
      </c>
      <c r="M34" s="100" t="inlineStr">
        <is>
          <t>SAP</t>
        </is>
      </c>
      <c r="N34" s="88" t="inlineStr">
        <is>
          <t>ข้อ 39 Pharma Plus เล่มม่วง (เฉลยข้อ ก)</t>
        </is>
      </c>
      <c r="O34" s="100" t="inlineStr">
        <is>
          <t>Mock</t>
        </is>
      </c>
      <c r="P34" s="100" t="inlineStr">
        <is>
          <t>Pharma Plus เล่มม่วง</t>
        </is>
      </c>
      <c r="Q34" s="100" t="n"/>
    </row>
    <row r="35" ht="13.2" customHeight="1" s="49">
      <c r="A35" s="100" t="n">
        <v>46</v>
      </c>
      <c r="B35" s="88" t="inlineStr">
        <is>
          <t>ผงน้ำตาลเกลือแร่จัดเป็นยาประเภทใด</t>
        </is>
      </c>
      <c r="C35" s="100" t="n"/>
      <c r="D35" s="88" t="inlineStr">
        <is>
          <t>ยาบรรจุเสร็จที่ไม่ใช่ยาอันตราย</t>
        </is>
      </c>
      <c r="E35" s="88" t="inlineStr">
        <is>
          <t>ยาสามัญประจำบ้าน</t>
        </is>
      </c>
      <c r="F35" s="88" t="inlineStr">
        <is>
          <t>ยาอันตราย</t>
        </is>
      </c>
      <c r="G35" s="88" t="inlineStr">
        <is>
          <t>ยาควบคุมพิเศษ</t>
        </is>
      </c>
      <c r="H35" s="88" t="inlineStr">
        <is>
          <t>ยาแผนโบราณ</t>
        </is>
      </c>
      <c r="I35" s="100" t="n">
        <v>2</v>
      </c>
      <c r="J35" s="88"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00" t="n"/>
      <c r="L35" s="88" t="inlineStr">
        <is>
          <t>พ.ร.บ. ยา พ.ศ. 2510</t>
        </is>
      </c>
      <c r="M35" s="100" t="inlineStr">
        <is>
          <t>SAP</t>
        </is>
      </c>
      <c r="N35" s="88" t="inlineStr">
        <is>
          <t>ข้อ 46 Pharma Plus เล่มม่วง (เฉลยข้อ ข)</t>
        </is>
      </c>
      <c r="O35" s="100" t="inlineStr">
        <is>
          <t>Mock</t>
        </is>
      </c>
      <c r="P35" s="100" t="inlineStr">
        <is>
          <t>Pharma Plus เล่มม่วง</t>
        </is>
      </c>
      <c r="Q35" s="100" t="n"/>
    </row>
    <row r="36" ht="13.2" customHeight="1" s="49">
      <c r="A36" s="100" t="n">
        <v>47</v>
      </c>
      <c r="B36" s="88" t="inlineStr">
        <is>
          <t>ตารางแสดงการเกิด MI ในผู้ป่วยที่ใช้ยา atorvastatin และ simvastatin
ข้อใดถูก</t>
        </is>
      </c>
      <c r="C36" s="100" t="n"/>
      <c r="D36" s="88" t="inlineStr">
        <is>
          <t>เป็นประชากรที่เกิด MI ทั้งเก่าและใหม่</t>
        </is>
      </c>
      <c r="E36" s="88" t="inlineStr">
        <is>
          <t>Atorvastatin เกิด MI ต่ำกว่า simvastatin</t>
        </is>
      </c>
      <c r="F36" s="88" t="inlineStr">
        <is>
          <t>Simvastatin ลดการเกิด MI ก่อนถึง 100 ปี</t>
        </is>
      </c>
      <c r="G36" s="88" t="inlineStr">
        <is>
          <t>Simvastatin เกิด MI ต่ำกว่า atorvastatin</t>
        </is>
      </c>
      <c r="H36" s="88" t="inlineStr">
        <is>
          <t>ไม่มีข้อใดถูก</t>
        </is>
      </c>
      <c r="I36" s="100" t="n">
        <v>2</v>
      </c>
      <c r="J36" s="88"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00" t="n"/>
      <c r="L36" s="88" t="inlineStr">
        <is>
          <t>พ.ร.บ. ยา พ.ศ. 2510</t>
        </is>
      </c>
      <c r="M36" s="100" t="inlineStr">
        <is>
          <t>SAP</t>
        </is>
      </c>
      <c r="N36" s="88" t="inlineStr">
        <is>
          <t>ข้อ 47 Pharma Plus เล่มม่วง (เฉลยข้อ ข)</t>
        </is>
      </c>
      <c r="O36" s="100" t="inlineStr">
        <is>
          <t>Mock</t>
        </is>
      </c>
      <c r="P36" s="100" t="inlineStr">
        <is>
          <t>Pharma Plus เล่มม่วง</t>
        </is>
      </c>
      <c r="Q36" s="100" t="n"/>
    </row>
    <row r="37" ht="13.2" customHeight="1" s="49">
      <c r="A37" s="100" t="n">
        <v>48</v>
      </c>
      <c r="B37" s="88"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00" t="n"/>
      <c r="D37" s="88" t="inlineStr">
        <is>
          <t>ลิขสิทธิ์</t>
        </is>
      </c>
      <c r="E37" s="88" t="inlineStr">
        <is>
          <t>เครื่องหมายการค้า</t>
        </is>
      </c>
      <c r="F37" s="88" t="inlineStr">
        <is>
          <t>สิทธิบัตร</t>
        </is>
      </c>
      <c r="G37" s="88" t="inlineStr">
        <is>
          <t>ความลับทางการค้า</t>
        </is>
      </c>
      <c r="H37" s="88" t="inlineStr">
        <is>
          <t>สิทธิเหนือสิทธิบัตร</t>
        </is>
      </c>
      <c r="I37" s="100" t="n">
        <v>3</v>
      </c>
      <c r="J37" s="88"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00" t="n"/>
      <c r="L37" s="88" t="inlineStr">
        <is>
          <t>พ.ร.บ. ยา พ.ศ. 2510</t>
        </is>
      </c>
      <c r="M37" s="100" t="inlineStr">
        <is>
          <t>SAP</t>
        </is>
      </c>
      <c r="N37" s="88" t="inlineStr">
        <is>
          <t>ข้อ 48 Pharma Plus เล่มม่วง (เฉลยข้อ ค)</t>
        </is>
      </c>
      <c r="O37" s="100" t="inlineStr">
        <is>
          <t>Mock</t>
        </is>
      </c>
      <c r="P37" s="100" t="inlineStr">
        <is>
          <t>Pharma Plus เล่มม่วง</t>
        </is>
      </c>
      <c r="Q37" s="100" t="n"/>
    </row>
    <row r="38" ht="13.2" customHeight="1" s="49">
      <c r="A38" s="100" t="n">
        <v>49</v>
      </c>
      <c r="B38" s="88" t="inlineStr">
        <is>
          <t>เกี่ยวกับ ข้อใดคือยาผิดมาตรฐาน ข้อใดต่อไปนี้กล่าวถูกต้องตามหลักวิชาชีพเภสัชกรรม</t>
        </is>
      </c>
      <c r="C38" s="100" t="n"/>
      <c r="D38" s="88" t="inlineStr">
        <is>
          <t>ผสม cotrimazole ร่วมกับ terbinafine เพื่อลดต้นทุน</t>
        </is>
      </c>
      <c r="E38" s="88" t="inlineStr">
        <is>
          <t>ในฉลากระบุวันหมดอายุ คือ มกราคม 2009 แต่ความจริงหมดอายุเมื่อ มกราคม 2019</t>
        </is>
      </c>
      <c r="F38" s="88" t="inlineStr">
        <is>
          <t>ยามี %LA = 87%</t>
        </is>
      </c>
      <c r="G38" s="88" t="inlineStr">
        <is>
          <t>ยาหมดอายุตามที่ระบุไว้ในฉลาก</t>
        </is>
      </c>
      <c r="H38" s="88" t="inlineStr">
        <is>
          <t>แจ้งที่อยู่ในการผลิต ไม่ตรงกับที่ขึ้นทะเบียนยา</t>
        </is>
      </c>
      <c r="I38" s="100" t="n">
        <v>3</v>
      </c>
      <c r="J38" s="88"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00" t="n"/>
      <c r="L38" s="88" t="inlineStr">
        <is>
          <t>พ.ร.บ. ยา พ.ศ. 2510</t>
        </is>
      </c>
      <c r="M38" s="100" t="inlineStr">
        <is>
          <t>SAP</t>
        </is>
      </c>
      <c r="N38" s="88" t="inlineStr">
        <is>
          <t>ข้อ 49 Pharma Plus เล่มม่วง (เฉลยข้อ ค)</t>
        </is>
      </c>
      <c r="O38" s="100" t="inlineStr">
        <is>
          <t>Mock</t>
        </is>
      </c>
      <c r="P38" s="100" t="inlineStr">
        <is>
          <t>Pharma Plus เล่มม่วง</t>
        </is>
      </c>
      <c r="Q38" s="100" t="n"/>
    </row>
    <row r="39" ht="13.2" customHeight="1" s="49">
      <c r="A39" s="100" t="n">
        <v>50</v>
      </c>
      <c r="B39" s="88" t="inlineStr">
        <is>
          <t>Norfloxacin จัดอยู่ในบัญชียาหลักแห่งชาติบัญชีอะไร</t>
        </is>
      </c>
      <c r="C39" s="100" t="n"/>
      <c r="D39" s="88" t="inlineStr">
        <is>
          <t>บัญชี ก</t>
        </is>
      </c>
      <c r="E39" s="88" t="inlineStr">
        <is>
          <t>บัญชี ข</t>
        </is>
      </c>
      <c r="F39" s="88" t="inlineStr">
        <is>
          <t>บัญชี ค</t>
        </is>
      </c>
      <c r="G39" s="88" t="inlineStr">
        <is>
          <t>บัญชี ง</t>
        </is>
      </c>
      <c r="H39" s="88" t="inlineStr">
        <is>
          <t>บัญชี จ</t>
        </is>
      </c>
      <c r="I39" s="100" t="n">
        <v>1</v>
      </c>
      <c r="J39" s="88"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00" t="n"/>
      <c r="L39" s="88" t="inlineStr">
        <is>
          <t>พ.ร.บ. ยา พ.ศ. 2510</t>
        </is>
      </c>
      <c r="M39" s="100" t="inlineStr">
        <is>
          <t>SAP</t>
        </is>
      </c>
      <c r="N39" s="88" t="inlineStr">
        <is>
          <t>ข้อ 50 Pharma Plus เล่มม่วง (เฉลยข้อ ก)</t>
        </is>
      </c>
      <c r="O39" s="100" t="inlineStr">
        <is>
          <t>Mock</t>
        </is>
      </c>
      <c r="P39" s="100" t="inlineStr">
        <is>
          <t>Pharma Plus เล่มม่วง</t>
        </is>
      </c>
      <c r="Q39" s="100" t="n"/>
    </row>
    <row r="40" ht="13.2" customHeight="1" s="49">
      <c r="A40" s="100" t="n">
        <v>51</v>
      </c>
      <c r="B40" s="88" t="inlineStr">
        <is>
          <t>เกี่ยวกับ บัญชียา ก หมายถึง ข้อใดต่อไปนี้กล่าวถูกต้องตามหลักวิชาชีพเภสัชกรรม</t>
        </is>
      </c>
      <c r="C40" s="100" t="n"/>
      <c r="D40" s="88" t="inlineStr">
        <is>
          <t>รายการยาที่ต้องใช้โดยผู้เชี่ยวชาญ</t>
        </is>
      </c>
      <c r="E40" s="88" t="inlineStr">
        <is>
          <t>รายการยาที่จำเป็นต้องใช้ในสถานพยาบาลบางระดับ</t>
        </is>
      </c>
      <c r="F40" s="88" t="inlineStr">
        <is>
          <t>รายการยาสำหรับใช้เฉพาะโครงการพิเศษของกระทรวง</t>
        </is>
      </c>
      <c r="G40" s="88" t="inlineStr">
        <is>
          <t>รายการยาที่มีความจำเป็นสำหรับสถานพยาบาลทุกระดับ</t>
        </is>
      </c>
      <c r="H40" s="88"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00" t="n">
        <v>4</v>
      </c>
      <c r="J40" s="88"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00" t="n"/>
      <c r="L40" s="88" t="inlineStr">
        <is>
          <t>พ.ร.บ. ยา พ.ศ. 2510</t>
        </is>
      </c>
      <c r="M40" s="100" t="inlineStr">
        <is>
          <t>SAP</t>
        </is>
      </c>
      <c r="N40" s="88" t="inlineStr">
        <is>
          <t>ข้อ 51 Pharma Plus เล่มม่วง (เฉลยข้อ ง)</t>
        </is>
      </c>
      <c r="O40" s="100" t="inlineStr">
        <is>
          <t>Mock</t>
        </is>
      </c>
      <c r="P40" s="100" t="inlineStr">
        <is>
          <t>Pharma Plus เล่มม่วง</t>
        </is>
      </c>
      <c r="Q40" s="100" t="n"/>
    </row>
    <row r="41" ht="13.2" customHeight="1" s="49">
      <c r="A41" s="100" t="n">
        <v>53</v>
      </c>
      <c r="B41" s="88"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00" t="n"/>
      <c r="D41" s="88" t="inlineStr">
        <is>
          <t>ได้ เนื่องจากได้รับอนุญาตขายยาแผนปัจจุบัน</t>
        </is>
      </c>
      <c r="E41" s="88" t="inlineStr">
        <is>
          <t>ได้ เนื่องจากเป็นยาบรรจุเสร็จที่ไม่ใช่ยาอันตรายหรือยาควบคุมพิเศษ</t>
        </is>
      </c>
      <c r="F41" s="88" t="inlineStr">
        <is>
          <t>ได้ เนื่องจากมีเภสัชกรประจำอยู่ตลอดเวลา</t>
        </is>
      </c>
      <c r="G41" s="88" t="inlineStr">
        <is>
          <t>ไม่ได้ เนื่องจากขายเฉพาะในสถานที่ที่ได้รับอนุญาตเท่านั้น</t>
        </is>
      </c>
      <c r="H41" s="88" t="inlineStr">
        <is>
          <t>ไม่ได้ เพราะไม่เห็นหน้าผู้ป่วย</t>
        </is>
      </c>
      <c r="I41" s="100" t="n">
        <v>4</v>
      </c>
      <c r="J41" s="88"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00" t="n"/>
      <c r="L41" s="88" t="inlineStr">
        <is>
          <t>พ.ร.บ. ยา พ.ศ. 2510</t>
        </is>
      </c>
      <c r="M41" s="100" t="inlineStr">
        <is>
          <t>SAP</t>
        </is>
      </c>
      <c r="N41" s="88" t="inlineStr">
        <is>
          <t>ข้อ 53 Pharma Plus เล่มม่วง (เฉลยข้อ ง)</t>
        </is>
      </c>
      <c r="O41" s="100" t="inlineStr">
        <is>
          <t>Mock</t>
        </is>
      </c>
      <c r="P41" s="100" t="inlineStr">
        <is>
          <t>Pharma Plus เล่มม่วง</t>
        </is>
      </c>
      <c r="Q41" s="100" t="n"/>
    </row>
    <row r="42" ht="13.2" customHeight="1" s="49">
      <c r="A42" s="100" t="n">
        <v>54</v>
      </c>
      <c r="B42" s="88" t="inlineStr">
        <is>
          <t>ถ้าจะทำการทดลองผลของยา isotretinoin ต่อหญิงตั้งครรภ์ ข้อใดไม่ควรใช้</t>
        </is>
      </c>
      <c r="C42" s="100" t="n"/>
      <c r="D42" s="88" t="inlineStr">
        <is>
          <t>Case-control</t>
        </is>
      </c>
      <c r="E42" s="88" t="inlineStr">
        <is>
          <t>Cohort</t>
        </is>
      </c>
      <c r="F42" s="88" t="inlineStr">
        <is>
          <t>RCT</t>
        </is>
      </c>
      <c r="G42" s="88" t="inlineStr">
        <is>
          <t>ข้อ ก และ ข</t>
        </is>
      </c>
      <c r="H42" s="88" t="inlineStr">
        <is>
          <t>ข้อ ข และ ค</t>
        </is>
      </c>
      <c r="I42" s="100" t="n">
        <v>5</v>
      </c>
      <c r="J42" s="88"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00" t="n"/>
      <c r="L42" s="88" t="inlineStr">
        <is>
          <t>พ.ร.บ. ยา พ.ศ. 2510</t>
        </is>
      </c>
      <c r="M42" s="100" t="inlineStr">
        <is>
          <t>SAP</t>
        </is>
      </c>
      <c r="N42" s="88" t="inlineStr">
        <is>
          <t>ข้อ 54 Pharma Plus เล่มม่วง (เฉลยข้อ จ)</t>
        </is>
      </c>
      <c r="O42" s="100" t="inlineStr">
        <is>
          <t>Mock</t>
        </is>
      </c>
      <c r="P42" s="100" t="inlineStr">
        <is>
          <t>Pharma Plus เล่มม่วง</t>
        </is>
      </c>
      <c r="Q42" s="100" t="n"/>
    </row>
    <row r="43" ht="13.2" customHeight="1" s="49">
      <c r="A43" s="100" t="n">
        <v>57</v>
      </c>
      <c r="B43" s="88"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00" t="n"/>
      <c r="D43" s="88" t="inlineStr">
        <is>
          <t>ผู้หญิงมีพฤติกรรมการให้ความร่วมมือในการใช้ยาดีกว่าผู้ชาย</t>
        </is>
      </c>
      <c r="E43" s="88"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88" t="inlineStr">
        <is>
          <t>ผู้ป่วยสูงอายุมีพฤติกรรมให้ความร่วมมือในการใช้ยาไม่เท่ากับผู้ป่วยวัยกลางคน</t>
        </is>
      </c>
      <c r="G43" s="88" t="inlineStr">
        <is>
          <t>คนมีการศึกษาสูงให้ความร่วมมือในการใช้ยากกว่าคนที่มีการศึกษาต่ำ</t>
        </is>
      </c>
      <c r="H43" s="88" t="inlineStr">
        <is>
          <t>การให้ยาน้ำ (ถ้าทำได้) จะทำให้ผู้ป่วยมีความร่วมมือในการใช้ยากกว่าการใช้ยาเม็ด</t>
        </is>
      </c>
      <c r="I43" s="100" t="n">
        <v>2</v>
      </c>
      <c r="J43" s="88"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00" t="n"/>
      <c r="L43" s="88" t="inlineStr">
        <is>
          <t>พ.ร.บ. ยา พ.ศ. 2510</t>
        </is>
      </c>
      <c r="M43" s="100" t="inlineStr">
        <is>
          <t>SAP</t>
        </is>
      </c>
      <c r="N43" s="88" t="inlineStr">
        <is>
          <t>ข้อ 57 Pharma Plus เล่มม่วง (เฉลยข้อ ข)</t>
        </is>
      </c>
      <c r="O43" s="100" t="inlineStr">
        <is>
          <t>Mock</t>
        </is>
      </c>
      <c r="P43" s="100" t="inlineStr">
        <is>
          <t>Pharma Plus เล่มม่วง</t>
        </is>
      </c>
      <c r="Q43" s="100" t="n"/>
    </row>
    <row r="44" ht="13.2" customHeight="1" s="49">
      <c r="A44" s="100" t="n">
        <v>58</v>
      </c>
      <c r="B44" s="88"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00" t="n"/>
      <c r="D44" s="88" t="inlineStr">
        <is>
          <t>จัดซื้อด้วยเงินงบประมาณเท่านั้น</t>
        </is>
      </c>
      <c r="E44" s="88" t="inlineStr">
        <is>
          <t>จัดซื้อด้วยวิธีกรณีพิเศษจากองค์การเภสัชกรรมถ้าวงเงินเกิน 50,000บาท</t>
        </is>
      </c>
      <c r="F44" s="88" t="inlineStr">
        <is>
          <t>จัดซื้อโดยวิธีตกลงราคาจากองค์การเภสัชกรรมเท่านั้น ไม่จำกัดวงเงิน</t>
        </is>
      </c>
      <c r="G44" s="88" t="inlineStr">
        <is>
          <t>จัดซื้อโดยวิธีตกลงราคาจากบริษัทใดก็ได้ถ้าวงเงินไม่เกิน 50,000 บาท</t>
        </is>
      </c>
      <c r="H44" s="88" t="inlineStr">
        <is>
          <t>จัดซื้อด้วยวิธีกรณีพิเศษจากองค์การเภสัชกรรม ไม่จำกัดวงเงิน</t>
        </is>
      </c>
      <c r="I44" s="100" t="n">
        <v>5</v>
      </c>
      <c r="J44" s="88"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00" t="n"/>
      <c r="L44" s="88" t="inlineStr">
        <is>
          <t>พ.ร.บ. ยา พ.ศ. 2510</t>
        </is>
      </c>
      <c r="M44" s="100" t="inlineStr">
        <is>
          <t>SAP</t>
        </is>
      </c>
      <c r="N44" s="88" t="inlineStr">
        <is>
          <t>ข้อ 58 Pharma Plus เล่มม่วง (เฉลยข้อ จ)</t>
        </is>
      </c>
      <c r="O44" s="100" t="inlineStr">
        <is>
          <t>Mock</t>
        </is>
      </c>
      <c r="P44" s="100" t="inlineStr">
        <is>
          <t>Pharma Plus เล่มม่วง</t>
        </is>
      </c>
      <c r="Q44" s="100" t="n"/>
    </row>
    <row r="45" ht="13.2" customHeight="1" s="49">
      <c r="A45" s="100" t="n">
        <v>60</v>
      </c>
      <c r="B45" s="88" t="inlineStr">
        <is>
          <t>Propylthiouracil จัดอยู่ในบัญชี ก ตามบัญชียาหลักแห่งชาติ 2542 ยาที่อยู่ในบัญชี ก หมายถึงข้อใด</t>
        </is>
      </c>
      <c r="C45" s="100" t="n"/>
      <c r="D45" s="88" t="inlineStr">
        <is>
          <t>รายการยาที่ต้องใช้โดยผู้เชี่ยวชาญ</t>
        </is>
      </c>
      <c r="E45" s="88" t="inlineStr">
        <is>
          <t>รายการยาที่จำเป็นต้องใช้ในสถานพยาบาลบางระดับ</t>
        </is>
      </c>
      <c r="F45" s="88" t="inlineStr">
        <is>
          <t>รายการยาสำหรับใช้เฉพาะโครงการพิเศษของกระทรวง</t>
        </is>
      </c>
      <c r="G45" s="88" t="inlineStr">
        <is>
          <t>รายการยาที่มีความจำเป็นสำหรับสถานพยาบาลทุกระดับ</t>
        </is>
      </c>
      <c r="H45" s="88"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00" t="n">
        <v>4</v>
      </c>
      <c r="J45" s="88"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00" t="n"/>
      <c r="L45" s="88" t="inlineStr">
        <is>
          <t>พ.ร.บ. ยา พ.ศ. 2510</t>
        </is>
      </c>
      <c r="M45" s="100" t="inlineStr">
        <is>
          <t>SAP</t>
        </is>
      </c>
      <c r="N45" s="88" t="inlineStr">
        <is>
          <t>ข้อ 60 Pharma Plus เล่มม่วง (เฉลยข้อ ง)</t>
        </is>
      </c>
      <c r="O45" s="100" t="inlineStr">
        <is>
          <t>Mock</t>
        </is>
      </c>
      <c r="P45" s="100" t="inlineStr">
        <is>
          <t>Pharma Plus เล่มม่วง</t>
        </is>
      </c>
      <c r="Q45" s="100" t="n"/>
    </row>
    <row r="46" ht="13.2" customHeight="1" s="49">
      <c r="A46" s="100" t="n">
        <v>61</v>
      </c>
      <c r="B46" s="88"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00" t="n"/>
      <c r="D46" s="88" t="inlineStr">
        <is>
          <t>ยานี้ผลิตในประเทศไทย ได้รับอนุญาตทะเบียนยาในปี พ.ศ. 2557</t>
        </is>
      </c>
      <c r="E46" s="88" t="inlineStr">
        <is>
          <t>ยานี้ผลิตในประเทศไทย เมื่อวันที่ 8 ก.พ. 2557</t>
        </is>
      </c>
      <c r="F46" s="88" t="inlineStr">
        <is>
          <t>ยานี้ผลิตในประเทศไทยและหมดอายุในวันที่ 8 ก.พ. 2557</t>
        </is>
      </c>
      <c r="G46" s="88" t="inlineStr">
        <is>
          <t>ยานี้นำเข้ามาจากต่างประเทศ ได้รับอนุญาตทะเบียนยาในปี พ.ศ. 2557</t>
        </is>
      </c>
      <c r="H46" s="88" t="inlineStr">
        <is>
          <t>ยานี้นำเข้ามาจากต่างประเทศ และผลิตเมื่อวันที่ 8 ก.พ. 2557</t>
        </is>
      </c>
      <c r="I46" s="100" t="n">
        <v>4</v>
      </c>
      <c r="J46" s="88"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00" t="n"/>
      <c r="L46" s="88" t="inlineStr">
        <is>
          <t>พ.ร.บ. ยา พ.ศ. 2510</t>
        </is>
      </c>
      <c r="M46" s="100" t="inlineStr">
        <is>
          <t>SAP</t>
        </is>
      </c>
      <c r="N46" s="88" t="inlineStr">
        <is>
          <t>ข้อ 61 Pharma Plus เล่มม่วง (เฉลยข้อ ง)</t>
        </is>
      </c>
      <c r="O46" s="100" t="inlineStr">
        <is>
          <t>Mock</t>
        </is>
      </c>
      <c r="P46" s="100" t="inlineStr">
        <is>
          <t>Pharma Plus เล่มม่วง</t>
        </is>
      </c>
      <c r="Q46" s="100" t="n"/>
    </row>
    <row r="47" ht="13.2" customHeight="1" s="49">
      <c r="A47" s="100" t="n">
        <v>62</v>
      </c>
      <c r="B47" s="88"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00" t="n"/>
      <c r="D47" s="88" t="inlineStr">
        <is>
          <t>1 ชนิด</t>
        </is>
      </c>
      <c r="E47" s="88" t="inlineStr">
        <is>
          <t>2 ชนิด</t>
        </is>
      </c>
      <c r="F47" s="88" t="inlineStr">
        <is>
          <t>3 ชนิด</t>
        </is>
      </c>
      <c r="G47" s="88" t="inlineStr">
        <is>
          <t>4 ชนิด</t>
        </is>
      </c>
      <c r="H47" s="88" t="inlineStr">
        <is>
          <t>5 ชนิด</t>
        </is>
      </c>
      <c r="I47" s="100" t="n">
        <v>1</v>
      </c>
      <c r="J47" s="88"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00" t="n"/>
      <c r="L47" s="88" t="inlineStr">
        <is>
          <t>พ.ร.บ. ยา พ.ศ. 2510</t>
        </is>
      </c>
      <c r="M47" s="100" t="inlineStr">
        <is>
          <t>SAP</t>
        </is>
      </c>
      <c r="N47" s="88" t="inlineStr">
        <is>
          <t>ข้อ 62 Pharma Plus เล่มม่วง (เฉลยข้อ ก)</t>
        </is>
      </c>
      <c r="O47" s="100" t="inlineStr">
        <is>
          <t>Mock</t>
        </is>
      </c>
      <c r="P47" s="100" t="inlineStr">
        <is>
          <t>Pharma Plus เล่มม่วง</t>
        </is>
      </c>
      <c r="Q47" s="100" t="n"/>
    </row>
    <row r="48" ht="13.2" customHeight="1" s="49">
      <c r="A48" s="100" t="n">
        <v>69</v>
      </c>
      <c r="B48" s="88" t="inlineStr">
        <is>
          <t>ท่านควรอธิบายเกี่ยวกับยา ยารักษาสิว isotretinoin ที่ผู้ป่วยต้องการซื้ออย่างไร</t>
        </is>
      </c>
      <c r="C48" s="100" t="n"/>
      <c r="D48" s="88" t="inlineStr">
        <is>
          <t>ยานี้จัดเป็นยาควบคุมพิเศษตามกฎหมาย ต้องใช้ใบสั่งแพทย์์ เภสัชกรไม่สามารถจ่ายเองได้</t>
        </is>
      </c>
      <c r="E48" s="88" t="inlineStr">
        <is>
          <t>ยานี้จัดเป็นยาควบคุมพิเศษตามกฎหมาย เภสัชกรจ่ายได้ ไม่ต้องใช้ใบสั่งแพทย์์</t>
        </is>
      </c>
      <c r="F48" s="88" t="inlineStr">
        <is>
          <t>ยานี้จัดเป็นยาอันตราย เภสัชกรจ่ายได้ ไม่ต้องใช้ใบสั่งแพทย์์</t>
        </is>
      </c>
      <c r="G48" s="88" t="inlineStr">
        <is>
          <t>ยานี้จัดเป็นยาอันตราย เภสัชกรสามารถจ่ายได้หากมีใบสั่งแพทย์์</t>
        </is>
      </c>
      <c r="H48" s="88" t="inlineStr">
        <is>
          <t>ยานี้ไม่สามารถขายได้ในร้านยา ต้องซื้อจากคลินิกแพทย์์หรือสถานพยาบาลเท่านั้น</t>
        </is>
      </c>
      <c r="I48" s="100" t="n">
        <v>5</v>
      </c>
      <c r="J48" s="88"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00" t="n"/>
      <c r="L48" s="88" t="inlineStr">
        <is>
          <t>พ.ร.บ. ยา พ.ศ. 2510</t>
        </is>
      </c>
      <c r="M48" s="100" t="inlineStr">
        <is>
          <t>SAP</t>
        </is>
      </c>
      <c r="N48" s="88" t="inlineStr">
        <is>
          <t>ข้อ 69 Pharma Plus เล่มม่วง (เฉลยข้อ จ)</t>
        </is>
      </c>
      <c r="O48" s="100" t="inlineStr">
        <is>
          <t>Mock</t>
        </is>
      </c>
      <c r="P48" s="100" t="inlineStr">
        <is>
          <t>Pharma Plus เล่มม่วง</t>
        </is>
      </c>
      <c r="Q48" s="100" t="n"/>
    </row>
    <row r="49" ht="13.2" customHeight="1" s="49">
      <c r="A49" s="100" t="n">
        <v>70</v>
      </c>
      <c r="B49" s="88" t="inlineStr">
        <is>
          <t>Itraconazole เป็นยาประเภทใดตามกฎหมาย</t>
        </is>
      </c>
      <c r="C49" s="100" t="n"/>
      <c r="D49" s="88" t="inlineStr">
        <is>
          <t>ยาแผนปัจจุบันที่ไม่ใช่ยาอันตรายและยาควบคุมพิเศษ</t>
        </is>
      </c>
      <c r="E49" s="88" t="inlineStr">
        <is>
          <t>ยาอันตราย</t>
        </is>
      </c>
      <c r="F49" s="88" t="inlineStr">
        <is>
          <t>ยาสามัญประจำบ้าน</t>
        </is>
      </c>
      <c r="G49" s="88" t="inlineStr">
        <is>
          <t>ยาควบคุมพิเศษ</t>
        </is>
      </c>
      <c r="H49" s="88" t="inlineStr">
        <is>
          <t>ยาเสพติดให้โทษประเภทที่ 3</t>
        </is>
      </c>
      <c r="I49" s="100" t="n">
        <v>2</v>
      </c>
      <c r="J49" s="88"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00" t="n"/>
      <c r="L49" s="88" t="inlineStr">
        <is>
          <t>พ.ร.บ. ยา พ.ศ. 2510</t>
        </is>
      </c>
      <c r="M49" s="100" t="inlineStr">
        <is>
          <t>SAP</t>
        </is>
      </c>
      <c r="N49" s="88" t="inlineStr">
        <is>
          <t>ข้อ 70 Pharma Plus เล่มม่วง (เฉลยข้อ ข)</t>
        </is>
      </c>
      <c r="O49" s="100" t="inlineStr">
        <is>
          <t>Mock</t>
        </is>
      </c>
      <c r="P49" s="100" t="inlineStr">
        <is>
          <t>Pharma Plus เล่มม่วง</t>
        </is>
      </c>
      <c r="Q49" s="100" t="n"/>
    </row>
    <row r="50" ht="13.2" customHeight="1" s="49">
      <c r="A50" s="100" t="n">
        <v>71</v>
      </c>
      <c r="B50" s="88" t="inlineStr">
        <is>
          <t>FBC ชื่อการค้าหนึ่ง มีเลขทะเบียน 2C039/46 ข้อใดผิด</t>
        </is>
      </c>
      <c r="C50" s="100" t="n"/>
      <c r="D50" s="88" t="inlineStr">
        <is>
          <t>ยาสำหรับมนุษย์</t>
        </is>
      </c>
      <c r="E50" s="88" t="inlineStr">
        <is>
          <t>ยาแบ่งบรรจุในประเทศ</t>
        </is>
      </c>
      <c r="F50" s="88" t="inlineStr">
        <is>
          <t>ยาขึ้นทะเบียนปี 2546</t>
        </is>
      </c>
      <c r="G50" s="88" t="inlineStr">
        <is>
          <t>ยานำเข้าจากต่างประเทศ</t>
        </is>
      </c>
      <c r="H50" s="88" t="inlineStr">
        <is>
          <t>ในปีที่ขึ้นทะเบียน ยานี้อยู่ในลำดับที่ 39</t>
        </is>
      </c>
      <c r="I50" s="100" t="n">
        <v>2</v>
      </c>
      <c r="J50" s="88"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00" t="n"/>
      <c r="L50" s="88" t="inlineStr">
        <is>
          <t>พ.ร.บ. ยา พ.ศ. 2510</t>
        </is>
      </c>
      <c r="M50" s="100" t="inlineStr">
        <is>
          <t>SAP</t>
        </is>
      </c>
      <c r="N50" s="88" t="inlineStr">
        <is>
          <t>ข้อ 71 Pharma Plus เล่มม่วง (เฉลยข้อ ข)</t>
        </is>
      </c>
      <c r="O50" s="100" t="inlineStr">
        <is>
          <t>Mock</t>
        </is>
      </c>
      <c r="P50" s="100" t="inlineStr">
        <is>
          <t>Pharma Plus เล่มม่วง</t>
        </is>
      </c>
      <c r="Q50" s="100" t="n"/>
    </row>
    <row r="51" ht="13.2" customHeight="1" s="49">
      <c r="A51" s="100" t="n">
        <v>72</v>
      </c>
      <c r="B51" s="88"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00" t="n"/>
      <c r="D51" s="88" t="inlineStr">
        <is>
          <t>ยาผิดมาตรฐาน</t>
        </is>
      </c>
      <c r="E51" s="88" t="inlineStr">
        <is>
          <t>ยาปลอม</t>
        </is>
      </c>
      <c r="F51" s="88" t="inlineStr">
        <is>
          <t>ยาหมดอายุ</t>
        </is>
      </c>
      <c r="G51" s="88" t="inlineStr">
        <is>
          <t>ยาต้องห้าม</t>
        </is>
      </c>
      <c r="H51" s="88" t="inlineStr">
        <is>
          <t>ยาเสื่อมคุณภาพ</t>
        </is>
      </c>
      <c r="I51" s="100" t="n">
        <v>1</v>
      </c>
      <c r="J51" s="88"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00" t="n"/>
      <c r="L51" s="88" t="inlineStr">
        <is>
          <t>พ.ร.บ. ยา พ.ศ. 2510</t>
        </is>
      </c>
      <c r="M51" s="100" t="inlineStr">
        <is>
          <t>SAP</t>
        </is>
      </c>
      <c r="N51" s="88" t="inlineStr">
        <is>
          <t>ข้อ 72 Pharma Plus เล่มม่วง (เฉลยข้อ ก)</t>
        </is>
      </c>
      <c r="O51" s="100" t="inlineStr">
        <is>
          <t>Mock</t>
        </is>
      </c>
      <c r="P51" s="100" t="inlineStr">
        <is>
          <t>Pharma Plus เล่มม่วง</t>
        </is>
      </c>
      <c r="Q51" s="100" t="n"/>
    </row>
    <row r="52" ht="13.2" customHeight="1" s="49">
      <c r="A52" s="100" t="n">
        <v>73</v>
      </c>
      <c r="B52" s="88" t="inlineStr">
        <is>
          <t>Lomotil® จัดเป็นยาประเภทใดตามกฎหมายและเภสัชกรสามารถจ่ายได้ในร้านยาหรือไม่</t>
        </is>
      </c>
      <c r="C52" s="100" t="n"/>
      <c r="D52" s="88" t="inlineStr">
        <is>
          <t>ยาอันตราย สามารถจ่ายในร้านยา ขย.1 ได้</t>
        </is>
      </c>
      <c r="E52" s="88" t="inlineStr">
        <is>
          <t>ยาแผนปัจจุบันบรรจุเสร็จ สามารถจ่ายในร้านยา ขย.1 และ ขย.2 ได้</t>
        </is>
      </c>
      <c r="F52" s="88" t="inlineStr">
        <is>
          <t>ยาสามัญประจำบ้าน สามารถจ่ายในร้านยา ขย.1 และขย.2 ได้</t>
        </is>
      </c>
      <c r="G52" s="88" t="inlineStr">
        <is>
          <t>ยาเสพติดให้โทษประเภทที่ 3 ห้ามจำหน่ายในร้านยา</t>
        </is>
      </c>
      <c r="H52" s="88" t="inlineStr">
        <is>
          <t>ยาเสพติดให้โทษประเภทที่ 3 สามารถจ่ายในร้านยา ขย.1 ได้ แต่ต้องมีใบอนุญาต</t>
        </is>
      </c>
      <c r="I52" s="100" t="n">
        <v>5</v>
      </c>
      <c r="J52" s="88"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00" t="n"/>
      <c r="L52" s="88" t="inlineStr">
        <is>
          <t>พ.ร.บ. ยา พ.ศ. 2510</t>
        </is>
      </c>
      <c r="M52" s="100" t="inlineStr">
        <is>
          <t>SAP</t>
        </is>
      </c>
      <c r="N52" s="88" t="inlineStr">
        <is>
          <t>ข้อ 73 Pharma Plus เล่มม่วง (เฉลยข้อ จ)</t>
        </is>
      </c>
      <c r="O52" s="100" t="inlineStr">
        <is>
          <t>Mock</t>
        </is>
      </c>
      <c r="P52" s="100" t="inlineStr">
        <is>
          <t>Pharma Plus เล่มม่วง</t>
        </is>
      </c>
      <c r="Q52" s="100" t="n"/>
    </row>
    <row r="53" ht="13.2" customHeight="1" s="49">
      <c r="A53" s="100" t="n">
        <v>74</v>
      </c>
      <c r="B53" s="88" t="inlineStr">
        <is>
          <t>การโฆษณาว่า indomethacin สามารถลดปวดได้ดีในผู้ป่วยโรคเกาท์ สามารถทำได้หรือไม่</t>
        </is>
      </c>
      <c r="C53" s="100" t="n"/>
      <c r="D53" s="88" t="inlineStr">
        <is>
          <t>ได้ เพราะไม่มีข้อห้ามทางกฎหมาย</t>
        </is>
      </c>
      <c r="E53" s="88" t="inlineStr">
        <is>
          <t>ได้ แต่ต้องขออนุญาตก่อน</t>
        </is>
      </c>
      <c r="F53" s="88" t="inlineStr">
        <is>
          <t>ไม่ได้ เพราะเป็นการอวดอ้างสรรพคุณ</t>
        </is>
      </c>
      <c r="G53" s="88" t="inlineStr">
        <is>
          <t>ไม่ได้ เพราะกฎหมายยาห้ามโฆษณาขายยาอันตราย</t>
        </is>
      </c>
      <c r="H53" s="88" t="inlineStr">
        <is>
          <t>ไม่ได้ เพราะกฎหมายยาห้ามโฆษณาขายยาควบคุมพิเศษ</t>
        </is>
      </c>
      <c r="I53" s="100" t="n">
        <v>4</v>
      </c>
      <c r="J53" s="88"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00" t="n"/>
      <c r="L53" s="88" t="inlineStr">
        <is>
          <t>พ.ร.บ. ยา พ.ศ. 2510</t>
        </is>
      </c>
      <c r="M53" s="100" t="inlineStr">
        <is>
          <t>SAP</t>
        </is>
      </c>
      <c r="N53" s="88" t="inlineStr">
        <is>
          <t>ข้อ 74 Pharma Plus เล่มม่วง (เฉลยข้อ ง)</t>
        </is>
      </c>
      <c r="O53" s="100" t="inlineStr">
        <is>
          <t>Mock</t>
        </is>
      </c>
      <c r="P53" s="100" t="inlineStr">
        <is>
          <t>Pharma Plus เล่มม่วง</t>
        </is>
      </c>
      <c r="Q53" s="100" t="n"/>
    </row>
    <row r="54" ht="13.2" customHeight="1" s="49">
      <c r="A54" s="100" t="n">
        <v>75</v>
      </c>
      <c r="B54" s="88" t="inlineStr">
        <is>
          <t>ผู้ป่วยต้องการซื้อยา budesonide สามารถซื้อได้ที่ใด</t>
        </is>
      </c>
      <c r="C54" s="100" t="n"/>
      <c r="D54" s="88" t="inlineStr">
        <is>
          <t>ร้านสะดวกซื้อทั่วไป</t>
        </is>
      </c>
      <c r="E54" s="88" t="inlineStr">
        <is>
          <t>ร้านยา ข.ย. 2</t>
        </is>
      </c>
      <c r="F54" s="88" t="inlineStr">
        <is>
          <t>ร้านขายยาแผนปัจจุบัน โดยไม่ต้องมีใบสั่งแพทย์์</t>
        </is>
      </c>
      <c r="G54" s="88" t="inlineStr">
        <is>
          <t>ร้านขายยาแผนปัจจุบัน โดยต้องมีใบสั่งแพทย์์</t>
        </is>
      </c>
      <c r="H54" s="88" t="inlineStr">
        <is>
          <t>โรงพยาบาลเท่านั้น</t>
        </is>
      </c>
      <c r="I54" s="100" t="n">
        <v>3</v>
      </c>
      <c r="J54" s="88"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00" t="n"/>
      <c r="L54" s="88" t="inlineStr">
        <is>
          <t>พ.ร.บ. ยา พ.ศ. 2510</t>
        </is>
      </c>
      <c r="M54" s="100" t="inlineStr">
        <is>
          <t>SAP</t>
        </is>
      </c>
      <c r="N54" s="88" t="inlineStr">
        <is>
          <t>ข้อ 75 Pharma Plus เล่มม่วง (เฉลยข้อ ค)</t>
        </is>
      </c>
      <c r="O54" s="100" t="inlineStr">
        <is>
          <t>Mock</t>
        </is>
      </c>
      <c r="P54" s="100" t="inlineStr">
        <is>
          <t>Pharma Plus เล่มม่วง</t>
        </is>
      </c>
      <c r="Q54" s="100" t="n"/>
    </row>
    <row r="55" ht="13.2" customHeight="1" s="49">
      <c r="A55" s="100" t="n">
        <v>76</v>
      </c>
      <c r="B55" s="88" t="inlineStr">
        <is>
          <t>ข้อใดถูกต้องเกี่ยวกับการจัดซื้อ prednisolone ชนิดรับประทาน</t>
        </is>
      </c>
      <c r="C55" s="100" t="n"/>
      <c r="D55" s="88" t="inlineStr">
        <is>
          <t>เป็นยาควบคุมพิเศษ ต้องซื้อโดยวิธีตกลงราคาในกรณีที่ซื้อน้อยกว่า 100,000 บาท</t>
        </is>
      </c>
      <c r="E55" s="88" t="inlineStr">
        <is>
          <t>เป็นยาควบคุมพิเศษ ต้องซื้อโดยวิธีสอบราคาในกรณีที่ซื้อน้อยกว่า 100,000 บาท</t>
        </is>
      </c>
      <c r="F55" s="88" t="inlineStr">
        <is>
          <t>เป็นยาควบคุมพิเศษ ต้องซื้อโดยวิธีประกวดราคาในกรณีที่ซื้อน้อยกว่า 100,000 บาท</t>
        </is>
      </c>
      <c r="G55" s="88" t="inlineStr">
        <is>
          <t>เป็นยาอันตราย ต้องซื้อโดยวิธีตกลงราคาในกรณีที่ซื้อน้อยกว่า 100,000 บาท</t>
        </is>
      </c>
      <c r="H55" s="88" t="inlineStr">
        <is>
          <t>เป็นยาอันตราย ต้องซื้อโดยวิธีสอบราคาในกรณีที่ซื้อน้อยกว่า 100,000 บาท</t>
        </is>
      </c>
      <c r="I55" s="100" t="n">
        <v>1</v>
      </c>
      <c r="J55" s="88"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00" t="n"/>
      <c r="L55" s="88" t="inlineStr">
        <is>
          <t>พ.ร.บ. ยา พ.ศ. 2510</t>
        </is>
      </c>
      <c r="M55" s="100" t="inlineStr">
        <is>
          <t>SAP</t>
        </is>
      </c>
      <c r="N55" s="88" t="inlineStr">
        <is>
          <t>ข้อ 76 Pharma Plus เล่มม่วง (เฉลยข้อ ก)</t>
        </is>
      </c>
      <c r="O55" s="100" t="inlineStr">
        <is>
          <t>Mock</t>
        </is>
      </c>
      <c r="P55" s="100" t="inlineStr">
        <is>
          <t>Pharma Plus เล่มม่วง</t>
        </is>
      </c>
      <c r="Q55" s="100" t="n"/>
    </row>
    <row r="56" ht="13.2" customHeight="1" s="49">
      <c r="A56" s="100" t="n">
        <v>77</v>
      </c>
      <c r="B56" s="88" t="inlineStr">
        <is>
          <t>Insulin จัดเป็นยาประเภทใด</t>
        </is>
      </c>
      <c r="C56" s="100" t="n"/>
      <c r="D56" s="88" t="inlineStr">
        <is>
          <t>ยาสำคัญประจำบ้าน</t>
        </is>
      </c>
      <c r="E56" s="88" t="inlineStr">
        <is>
          <t>ยาควบคุมพิเศษ</t>
        </is>
      </c>
      <c r="F56" s="88" t="inlineStr">
        <is>
          <t>ยาอันตราย</t>
        </is>
      </c>
      <c r="G56" s="88" t="inlineStr">
        <is>
          <t>ยาบรรจุเสร็จที่ไม่ใช่ยาอันตรายและยาควบคุมพิเศษ</t>
        </is>
      </c>
      <c r="H56" s="88" t="inlineStr">
        <is>
          <t>ไม่มีข้อถูก</t>
        </is>
      </c>
      <c r="I56" s="100" t="n">
        <v>3</v>
      </c>
      <c r="J56" s="88"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00" t="n"/>
      <c r="L56" s="88" t="inlineStr">
        <is>
          <t>พ.ร.บ. ยา พ.ศ. 2510</t>
        </is>
      </c>
      <c r="M56" s="100" t="inlineStr">
        <is>
          <t>SAP</t>
        </is>
      </c>
      <c r="N56" s="88" t="inlineStr">
        <is>
          <t>ข้อ 77 Pharma Plus เล่มม่วง (เฉลยข้อ ค)</t>
        </is>
      </c>
      <c r="O56" s="100" t="inlineStr">
        <is>
          <t>Mock</t>
        </is>
      </c>
      <c r="P56" s="100" t="inlineStr">
        <is>
          <t>Pharma Plus เล่มม่วง</t>
        </is>
      </c>
      <c r="Q56" s="100" t="n"/>
    </row>
    <row r="57" ht="13.2" customHeight="1" s="49">
      <c r="A57" s="100" t="n">
        <v>78</v>
      </c>
      <c r="B57" s="88" t="inlineStr">
        <is>
          <t>การโฆษณาคุมกำเนิดเป็นยาสำหรับคุมกำเนิด กระทำได้หรือไม่ เพราะเหตุใด</t>
        </is>
      </c>
      <c r="C57" s="100" t="n"/>
      <c r="D57" s="88" t="inlineStr">
        <is>
          <t>กระทำได้ เพราะไม่มีข้อห้ามใดในกฎหมายยา</t>
        </is>
      </c>
      <c r="E57" s="88" t="inlineStr">
        <is>
          <t>กระทำได้แต่ต้องให้รัฐมนตรีอนุญาตก่อน</t>
        </is>
      </c>
      <c r="F57" s="88" t="inlineStr">
        <is>
          <t>กระทำไม่ได้ เพราะกฎหมายห้ามโฆษณาสรรพคุณยาอันตรายและยาควบคุมพิเศษ</t>
        </is>
      </c>
      <c r="G57" s="88" t="inlineStr">
        <is>
          <t>กระทำไม่ได้ เพราะกฎหมายห้ามมิให้แสดงสรรพคุณว่าเป็นยาคุมกำเนิดหรือยาบำรุงกาม</t>
        </is>
      </c>
      <c r="H57" s="88" t="inlineStr">
        <is>
          <t>ข้อ ค และ ง ถูกต้อง</t>
        </is>
      </c>
      <c r="I57" s="100" t="n">
        <v>5</v>
      </c>
      <c r="J57" s="88"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00" t="n"/>
      <c r="L57" s="88" t="inlineStr">
        <is>
          <t>พ.ร.บ. ยา พ.ศ. 2510</t>
        </is>
      </c>
      <c r="M57" s="100" t="inlineStr">
        <is>
          <t>SAP</t>
        </is>
      </c>
      <c r="N57" s="88" t="inlineStr">
        <is>
          <t>ข้อ 78 Pharma Plus เล่มม่วง (เฉลยข้อ จ)</t>
        </is>
      </c>
      <c r="O57" s="100" t="inlineStr">
        <is>
          <t>Mock</t>
        </is>
      </c>
      <c r="P57" s="100" t="inlineStr">
        <is>
          <t>Pharma Plus เล่มม่วง</t>
        </is>
      </c>
      <c r="Q57" s="100" t="n"/>
    </row>
    <row r="58" ht="13.2" customHeight="1" s="49">
      <c r="A58" s="100" t="n">
        <v>79</v>
      </c>
      <c r="B58" s="88" t="inlineStr">
        <is>
          <t>ยาในข้อใดมีประเภทตามกฎหมายเช่นเดียวกับ cotrimoxazole</t>
        </is>
      </c>
      <c r="C58" s="100" t="n"/>
      <c r="D58" s="88" t="inlineStr">
        <is>
          <t>Amitriptyline, brown mixture ขนาด 120 ml</t>
        </is>
      </c>
      <c r="E58" s="88" t="inlineStr">
        <is>
          <t>Tramadol, alprazolam</t>
        </is>
      </c>
      <c r="F58" s="88" t="inlineStr">
        <is>
          <t>Fluoxetine, topical steroid</t>
        </is>
      </c>
      <c r="G58" s="88" t="inlineStr">
        <is>
          <t>Methotrexate, Benadryl</t>
        </is>
      </c>
      <c r="H58" s="88" t="inlineStr">
        <is>
          <t>Isotretinoin, Imodium</t>
        </is>
      </c>
      <c r="I58" s="100" t="n">
        <v>1</v>
      </c>
      <c r="J58" s="88"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00" t="n"/>
      <c r="L58" s="88" t="inlineStr">
        <is>
          <t>พ.ร.บ. ยา พ.ศ. 2510</t>
        </is>
      </c>
      <c r="M58" s="100" t="inlineStr">
        <is>
          <t>SAP</t>
        </is>
      </c>
      <c r="N58" s="88" t="inlineStr">
        <is>
          <t>ข้อ 79 Pharma Plus เล่มม่วง (เฉลยข้อ ไมมีคำตอบ)</t>
        </is>
      </c>
      <c r="O58" s="100" t="inlineStr">
        <is>
          <t>Mock</t>
        </is>
      </c>
      <c r="P58" s="100" t="inlineStr">
        <is>
          <t>Pharma Plus เล่มม่วง</t>
        </is>
      </c>
      <c r="Q58" s="100" t="n"/>
    </row>
    <row r="59" ht="13.2" customHeight="1" s="49">
      <c r="A59" s="100" t="n">
        <v>80</v>
      </c>
      <c r="B59" s="88" t="inlineStr">
        <is>
          <t>ข้อใดถูกต้องสำหรับยา haloperidol</t>
        </is>
      </c>
      <c r="C59" s="100" t="n"/>
      <c r="D59" s="88" t="inlineStr">
        <is>
          <t>จัดอยู่ในประเภทอันตราย เภสัชกรสามารถจ่ายได้ในร้านยา</t>
        </is>
      </c>
      <c r="E59" s="88" t="inlineStr">
        <is>
          <t>จัดอยู่ในประเภทยาควบคุมพิเศษ เภสัชกรสามารถจ่ายได้หากมีใบสั่งแพทย์์</t>
        </is>
      </c>
      <c r="F59" s="88" t="inlineStr">
        <is>
          <t>จัดอยู่ในประเภทอันตราย จ่ายได้เฉพาะในโรงพยาบาล</t>
        </is>
      </c>
      <c r="G59" s="88" t="inlineStr">
        <is>
          <t>จัดอยู่ในประเภทยาเสพติดให้โทษประเภทที่ 3 ต้องทำบัญชีรายงานคณะกรรมการอาหารและยา</t>
        </is>
      </c>
      <c r="H59" s="88" t="inlineStr">
        <is>
          <t>จัดอยู่ในประเภทวัตถุออกฤทธิ์ต่อจิตประสาท</t>
        </is>
      </c>
      <c r="I59" s="100" t="n">
        <v>2</v>
      </c>
      <c r="J59" s="88"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00" t="n"/>
      <c r="L59" s="88" t="inlineStr">
        <is>
          <t>พ.ร.บ. ยาเสพติดให้โทษ &amp; วัตถุออกฤทธิ์</t>
        </is>
      </c>
      <c r="M59" s="100" t="inlineStr">
        <is>
          <t>SAP</t>
        </is>
      </c>
      <c r="N59" s="88" t="inlineStr">
        <is>
          <t>ข้อ 80 Pharma Plus เล่มม่วง (เฉลยข้อ ข)</t>
        </is>
      </c>
      <c r="O59" s="100" t="inlineStr">
        <is>
          <t>Mock</t>
        </is>
      </c>
      <c r="P59" s="100" t="inlineStr">
        <is>
          <t>Pharma Plus เล่มม่วง</t>
        </is>
      </c>
      <c r="Q59" s="100" t="n"/>
    </row>
    <row r="60" ht="13.2" customHeight="1" s="49">
      <c r="A60" s="100" t="n">
        <v>81</v>
      </c>
      <c r="B60" s="88" t="inlineStr">
        <is>
          <t>ยา risperidone มีเลขทะเบียนดังนี้: 1A253/49 จากเลขทะเบียนดังกล่าว ข้อใดมีความหมายถูกต้อง</t>
        </is>
      </c>
      <c r="C60" s="100" t="n"/>
      <c r="D60" s="88" t="inlineStr">
        <is>
          <t>เป็นยาเดี่ยวสำหรับมนุษย์ ผลิตในประเทศ</t>
        </is>
      </c>
      <c r="E60" s="88" t="inlineStr">
        <is>
          <t>เป็นยาแผนปัจจุบัน นำเข้าจากต่างประเทศ</t>
        </is>
      </c>
      <c r="F60" s="88" t="inlineStr">
        <is>
          <t>เป็นยาแผนปัจจุบัน แบ่งบรรจุ</t>
        </is>
      </c>
      <c r="G60" s="88" t="inlineStr">
        <is>
          <t>เป็นยาผสม ขึ้นทะเบียนในปี พ.ศ.2549</t>
        </is>
      </c>
      <c r="H60" s="88" t="inlineStr">
        <is>
          <t>เป็นยาเดี่ยว ขึ้นทะเบียนแบบมีเงื่อนไข</t>
        </is>
      </c>
      <c r="I60" s="100" t="n">
        <v>1</v>
      </c>
      <c r="J60" s="88"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00" t="n"/>
      <c r="L60" s="88" t="inlineStr">
        <is>
          <t>พ.ร.บ. ยา พ.ศ. 2510</t>
        </is>
      </c>
      <c r="M60" s="100" t="inlineStr">
        <is>
          <t>SAP</t>
        </is>
      </c>
      <c r="N60" s="88" t="inlineStr">
        <is>
          <t>ข้อ 81 Pharma Plus เล่มม่วง (เฉลยข้อ ก)</t>
        </is>
      </c>
      <c r="O60" s="100" t="inlineStr">
        <is>
          <t>Mock</t>
        </is>
      </c>
      <c r="P60" s="100" t="inlineStr">
        <is>
          <t>Pharma Plus เล่มม่วง</t>
        </is>
      </c>
      <c r="Q60" s="100" t="n"/>
    </row>
    <row r="61" ht="13.2" customHeight="1" s="49">
      <c r="A61" s="100" t="n">
        <v>82</v>
      </c>
      <c r="B61" s="88"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00" t="n"/>
      <c r="D61" s="88" t="inlineStr">
        <is>
          <t>จ่ายได้ เพราะเป็นยาอันตราย</t>
        </is>
      </c>
      <c r="E61" s="88" t="inlineStr">
        <is>
          <t>จ่ายได้ เพราะเป็นยาบรรจุเสร็จที่ไม่ใช่ยาอันตรายหรือยาควบคุมพิเศษ</t>
        </is>
      </c>
      <c r="F61" s="88" t="inlineStr">
        <is>
          <t>จ่ายไม่ได้ เพราะเป็นวัตถุออกฤทธิ์ต่อจิตประสาทประเภทที่ 4</t>
        </is>
      </c>
      <c r="G61" s="88" t="inlineStr">
        <is>
          <t>จ่ายไม่ได้ เพราะเป็นยาเสพติดให้โทษประเภทที่ 3</t>
        </is>
      </c>
      <c r="H61" s="88" t="inlineStr">
        <is>
          <t>จ่ายไม่ได้ เพราะเป็นยาควบคุมพิเศษ</t>
        </is>
      </c>
      <c r="I61" s="100" t="n">
        <v>5</v>
      </c>
      <c r="J61" s="88"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00" t="n"/>
      <c r="L61" s="88" t="inlineStr">
        <is>
          <t>พ.ร.บ. ยา พ.ศ. 2510</t>
        </is>
      </c>
      <c r="M61" s="100" t="inlineStr">
        <is>
          <t>SAP</t>
        </is>
      </c>
      <c r="N61" s="88" t="inlineStr">
        <is>
          <t>ข้อ 82 Pharma Plus เล่มม่วง (เฉลยข้อ จ)</t>
        </is>
      </c>
      <c r="O61" s="100" t="inlineStr">
        <is>
          <t>Mock</t>
        </is>
      </c>
      <c r="P61" s="100" t="inlineStr">
        <is>
          <t>Pharma Plus เล่มม่วง</t>
        </is>
      </c>
      <c r="Q61" s="100" t="n"/>
    </row>
    <row r="62" ht="13.2" customHeight="1" s="49">
      <c r="A62" s="100" t="n">
        <v>83</v>
      </c>
      <c r="B62" s="88" t="inlineStr">
        <is>
          <t>ยาลดกรดในข้อใดที่เป็นยาสามัญประจำบ้าน</t>
        </is>
      </c>
      <c r="C62" s="100" t="n"/>
      <c r="D62" s="88" t="inlineStr">
        <is>
          <t>Sucralfate</t>
        </is>
      </c>
      <c r="E62" s="88" t="inlineStr">
        <is>
          <t>Aluminium hydroxide gel</t>
        </is>
      </c>
      <c r="F62" s="88" t="inlineStr">
        <is>
          <t>Cimetidine</t>
        </is>
      </c>
      <c r="G62" s="88" t="inlineStr">
        <is>
          <t>ยาธาตุน้ำแดง</t>
        </is>
      </c>
      <c r="H62" s="88" t="inlineStr">
        <is>
          <t>Bismuth compound</t>
        </is>
      </c>
      <c r="I62" s="100" t="n">
        <v>2</v>
      </c>
      <c r="J62" s="88"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00" t="n"/>
      <c r="L62" s="88" t="inlineStr">
        <is>
          <t>พ.ร.บ. ยา พ.ศ. 2510</t>
        </is>
      </c>
      <c r="M62" s="100" t="inlineStr">
        <is>
          <t>SAP</t>
        </is>
      </c>
      <c r="N62" s="88" t="inlineStr">
        <is>
          <t>ข้อ 83 Pharma Plus เล่มม่วง (เฉลยข้อ ข ง)</t>
        </is>
      </c>
      <c r="O62" s="100" t="inlineStr">
        <is>
          <t>Mock</t>
        </is>
      </c>
      <c r="P62" s="100" t="inlineStr">
        <is>
          <t>Pharma Plus เล่มม่วง</t>
        </is>
      </c>
      <c r="Q62" s="100" t="n"/>
    </row>
    <row r="63" ht="13.2" customHeight="1" s="49">
      <c r="A63" s="100" t="n">
        <v>84</v>
      </c>
      <c r="B63" s="88" t="inlineStr">
        <is>
          <t>Bromhexine จัดอยู่ในยาประเภทใดตาม พรบ. ยา 2510</t>
        </is>
      </c>
      <c r="C63" s="100" t="n"/>
      <c r="D63" s="88" t="inlineStr">
        <is>
          <t>ยาสามัญประจำบ้าน</t>
        </is>
      </c>
      <c r="E63" s="88" t="inlineStr">
        <is>
          <t>ยาบรรจุเสร็จที่ไม่ใช่ยาอันตรายและยาควบคุมพิเศษ</t>
        </is>
      </c>
      <c r="F63" s="88" t="inlineStr">
        <is>
          <t>ยาอันตราย</t>
        </is>
      </c>
      <c r="G63" s="88" t="inlineStr">
        <is>
          <t>ยาควบคุมพิเศษ</t>
        </is>
      </c>
      <c r="H63" s="88" t="inlineStr">
        <is>
          <t>ไม่มีข้อถูก</t>
        </is>
      </c>
      <c r="I63" s="100" t="n">
        <v>2</v>
      </c>
      <c r="J63" s="88"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00" t="n"/>
      <c r="L63" s="88" t="inlineStr">
        <is>
          <t>พ.ร.บ. ยา พ.ศ. 2510</t>
        </is>
      </c>
      <c r="M63" s="100" t="inlineStr">
        <is>
          <t>SAP</t>
        </is>
      </c>
      <c r="N63" s="88" t="inlineStr">
        <is>
          <t>ข้อ 84 Pharma Plus เล่มม่วง (เฉลยข้อ ข)</t>
        </is>
      </c>
      <c r="O63" s="100" t="inlineStr">
        <is>
          <t>Mock</t>
        </is>
      </c>
      <c r="P63" s="100" t="inlineStr">
        <is>
          <t>Pharma Plus เล่มม่วง</t>
        </is>
      </c>
      <c r="Q63" s="100" t="n"/>
    </row>
    <row r="64" ht="13.2" customHeight="1" s="49">
      <c r="A64" s="100" t="n">
        <v>85</v>
      </c>
      <c r="B64" s="88" t="inlineStr">
        <is>
          <t>ข้างขวดยา GPO vir S 40 เขียนว่า 2A 2/46 (NC)
ข้อใดกล่าวไม่ถูกต้อง</t>
        </is>
      </c>
      <c r="C64" s="100" t="n"/>
      <c r="D64" s="88" t="inlineStr">
        <is>
          <t>ยานี้จดทะเบียนยาแบบมีเงื่อนไข</t>
        </is>
      </c>
      <c r="E64" s="88" t="inlineStr">
        <is>
          <t>เป็นยาแผนปัจจุบันสำหรับมนุษย์</t>
        </is>
      </c>
      <c r="F64" s="88" t="inlineStr">
        <is>
          <t>เป็นยาผสม</t>
        </is>
      </c>
      <c r="G64" s="88" t="inlineStr">
        <is>
          <t>เป็นยาแบ่งบรรจุ</t>
        </is>
      </c>
      <c r="H64" s="88" t="inlineStr">
        <is>
          <t>เป็นยาใหม่</t>
        </is>
      </c>
      <c r="I64" s="100" t="n">
        <v>4</v>
      </c>
      <c r="J64" s="88"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00" t="n"/>
      <c r="L64" s="88" t="inlineStr">
        <is>
          <t>พ.ร.บ. ยา พ.ศ. 2510</t>
        </is>
      </c>
      <c r="M64" s="100" t="inlineStr">
        <is>
          <t>SAP</t>
        </is>
      </c>
      <c r="N64" s="88" t="inlineStr">
        <is>
          <t>ข้อ 85 Pharma Plus เล่มม่วง (เฉลยข้อ ง)</t>
        </is>
      </c>
      <c r="O64" s="100" t="inlineStr">
        <is>
          <t>Mock</t>
        </is>
      </c>
      <c r="P64" s="100" t="inlineStr">
        <is>
          <t>Pharma Plus เล่มม่วง</t>
        </is>
      </c>
      <c r="Q64" s="100" t="n"/>
    </row>
    <row r="65" ht="13.2" customHeight="1" s="49">
      <c r="A65" s="100" t="n">
        <v>86</v>
      </c>
      <c r="B65" s="88" t="inlineStr">
        <is>
          <t>ยาต้านไวรัสเอชไอวีเป็นยาประเภทใดตามกฎหมายไทย</t>
        </is>
      </c>
      <c r="C65" s="100" t="n"/>
      <c r="D65" s="88" t="inlineStr">
        <is>
          <t>ยากำพร้า</t>
        </is>
      </c>
      <c r="E65" s="88" t="inlineStr">
        <is>
          <t>ยาควบคุมพิเศษ</t>
        </is>
      </c>
      <c r="F65" s="88" t="inlineStr">
        <is>
          <t>ยาสามัญประจำบ้าน</t>
        </is>
      </c>
      <c r="G65" s="88" t="inlineStr">
        <is>
          <t>ยาอันตราย</t>
        </is>
      </c>
      <c r="H65" s="88" t="inlineStr">
        <is>
          <t>ถูกทั้งข้อ ก. และ ข.</t>
        </is>
      </c>
      <c r="I65" s="100" t="n">
        <v>2</v>
      </c>
      <c r="J65" s="88"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00" t="n"/>
      <c r="L65" s="88" t="inlineStr">
        <is>
          <t>พ.ร.บ. ยา พ.ศ. 2510</t>
        </is>
      </c>
      <c r="M65" s="100" t="inlineStr">
        <is>
          <t>SAP</t>
        </is>
      </c>
      <c r="N65" s="88" t="inlineStr">
        <is>
          <t>ข้อ 86 Pharma Plus เล่มม่วง (เฉลยข้อ ข)</t>
        </is>
      </c>
      <c r="O65" s="100" t="inlineStr">
        <is>
          <t>Mock</t>
        </is>
      </c>
      <c r="P65" s="100" t="inlineStr">
        <is>
          <t>Pharma Plus เล่มม่วง</t>
        </is>
      </c>
      <c r="Q65" s="100" t="n"/>
    </row>
    <row r="66" ht="13.2" customHeight="1" s="49">
      <c r="A66" s="100" t="n">
        <v>87</v>
      </c>
      <c r="B66" s="88" t="inlineStr">
        <is>
          <t>ยาในข้อใดไม่จัดอยู่ในประเภททายาตามกฎหมายประเภทเดียวกับ ciprofloxacin</t>
        </is>
      </c>
      <c r="C66" s="100" t="n"/>
      <c r="D66" s="88" t="inlineStr">
        <is>
          <t>Oristat tablets</t>
        </is>
      </c>
      <c r="E66" s="88" t="inlineStr">
        <is>
          <t>Topical 0.05% isotretinoin</t>
        </is>
      </c>
      <c r="F66" s="88" t="inlineStr">
        <is>
          <t>0.1% TA cream</t>
        </is>
      </c>
      <c r="G66" s="88" t="inlineStr">
        <is>
          <t>Carbocystein tablets</t>
        </is>
      </c>
      <c r="H66" s="88" t="inlineStr">
        <is>
          <t>Fluoxitine tablets</t>
        </is>
      </c>
      <c r="I66" s="100" t="n">
        <v>4</v>
      </c>
      <c r="J66" s="88"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00" t="n"/>
      <c r="L66" s="88" t="inlineStr">
        <is>
          <t>พ.ร.บ. ยา พ.ศ. 2510</t>
        </is>
      </c>
      <c r="M66" s="100" t="inlineStr">
        <is>
          <t>SAP</t>
        </is>
      </c>
      <c r="N66" s="88" t="inlineStr">
        <is>
          <t>ข้อ 87 Pharma Plus เล่มม่วง (เฉลยข้อ ง)</t>
        </is>
      </c>
      <c r="O66" s="100" t="inlineStr">
        <is>
          <t>Mock</t>
        </is>
      </c>
      <c r="P66" s="100" t="inlineStr">
        <is>
          <t>Pharma Plus เล่มม่วง</t>
        </is>
      </c>
      <c r="Q66" s="100" t="n"/>
    </row>
    <row r="67" ht="13.2" customHeight="1" s="49">
      <c r="A67" s="100" t="n">
        <v>88</v>
      </c>
      <c r="B67" s="88" t="inlineStr">
        <is>
          <t>เภสัชกรไม่ควรหยิบ ciprofloxacin จากขวดใดให้ คนไข้</t>
        </is>
      </c>
      <c r="C67" s="100" t="n"/>
      <c r="D67" s="88" t="inlineStr">
        <is>
          <t>ขวดที่มียาเม็ดเปลี่ยนสี</t>
        </is>
      </c>
      <c r="E67" s="88" t="inlineStr">
        <is>
          <t>ขวดที่มียาเม็ดบิ่น</t>
        </is>
      </c>
      <c r="F67" s="88" t="inlineStr">
        <is>
          <t>ที่ขวดเขียนว่า Mfd. 02/2010</t>
        </is>
      </c>
      <c r="G67" s="88" t="inlineStr">
        <is>
          <t>ที่ขวดเขียนว่า Exp. 02/2015</t>
        </is>
      </c>
      <c r="H67" s="88" t="inlineStr">
        <is>
          <t>ขวดที่ฉลากมีรอยเปื้อน</t>
        </is>
      </c>
      <c r="I67" s="100" t="n">
        <v>1</v>
      </c>
      <c r="J67" s="88"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00" t="n"/>
      <c r="L67" s="88" t="inlineStr">
        <is>
          <t>พ.ร.บ. ยา พ.ศ. 2510</t>
        </is>
      </c>
      <c r="M67" s="100" t="inlineStr">
        <is>
          <t>SAP</t>
        </is>
      </c>
      <c r="N67" s="88" t="inlineStr">
        <is>
          <t>ข้อ 88 Pharma Plus เล่มม่วง (เฉลยข้อ ก ง)</t>
        </is>
      </c>
      <c r="O67" s="100" t="inlineStr">
        <is>
          <t>Mock</t>
        </is>
      </c>
      <c r="P67" s="100" t="inlineStr">
        <is>
          <t>Pharma Plus เล่มม่วง</t>
        </is>
      </c>
      <c r="Q67" s="100" t="n"/>
    </row>
    <row r="68" ht="13.2" customHeight="1" s="49">
      <c r="A68" s="100" t="n">
        <v>95</v>
      </c>
      <c r="B68" s="88" t="inlineStr">
        <is>
          <t>Sucralfate เป็นยาในบัญชียาหลักแห่งชาติ ในหมวดบัญชี ค หมายถึงข้อใด</t>
        </is>
      </c>
      <c r="C68" s="100" t="n"/>
      <c r="D68" s="88"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88"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88" t="inlineStr">
        <is>
          <t>รายการยาที่ต้องใช้ในโรคเฉพาะทาง โดยผู้ชำนาญ หรือผู้ที่ได้รับมอบหมายจากผู้อำนวยการของสถานพยาบาลนั้น ๆ</t>
        </is>
      </c>
      <c r="G68" s="88"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88"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00" t="n">
        <v>3</v>
      </c>
      <c r="J68" s="8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00" t="n"/>
      <c r="L68" s="88" t="inlineStr">
        <is>
          <t>พ.ร.บ. ยา พ.ศ. 2510</t>
        </is>
      </c>
      <c r="M68" s="100" t="inlineStr">
        <is>
          <t>SAP</t>
        </is>
      </c>
      <c r="N68" s="88" t="inlineStr">
        <is>
          <t>ข้อ 95 Pharma Plus เล่มม่วง (เฉลยข้อ ค)</t>
        </is>
      </c>
      <c r="O68" s="100" t="inlineStr">
        <is>
          <t>Mock</t>
        </is>
      </c>
      <c r="P68" s="100" t="inlineStr">
        <is>
          <t>Pharma Plus เล่มม่วง</t>
        </is>
      </c>
      <c r="Q68" s="100" t="n"/>
    </row>
    <row r="69" ht="13.2" customHeight="1" s="49">
      <c r="A69" s="100" t="n">
        <v>96</v>
      </c>
      <c r="B69" s="88" t="inlineStr">
        <is>
          <t>องค์การเภสัชกรรมมีการผลิตและมีจำหน่ายยา praziquantel เภสัชกรประจำโรงพยาบาลทำการสั่งซื้อยาอย่างไร</t>
        </is>
      </c>
      <c r="C69" s="100" t="n"/>
      <c r="D69" s="88" t="inlineStr">
        <is>
          <t>ตกลงราคาถ้าวงเงินไม่เกิน 100,000 บาท</t>
        </is>
      </c>
      <c r="E69" s="88" t="inlineStr">
        <is>
          <t>สอบราคาถ้าวงเงินไม่เกิน 100,000 บาท</t>
        </is>
      </c>
      <c r="F69" s="88" t="inlineStr">
        <is>
          <t>ประกวดราคาถ้าวงเงินไม่เกิน 100,000 บาท</t>
        </is>
      </c>
      <c r="G69" s="88" t="inlineStr">
        <is>
          <t>วิธีพิเศษไม่จำกัดวงเงิน</t>
        </is>
      </c>
      <c r="H69" s="88" t="inlineStr">
        <is>
          <t>วิธีกรณีพิเศษไม่จำกัดวงเงิน</t>
        </is>
      </c>
      <c r="I69" s="100" t="n">
        <v>5</v>
      </c>
      <c r="J69" s="88"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00" t="n"/>
      <c r="L69" s="88" t="inlineStr">
        <is>
          <t>พ.ร.บ. ยา พ.ศ. 2510</t>
        </is>
      </c>
      <c r="M69" s="100" t="inlineStr">
        <is>
          <t>SAP</t>
        </is>
      </c>
      <c r="N69" s="88" t="inlineStr">
        <is>
          <t>ข้อ 96 Pharma Plus เล่มม่วง (เฉลยข้อ จ)</t>
        </is>
      </c>
      <c r="O69" s="100" t="inlineStr">
        <is>
          <t>Mock</t>
        </is>
      </c>
      <c r="P69" s="100" t="inlineStr">
        <is>
          <t>Pharma Plus เล่มม่วง</t>
        </is>
      </c>
      <c r="Q69" s="100" t="n"/>
    </row>
    <row r="70" ht="13.2" customHeight="1" s="49">
      <c r="A70" s="100" t="n">
        <v>97</v>
      </c>
      <c r="B70" s="88" t="inlineStr">
        <is>
          <t>ถ้ายา antacid วิเคราะห์พบว่า มีตัวยาสำคัญ 3.05 mg/100 ml แต่ในฉลากยาระบุว่า 4.4 mg/100 ml ถามว่าจัดเป็นยากลุ่มใด</t>
        </is>
      </c>
      <c r="C70" s="100" t="n"/>
      <c r="D70" s="88" t="inlineStr">
        <is>
          <t>ยาปลอม</t>
        </is>
      </c>
      <c r="E70" s="88" t="inlineStr">
        <is>
          <t>ยาปนเปื้อน</t>
        </is>
      </c>
      <c r="F70" s="88" t="inlineStr">
        <is>
          <t>ยาผิดมาตรฐาน</t>
        </is>
      </c>
      <c r="G70" s="88" t="inlineStr">
        <is>
          <t>ยาอันตราย</t>
        </is>
      </c>
      <c r="H70" s="88" t="inlineStr">
        <is>
          <t>ยาเรียกคืน</t>
        </is>
      </c>
      <c r="I70" s="100" t="n">
        <v>1</v>
      </c>
      <c r="J70"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00" t="n"/>
      <c r="L70" s="88" t="inlineStr">
        <is>
          <t>พ.ร.บ. ยา พ.ศ. 2510</t>
        </is>
      </c>
      <c r="M70" s="100" t="inlineStr">
        <is>
          <t>SAP</t>
        </is>
      </c>
      <c r="N70" s="88" t="inlineStr">
        <is>
          <t>ข้อ 97 Pharma Plus เล่มม่วง (เฉลยข้อ ก)</t>
        </is>
      </c>
      <c r="O70" s="100" t="inlineStr">
        <is>
          <t>Mock</t>
        </is>
      </c>
      <c r="P70" s="100" t="inlineStr">
        <is>
          <t>Pharma Plus เล่มม่วง</t>
        </is>
      </c>
      <c r="Q70" s="100" t="n"/>
    </row>
    <row r="71" ht="13.2" customHeight="1" s="49">
      <c r="A71" s="100" t="n">
        <v>98</v>
      </c>
      <c r="B71" s="88" t="inlineStr">
        <is>
          <t>เกี่ยวกับหลักการทางเภสัชกรรมในข้อนี้ ข้อใดถูก</t>
        </is>
      </c>
      <c r="C71" s="100" t="n"/>
      <c r="D71" s="88" t="inlineStr">
        <is>
          <t>ยาสามัญประจำบ้าน ต้องบอกเฉพาะชื่อสามัญ ห้ามเขียนชื่อการค้า</t>
        </is>
      </c>
      <c r="E71" s="88" t="inlineStr">
        <is>
          <t>ยาสามัญประจำบ้าน ต้องเขียนคำว่า "ยาสามัญประจำบ้าน" ตัวสีแดงระบุไว้</t>
        </is>
      </c>
      <c r="F71" s="88" t="inlineStr">
        <is>
          <t>องค์การเภสัชกรรมต้องขออนุญาตผลิตยาในกรณีที่ไม่ใช่ยาสามัญประจำบ้าน</t>
        </is>
      </c>
      <c r="G71" s="88" t="inlineStr">
        <is>
          <t>โฆษณาได้แต่ต้องขออนุญาตก่อน รวมถึงในกรณีที่โฆษณากับผู้ประกอบโรคศิลป์ผ่านสื่อต่างๆ</t>
        </is>
      </c>
      <c r="H71" s="88" t="inlineStr">
        <is>
          <t>ยาสามัญประจำบ้าน ในกรณีไม่มีพื้นที่เพียงพอไม่ต้องเขียนคำว่า "ยาสามัญประจำบ้าน" ได้แต่ต้องขออนุญาต</t>
        </is>
      </c>
      <c r="I71" s="100" t="n">
        <v>4</v>
      </c>
      <c r="J71" s="88"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00" t="n"/>
      <c r="L71" s="88" t="inlineStr">
        <is>
          <t>พ.ร.บ. ยา พ.ศ. 2510</t>
        </is>
      </c>
      <c r="M71" s="100" t="inlineStr">
        <is>
          <t>SAP</t>
        </is>
      </c>
      <c r="N71" s="88" t="inlineStr">
        <is>
          <t>ข้อ 98 Pharma Plus เล่มม่วง (เฉลยข้อ ง)</t>
        </is>
      </c>
      <c r="O71" s="100" t="inlineStr">
        <is>
          <t>Mock</t>
        </is>
      </c>
      <c r="P71" s="100" t="inlineStr">
        <is>
          <t>Pharma Plus เล่มม่วง</t>
        </is>
      </c>
      <c r="Q71" s="100" t="n"/>
    </row>
    <row r="72" ht="13.2" customHeight="1" s="49">
      <c r="A72" s="100" t="n">
        <v>99</v>
      </c>
      <c r="B72" s="88" t="inlineStr">
        <is>
          <t>เภสัชกรร้านยา สามารถจ่ายยาแก่ผู้ป่วยรายนี้ ตามกรณีใดได้ โดยไม่ผิด ตาม พ.ร.บ. ยา 2510</t>
        </is>
      </c>
      <c r="C72" s="100" t="n"/>
      <c r="D72" s="88" t="inlineStr">
        <is>
          <t>จ่ายยา diclofenac tab 25 mg ที่เลยวันหมดอายุตามฉลากไปแล้ว 2 วัน</t>
        </is>
      </c>
      <c r="E72" s="88" t="inlineStr">
        <is>
          <t>จ่ายยา piroxicam cap 10 mg ที่ยังไม่ถึงวันหมดอายุตามฉลาก แต่ลักษณะเม็ดยากระด่างกระดำ</t>
        </is>
      </c>
      <c r="F72" s="88" t="inlineStr">
        <is>
          <t>จ่ายยาเม็ด tolperisone 50 mg และ diclofenac 25 mg ใส่ในซองเดียวกัน อย่างละ 1 เม็ด หลังอาหาร</t>
        </is>
      </c>
      <c r="G72" s="88"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88" t="inlineStr">
        <is>
          <t>นำยา rofecoxib 25 mg ซึ่งซื้อมาจากร้านค้าปลอดภาษีที่สิงคโปร์และมีราคาถูกกว่าทำในประเทศไทยมาขายที่ร้านยา</t>
        </is>
      </c>
      <c r="I72" s="100" t="n">
        <v>4</v>
      </c>
      <c r="J72" s="88"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00" t="n"/>
      <c r="L72" s="88" t="inlineStr">
        <is>
          <t>พ.ร.บ. ยา พ.ศ. 2510</t>
        </is>
      </c>
      <c r="M72" s="100" t="inlineStr">
        <is>
          <t>SAP</t>
        </is>
      </c>
      <c r="N72" s="88" t="inlineStr">
        <is>
          <t>ข้อ 99 Pharma Plus เล่มม่วง (เฉลยข้อ ง)</t>
        </is>
      </c>
      <c r="O72" s="100" t="inlineStr">
        <is>
          <t>Mock</t>
        </is>
      </c>
      <c r="P72" s="100" t="inlineStr">
        <is>
          <t>Pharma Plus เล่มม่วง</t>
        </is>
      </c>
      <c r="Q72" s="100" t="n"/>
    </row>
    <row r="73" ht="13.2" customHeight="1" s="49">
      <c r="A73" s="100" t="n">
        <v>100</v>
      </c>
      <c r="B73" s="88"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00" t="n"/>
      <c r="D73" s="88" t="inlineStr">
        <is>
          <t>Cost minimization analysis (CMA)</t>
        </is>
      </c>
      <c r="E73" s="88" t="inlineStr">
        <is>
          <t>Cost benefit analysis</t>
        </is>
      </c>
      <c r="F73" s="88" t="inlineStr">
        <is>
          <t>Cost utility analysis</t>
        </is>
      </c>
      <c r="G73" s="88" t="inlineStr">
        <is>
          <t>Cost effectiveness analysis (CEA)</t>
        </is>
      </c>
      <c r="H73" s="88" t="inlineStr">
        <is>
          <t>ถูกทุกข้อ</t>
        </is>
      </c>
      <c r="I73" s="100" t="n">
        <v>4</v>
      </c>
      <c r="J73" s="88"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00" t="n"/>
      <c r="L73" s="88" t="inlineStr">
        <is>
          <t>พ.ร.บ. ยา พ.ศ. 2510</t>
        </is>
      </c>
      <c r="M73" s="100" t="inlineStr">
        <is>
          <t>SAP</t>
        </is>
      </c>
      <c r="N73" s="88" t="inlineStr">
        <is>
          <t>ข้อ 100 Pharma Plus เล่มม่วง (เฉลยข้อ ง)</t>
        </is>
      </c>
      <c r="O73" s="100" t="inlineStr">
        <is>
          <t>Mock</t>
        </is>
      </c>
      <c r="P73" s="100" t="inlineStr">
        <is>
          <t>Pharma Plus เล่มม่วง</t>
        </is>
      </c>
      <c r="Q73" s="100" t="n"/>
    </row>
    <row r="74" ht="13.2" customHeight="1" s="49">
      <c r="A74" s="100" t="n">
        <v>101</v>
      </c>
      <c r="B74" s="88" t="inlineStr">
        <is>
          <t>เภสัชกรที่ร้านขายยาไม่สามารถจ่ายยาต่อไปนี้ให้ผู้ป่วยรายนี้ได้</t>
        </is>
      </c>
      <c r="C74" s="100" t="n"/>
      <c r="D74" s="88" t="inlineStr">
        <is>
          <t>ยา allopurinol เนื่องจากเป็นยาอันตราย</t>
        </is>
      </c>
      <c r="E74" s="88" t="inlineStr">
        <is>
          <t>ยา colchicine เนื่องจากเป็นยาอันตราย</t>
        </is>
      </c>
      <c r="F74" s="88" t="inlineStr">
        <is>
          <t>ยา etoricoxib เนื่องจากเป็นยาควบคุมพิเศษ</t>
        </is>
      </c>
      <c r="G74" s="88" t="inlineStr">
        <is>
          <t>ยา prednisolone เนื่องจากเป็นยาควบคุมพิเศษ</t>
        </is>
      </c>
      <c r="H74" s="88" t="inlineStr">
        <is>
          <t>เภสัชกรสามารถจ่ายยาได้ทุกข้อ</t>
        </is>
      </c>
      <c r="I74" s="100" t="n">
        <v>4</v>
      </c>
      <c r="J74" s="88"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00" t="n"/>
      <c r="L74" s="88" t="inlineStr">
        <is>
          <t>พ.ร.บ. ยา พ.ศ. 2510</t>
        </is>
      </c>
      <c r="M74" s="100" t="inlineStr">
        <is>
          <t>SAP</t>
        </is>
      </c>
      <c r="N74" s="88" t="inlineStr">
        <is>
          <t>ข้อ 101 Pharma Plus เล่มม่วง (เฉลยข้อ ง)</t>
        </is>
      </c>
      <c r="O74" s="100" t="inlineStr">
        <is>
          <t>Mock</t>
        </is>
      </c>
      <c r="P74" s="100" t="inlineStr">
        <is>
          <t>Pharma Plus เล่มม่วง</t>
        </is>
      </c>
      <c r="Q74" s="100" t="n"/>
    </row>
    <row r="75" ht="13.2" customHeight="1" s="49">
      <c r="A75" s="100" t="n">
        <v>104</v>
      </c>
      <c r="B75" s="88"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00" t="n"/>
      <c r="D75" s="88" t="inlineStr">
        <is>
          <t>Cohort study</t>
        </is>
      </c>
      <c r="E75" s="88" t="inlineStr">
        <is>
          <t>Crossover study</t>
        </is>
      </c>
      <c r="F75" s="88" t="inlineStr">
        <is>
          <t>Control study</t>
        </is>
      </c>
      <c r="G75" s="88" t="inlineStr">
        <is>
          <t>Case-control study</t>
        </is>
      </c>
      <c r="H75" s="88" t="inlineStr">
        <is>
          <t>Cross-section study</t>
        </is>
      </c>
      <c r="I75" s="100" t="n">
        <v>3</v>
      </c>
      <c r="J75" s="88"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00" t="n"/>
      <c r="L75" s="88" t="inlineStr">
        <is>
          <t>พ.ร.บ. ยา พ.ศ. 2510</t>
        </is>
      </c>
      <c r="M75" s="100" t="inlineStr">
        <is>
          <t>SAP</t>
        </is>
      </c>
      <c r="N75" s="88" t="inlineStr">
        <is>
          <t>ข้อ 104 Pharma Plus เล่มม่วง (เฉลยข้อ ค)</t>
        </is>
      </c>
      <c r="O75" s="100" t="inlineStr">
        <is>
          <t>Mock</t>
        </is>
      </c>
      <c r="P75" s="100" t="inlineStr">
        <is>
          <t>Pharma Plus เล่มม่วง</t>
        </is>
      </c>
      <c r="Q75" s="100" t="n"/>
    </row>
    <row r="76" ht="13.2" customHeight="1" s="49">
      <c r="A76" s="100" t="n">
        <v>107</v>
      </c>
      <c r="B76" s="88" t="inlineStr">
        <is>
          <t>เด็กทารกได้รับการฉีดวัคซีน หลังจากนั้นเด็กมีอาการไข้สูง 39 °C ชัก จะมาเรียกร้องค่าเสียหายได้หรือไม่ เพราะเหตุใด</t>
        </is>
      </c>
      <c r="C76" s="100" t="n"/>
      <c r="D76" s="88" t="inlineStr">
        <is>
          <t>ได้ ผู้บริโภคมีสิทธิที่จะได้รับการพิจารณาและได้รับค่าเสียหาย</t>
        </is>
      </c>
      <c r="E76" s="88" t="inlineStr">
        <is>
          <t>ได้ ผู้บริโภคมีสิทธิที่จะปฏิเสธไม่รับวัคซีน</t>
        </is>
      </c>
      <c r="F76" s="88" t="inlineStr">
        <is>
          <t>ไม่ได้ เนื่องจากผู้บริโภคมีสิทธิที่จะทราบผลดี ผลเสีย แต่ไม่ทำ</t>
        </is>
      </c>
      <c r="G76" s="88" t="inlineStr">
        <is>
          <t>ไม่ได้ เนื่องจากอาการข้างเคียงที่เกิดขึ้นพบน้อย</t>
        </is>
      </c>
      <c r="H76" s="88" t="inlineStr">
        <is>
          <t>ไม่ได้ เนื่องจากไม่มีความผิดในการรักษา</t>
        </is>
      </c>
      <c r="I76" s="100" t="n">
        <v>5</v>
      </c>
      <c r="J76" s="88"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00" t="n"/>
      <c r="L76" s="88" t="inlineStr">
        <is>
          <t>พ.ร.บ. ยา พ.ศ. 2510</t>
        </is>
      </c>
      <c r="M76" s="100" t="inlineStr">
        <is>
          <t>SAP</t>
        </is>
      </c>
      <c r="N76" s="88" t="inlineStr">
        <is>
          <t>ข้อ 107 Pharma Plus เล่มม่วง (เฉลยข้อ จ)</t>
        </is>
      </c>
      <c r="O76" s="100" t="inlineStr">
        <is>
          <t>Mock</t>
        </is>
      </c>
      <c r="P76" s="100" t="inlineStr">
        <is>
          <t>Pharma Plus เล่มม่วง</t>
        </is>
      </c>
      <c r="Q76" s="100" t="n"/>
    </row>
    <row r="77" ht="13.2" customHeight="1" s="49">
      <c r="A77" s="100" t="n">
        <v>108</v>
      </c>
      <c r="B77" s="88"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00" t="n"/>
      <c r="D77" s="88" t="inlineStr">
        <is>
          <t>ยาปลอม</t>
        </is>
      </c>
      <c r="E77" s="88" t="inlineStr">
        <is>
          <t>ยาปนเปื้อน</t>
        </is>
      </c>
      <c r="F77" s="88" t="inlineStr">
        <is>
          <t>ยาผิดมาตรฐาน</t>
        </is>
      </c>
      <c r="G77" s="88" t="inlineStr">
        <is>
          <t>ยาด้อยคุณภาพ</t>
        </is>
      </c>
      <c r="H77" s="88" t="inlineStr">
        <is>
          <t>ยาเสื่อมคุณภาพ</t>
        </is>
      </c>
      <c r="I77" s="100" t="n">
        <v>1</v>
      </c>
      <c r="J77"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00" t="n"/>
      <c r="L77" s="88" t="inlineStr">
        <is>
          <t>พ.ร.บ. ยา พ.ศ. 2510</t>
        </is>
      </c>
      <c r="M77" s="100" t="inlineStr">
        <is>
          <t>SAP</t>
        </is>
      </c>
      <c r="N77" s="88" t="inlineStr">
        <is>
          <t>ข้อ 108 Pharma Plus เล่มม่วง (เฉลยข้อ ก)</t>
        </is>
      </c>
      <c r="O77" s="100" t="inlineStr">
        <is>
          <t>Mock</t>
        </is>
      </c>
      <c r="P77" s="100" t="inlineStr">
        <is>
          <t>Pharma Plus เล่มม่วง</t>
        </is>
      </c>
      <c r="Q77" s="100" t="n"/>
    </row>
    <row r="78" ht="13.2" customHeight="1" s="49">
      <c r="A78" s="100" t="n">
        <v>109</v>
      </c>
      <c r="B78" s="88" t="inlineStr">
        <is>
          <t>ข้อใดไม่ใช่ใช้อำนาจของสารวัตรอาหารและยา ในการปฏิบัติหน้าที่ตามพระราชบัญญัติยา</t>
        </is>
      </c>
      <c r="C78" s="100" t="n"/>
      <c r="D78" s="88" t="inlineStr">
        <is>
          <t>ยึดหรืออายัดยา</t>
        </is>
      </c>
      <c r="E78" s="88" t="inlineStr">
        <is>
          <t>เข้าไปตรวจร้านยานอกเวลาทำการ</t>
        </is>
      </c>
      <c r="F78" s="88" t="inlineStr">
        <is>
          <t>นำยาไปทำลายตามข้อกำหนดกระทรวง</t>
        </is>
      </c>
      <c r="G78" s="88" t="inlineStr">
        <is>
          <t>นำยาไปเป็นตัวอย่างเพื่อการตรวจวิเคราะห์</t>
        </is>
      </c>
      <c r="H78" s="88" t="inlineStr">
        <is>
          <t>ให้ร้านยาเรียกเก็บคืนภายในเวลาที่กำหนด</t>
        </is>
      </c>
      <c r="I78" s="100" t="n">
        <v>2</v>
      </c>
      <c r="J78" s="88"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00" t="n"/>
      <c r="L78" s="88" t="inlineStr">
        <is>
          <t>พ.ร.บ. ยา พ.ศ. 2510</t>
        </is>
      </c>
      <c r="M78" s="100" t="inlineStr">
        <is>
          <t>SAP</t>
        </is>
      </c>
      <c r="N78" s="88" t="inlineStr">
        <is>
          <t>ข้อ 109 Pharma Plus เล่มม่วง (เฉลยข้อ ข)</t>
        </is>
      </c>
      <c r="O78" s="100" t="inlineStr">
        <is>
          <t>Mock</t>
        </is>
      </c>
      <c r="P78" s="100" t="inlineStr">
        <is>
          <t>Pharma Plus เล่มม่วง</t>
        </is>
      </c>
      <c r="Q78" s="100" t="n"/>
    </row>
    <row r="79" ht="13.2" customHeight="1" s="49">
      <c r="A79" s="100" t="n">
        <v>110</v>
      </c>
      <c r="B79" s="88" t="inlineStr">
        <is>
          <t>ตามกฎหมายไทยในปัจจุบัน ยากลุ่มใดที่ต้องใช้ใบสั่งแพทย์์ในการจ่ายยา</t>
        </is>
      </c>
      <c r="C79" s="100" t="n"/>
      <c r="D79" s="88" t="inlineStr">
        <is>
          <t>Antipsychotic drugs</t>
        </is>
      </c>
      <c r="E79" s="88" t="inlineStr">
        <is>
          <t>Hypnotic drugs กลุ่ม BZD</t>
        </is>
      </c>
      <c r="F79" s="88" t="inlineStr">
        <is>
          <t>Antidepressant กลุ่ม SSRI</t>
        </is>
      </c>
      <c r="G79" s="88" t="inlineStr">
        <is>
          <t>Melatonin receptor agonist</t>
        </is>
      </c>
      <c r="H79" s="88" t="inlineStr">
        <is>
          <t>ถูกทุกข้อ</t>
        </is>
      </c>
      <c r="I79" s="100" t="n">
        <v>1</v>
      </c>
      <c r="J79" s="88"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00" t="n"/>
      <c r="L79" s="88" t="inlineStr">
        <is>
          <t>พ.ร.บ. ยา พ.ศ. 2510</t>
        </is>
      </c>
      <c r="M79" s="100" t="inlineStr">
        <is>
          <t>SAP</t>
        </is>
      </c>
      <c r="N79" s="88" t="inlineStr">
        <is>
          <t>ข้อ 110 Pharma Plus เล่มม่วง (เฉลยข้อ ก ข)</t>
        </is>
      </c>
      <c r="O79" s="100" t="inlineStr">
        <is>
          <t>Mock</t>
        </is>
      </c>
      <c r="P79" s="100" t="inlineStr">
        <is>
          <t>Pharma Plus เล่มม่วง</t>
        </is>
      </c>
      <c r="Q79" s="100" t="n"/>
    </row>
    <row r="80" ht="13.2" customHeight="1" s="49">
      <c r="A80" s="100" t="n">
        <v>111</v>
      </c>
      <c r="B80" s="88" t="inlineStr">
        <is>
          <t>เหตุใดร้านขายยาจึงขาย Phenobarbital ไม่ได้</t>
        </is>
      </c>
      <c r="C80" s="100" t="n"/>
      <c r="D80" s="88" t="inlineStr">
        <is>
          <t>เพราะยังไม่มีใบอนุญาตมีจำหน่ายวัตถุออกฤทธิ์ต่อจิตประสาทประเภท 3</t>
        </is>
      </c>
      <c r="E80" s="88" t="inlineStr">
        <is>
          <t>เพราะยังไม่มีใบอนุญาตมีจำหน่ายวัตถุออกฤทธิ์ต่อจิตประสาทประเภท 4</t>
        </is>
      </c>
      <c r="F80" s="88" t="inlineStr">
        <is>
          <t>เพราะยังไม่มีใบอนุญาตมีจำหน่ายยาอันตราย</t>
        </is>
      </c>
      <c r="G80" s="88" t="inlineStr">
        <is>
          <t>เพราะยังไม่มีใบอนุญาตมีจำหน่ายยาควบคุมพิเศษ</t>
        </is>
      </c>
      <c r="H80" s="88" t="inlineStr">
        <is>
          <t>ไม่มีข้อใดถูก</t>
        </is>
      </c>
      <c r="I80" s="100" t="n">
        <v>2</v>
      </c>
      <c r="J80" s="88"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00" t="n"/>
      <c r="L80" s="88" t="inlineStr">
        <is>
          <t>พ.ร.บ. ยาเสพติดให้โทษ &amp; วัตถุออกฤทธิ์</t>
        </is>
      </c>
      <c r="M80" s="100" t="inlineStr">
        <is>
          <t>SAP</t>
        </is>
      </c>
      <c r="N80" s="88" t="inlineStr">
        <is>
          <t>ข้อ 111 Pharma Plus เล่มม่วง (เฉลยข้อ ข)</t>
        </is>
      </c>
      <c r="O80" s="100" t="inlineStr">
        <is>
          <t>Mock</t>
        </is>
      </c>
      <c r="P80" s="100" t="inlineStr">
        <is>
          <t>Pharma Plus เล่มม่วง</t>
        </is>
      </c>
      <c r="Q80" s="100" t="n"/>
    </row>
    <row r="81" ht="13.2" customHeight="1" s="49">
      <c r="A81" s="100" t="n">
        <v>112</v>
      </c>
      <c r="B81" s="88" t="inlineStr">
        <is>
          <t>ข้อใดถูกต้องเกี่ยวกับยา fluoxetine</t>
        </is>
      </c>
      <c r="C81" s="100" t="n"/>
      <c r="D81" s="88" t="inlineStr">
        <is>
          <t>จัดอยู่ในประเภทอันตราย เภสัชกรสามารถจ่ายได้ในร้านยา</t>
        </is>
      </c>
      <c r="E81" s="88" t="inlineStr">
        <is>
          <t>จัดอยู่ในประเภทควบคุมพิเศษ เภสัชกรไม่สามารถจ่ายได้</t>
        </is>
      </c>
      <c r="F81" s="88" t="inlineStr">
        <is>
          <t>จัดอยู่ในประเภทอันตราย จ่ายได้เฉพาะในโรงพยาบาล</t>
        </is>
      </c>
      <c r="G81" s="88" t="inlineStr">
        <is>
          <t>จัดอยู่ในประเภทยาเสพติดให้โทษประเภท 4 ต้องทำบัญชีรายงานคณะกรรมการอาหารและยา</t>
        </is>
      </c>
      <c r="H81" s="88" t="inlineStr">
        <is>
          <t>จัดอยู่ในประเภทวัตถุออกฤทธิ์ต่อจิตประสาท</t>
        </is>
      </c>
      <c r="I81" s="100" t="n">
        <v>1</v>
      </c>
      <c r="J81" s="88"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00" t="n"/>
      <c r="L81" s="88" t="inlineStr">
        <is>
          <t>พ.ร.บ. ยา พ.ศ. 2510</t>
        </is>
      </c>
      <c r="M81" s="100" t="inlineStr">
        <is>
          <t>SAP</t>
        </is>
      </c>
      <c r="N81" s="88" t="inlineStr">
        <is>
          <t>ข้อ 112 Pharma Plus เล่มม่วง (เฉลยข้อ ก)</t>
        </is>
      </c>
      <c r="O81" s="100" t="inlineStr">
        <is>
          <t>Mock</t>
        </is>
      </c>
      <c r="P81" s="100" t="inlineStr">
        <is>
          <t>Pharma Plus เล่มม่วง</t>
        </is>
      </c>
      <c r="Q81" s="100" t="n"/>
    </row>
    <row r="82" ht="13.2" customHeight="1" s="49">
      <c r="A82" s="100" t="n">
        <v>113</v>
      </c>
      <c r="B82" s="88" t="inlineStr">
        <is>
          <t>Clozapine จัดเป็นยาในข้อใด</t>
        </is>
      </c>
      <c r="C82" s="100" t="n"/>
      <c r="D82" s="88" t="inlineStr">
        <is>
          <t>ยาอันตราย</t>
        </is>
      </c>
      <c r="E82" s="88" t="inlineStr">
        <is>
          <t>ยาบรรจุเสร็จ</t>
        </is>
      </c>
      <c r="F82" s="88" t="inlineStr">
        <is>
          <t>วัตถุออกฤทธิ์ต่อจิตประสาท</t>
        </is>
      </c>
      <c r="G82" s="88" t="inlineStr">
        <is>
          <t>ยาเสพติด</t>
        </is>
      </c>
      <c r="H82" s="88" t="inlineStr">
        <is>
          <t>ยาควบคุมพิเศษ</t>
        </is>
      </c>
      <c r="I82" s="100" t="n">
        <v>5</v>
      </c>
      <c r="J82" s="88"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00" t="n"/>
      <c r="L82" s="88" t="inlineStr">
        <is>
          <t>พ.ร.บ. ยา พ.ศ. 2510</t>
        </is>
      </c>
      <c r="M82" s="100" t="inlineStr">
        <is>
          <t>SAP</t>
        </is>
      </c>
      <c r="N82" s="88" t="inlineStr">
        <is>
          <t>ข้อ 113 Pharma Plus เล่มม่วง (เฉลยข้อ จ)</t>
        </is>
      </c>
      <c r="O82" s="100" t="inlineStr">
        <is>
          <t>Mock</t>
        </is>
      </c>
      <c r="P82" s="100" t="inlineStr">
        <is>
          <t>Pharma Plus เล่มม่วง</t>
        </is>
      </c>
      <c r="Q82" s="100" t="n"/>
    </row>
    <row r="83" ht="13.2" customHeight="1" s="49">
      <c r="A83" s="100" t="n">
        <v>114</v>
      </c>
      <c r="B83" s="88" t="inlineStr">
        <is>
          <t>Flunarizine จัดเป็นยาในข้อใด</t>
        </is>
      </c>
      <c r="C83" s="100" t="n"/>
      <c r="D83" s="88" t="inlineStr">
        <is>
          <t>ยาอันตราย</t>
        </is>
      </c>
      <c r="E83" s="88" t="inlineStr">
        <is>
          <t>ยาบรรจุเสร็จ</t>
        </is>
      </c>
      <c r="F83" s="88" t="inlineStr">
        <is>
          <t>วัตถุออกฤทธิ์ต่อจิตประสาท</t>
        </is>
      </c>
      <c r="G83" s="88" t="inlineStr">
        <is>
          <t>ยาเสพติด</t>
        </is>
      </c>
      <c r="H83" s="88" t="inlineStr">
        <is>
          <t>ยาควบคุมพิเศษ</t>
        </is>
      </c>
      <c r="I83" s="100" t="n">
        <v>1</v>
      </c>
      <c r="J83"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00" t="n"/>
      <c r="L83" s="88" t="inlineStr">
        <is>
          <t>พ.ร.บ. ยา พ.ศ. 2510</t>
        </is>
      </c>
      <c r="M83" s="100" t="inlineStr">
        <is>
          <t>SAP</t>
        </is>
      </c>
      <c r="N83" s="88" t="inlineStr">
        <is>
          <t>ข้อ 114 Pharma Plus เล่มม่วง (เฉลยข้อ ก)</t>
        </is>
      </c>
      <c r="O83" s="100" t="inlineStr">
        <is>
          <t>Mock</t>
        </is>
      </c>
      <c r="P83" s="100" t="inlineStr">
        <is>
          <t>Pharma Plus เล่มม่วง</t>
        </is>
      </c>
      <c r="Q83" s="100" t="n"/>
    </row>
    <row r="84" ht="13.2" customHeight="1" s="49">
      <c r="A84" s="100" t="n">
        <v>115</v>
      </c>
      <c r="B84" s="88" t="inlineStr">
        <is>
          <t>ข้อใดไม่ใช่บทบาทเภสัชกรในการจ่ายยา clozapine</t>
        </is>
      </c>
      <c r="C84" s="100" t="n"/>
      <c r="D84" s="88" t="inlineStr">
        <is>
          <t>ต้องอยู่ประจำร้านเวลาเปิดการ</t>
        </is>
      </c>
      <c r="E84" s="88" t="inlineStr">
        <is>
          <t>ต้องจ่ายยาตามใบสั่งแพทย์์</t>
        </is>
      </c>
      <c r="F84" s="88" t="inlineStr">
        <is>
          <t>ต้องควบคุมการจัดยาให้เป็นสัดส่วน</t>
        </is>
      </c>
      <c r="G84" s="88" t="inlineStr">
        <is>
          <t>ต้องควบคุมบัญชีซื้อ-จ่าย</t>
        </is>
      </c>
      <c r="H84" s="88" t="inlineStr">
        <is>
          <t>ต้องควบคุมการแบ่งบรรจุและฉลาก</t>
        </is>
      </c>
      <c r="I84" s="100" t="n">
        <v>5</v>
      </c>
      <c r="J84" s="88"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00" t="n"/>
      <c r="L84" s="88" t="inlineStr">
        <is>
          <t>พ.ร.บ. ยา พ.ศ. 2510</t>
        </is>
      </c>
      <c r="M84" s="100" t="inlineStr">
        <is>
          <t>SAP</t>
        </is>
      </c>
      <c r="N84" s="88" t="inlineStr">
        <is>
          <t>ข้อ 115 Pharma Plus เล่มม่วง (เฉลยข้อ จ)</t>
        </is>
      </c>
      <c r="O84" s="100" t="inlineStr">
        <is>
          <t>Mock</t>
        </is>
      </c>
      <c r="P84" s="100" t="inlineStr">
        <is>
          <t>Pharma Plus เล่มม่วง</t>
        </is>
      </c>
      <c r="Q84" s="100" t="n"/>
    </row>
    <row r="85" ht="13.2" customHeight="1" s="49">
      <c r="A85" s="100" t="n">
        <v>116</v>
      </c>
      <c r="B85" s="88" t="inlineStr">
        <is>
          <t>เกี่ยวกับหลักการทางเภสัชกรรมในข้อนี้ ข้อใดผิด</t>
        </is>
      </c>
      <c r="C85" s="100" t="n"/>
      <c r="D85" s="88" t="inlineStr">
        <is>
          <t>imipramine เป็นยาอันตราย</t>
        </is>
      </c>
      <c r="E85" s="88" t="inlineStr">
        <is>
          <t>วัตถุออกฤทธิ์ต่อจิตประสาท ประเภท 3 ห้ามขายในร้านยา</t>
        </is>
      </c>
      <c r="F85" s="88" t="inlineStr">
        <is>
          <t>ยาจิตเภทเป็นยาควบคุมพิเศษ</t>
        </is>
      </c>
      <c r="G85" s="88" t="inlineStr">
        <is>
          <t>ยาสงบระงับ (tranquilizer) เป็นยาอันตราย ยกเว้นประกาศเป็นยาควบคุมพิเศษ</t>
        </is>
      </c>
      <c r="H85" s="88" t="inlineStr">
        <is>
          <t>ยาสงบระงับ (tranquilizer) เป็นยาอันตราย ยกเว้นประกาศเป็นวัตถุออกฤทธิ์ต่อจิตประสาท</t>
        </is>
      </c>
      <c r="I85" s="100" t="n">
        <v>2</v>
      </c>
      <c r="J85" s="88"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00" t="n"/>
      <c r="L85" s="88" t="inlineStr">
        <is>
          <t>พ.ร.บ. ยา พ.ศ. 2510</t>
        </is>
      </c>
      <c r="M85" s="100" t="inlineStr">
        <is>
          <t>SAP</t>
        </is>
      </c>
      <c r="N85" s="88" t="inlineStr">
        <is>
          <t>ข้อ 116 Pharma Plus เล่มม่วง (เฉลยข้อ ข)</t>
        </is>
      </c>
      <c r="O85" s="100" t="inlineStr">
        <is>
          <t>Mock</t>
        </is>
      </c>
      <c r="P85" s="100" t="inlineStr">
        <is>
          <t>Pharma Plus เล่มม่วง</t>
        </is>
      </c>
      <c r="Q85" s="100" t="n"/>
    </row>
    <row r="86" ht="13.2" customHeight="1" s="49">
      <c r="A86" s="100" t="n">
        <v>117</v>
      </c>
      <c r="B86" s="88" t="inlineStr">
        <is>
          <t>ท่านสามารถจ่ายยา diazepam 5 mg tablet ได้หรือไม่</t>
        </is>
      </c>
      <c r="C86" s="100" t="n"/>
      <c r="D86" s="88" t="inlineStr">
        <is>
          <t>ได้ เพราะเป็นการจ่ายยาต่อเนื่องจากแพทย์์ (refill medication)</t>
        </is>
      </c>
      <c r="E86" s="88" t="inlineStr">
        <is>
          <t>ได้ เพราะบ้านผู้ป่วยอยู่ห่างจากโรงพยาบาล 10 กิโลเมตร</t>
        </is>
      </c>
      <c r="F86" s="88" t="inlineStr">
        <is>
          <t>ไม่ได้ เพราะไม่อนุญาตให้ขายยานี้ในร้านยา</t>
        </is>
      </c>
      <c r="G86" s="88" t="inlineStr">
        <is>
          <t>ไม่ได้ เพราะยานี้ต้องจ่ายตามใบสั่งยา</t>
        </is>
      </c>
      <c r="H86" s="88" t="inlineStr">
        <is>
          <t>ไม่ได้ เพราะเป็นยาควบคุมพิเศษ</t>
        </is>
      </c>
      <c r="I86" s="100" t="n">
        <v>2</v>
      </c>
      <c r="J86" s="88"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00" t="n"/>
      <c r="L86" s="88" t="inlineStr">
        <is>
          <t>พ.ร.บ. ยา พ.ศ. 2510</t>
        </is>
      </c>
      <c r="M86" s="100" t="inlineStr">
        <is>
          <t>SAP</t>
        </is>
      </c>
      <c r="N86" s="88" t="inlineStr">
        <is>
          <t>ข้อ 117 Pharma Plus เล่มม่วง (เฉลยข้อ ข)</t>
        </is>
      </c>
      <c r="O86" s="100" t="inlineStr">
        <is>
          <t>Mock</t>
        </is>
      </c>
      <c r="P86" s="100" t="inlineStr">
        <is>
          <t>Pharma Plus เล่มม่วง</t>
        </is>
      </c>
      <c r="Q86" s="100" t="n"/>
    </row>
    <row r="87" ht="13.2" customHeight="1" s="49">
      <c r="A87" s="100" t="n">
        <v>118</v>
      </c>
      <c r="B87" s="88" t="inlineStr">
        <is>
          <t>จากข้อกำหนดเกณฑ์ขั้นตอนของร้านยาคุณภาพของสภาเภสัชกรรม ข้อใดไม่อยู่ในเกณฑ์ดังกล่าว</t>
        </is>
      </c>
      <c r="C87" s="100" t="n"/>
      <c r="D87" s="88"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88"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88" t="inlineStr">
        <is>
          <t>มีเภสัชกรเป็นผู้ส่งมอบยาให้แก่ผู้มารับบริการโดยตรง</t>
        </is>
      </c>
      <c r="G87" s="88" t="inlineStr">
        <is>
          <t>ห้ามส่งมอบยาอันตรายให้เด็กอายุต่ำกว่า 12 ปี ในทุกกรณี</t>
        </is>
      </c>
      <c r="H87" s="88" t="inlineStr">
        <is>
          <t>ไม่มีคำตอบที่ต้องการ</t>
        </is>
      </c>
      <c r="I87" s="100" t="n">
        <v>4</v>
      </c>
      <c r="J87" s="88"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00" t="n"/>
      <c r="L87" s="88" t="inlineStr">
        <is>
          <t>พ.ร.บ. วิชาชีพเภสัชกรรม 2537</t>
        </is>
      </c>
      <c r="M87" s="100" t="inlineStr">
        <is>
          <t>SAP</t>
        </is>
      </c>
      <c r="N87" s="88" t="inlineStr">
        <is>
          <t>ข้อ 118 Pharma Plus เล่มม่วง (เฉลยข้อ ง)</t>
        </is>
      </c>
      <c r="O87" s="100" t="inlineStr">
        <is>
          <t>Mock</t>
        </is>
      </c>
      <c r="P87" s="100" t="inlineStr">
        <is>
          <t>Pharma Plus เล่มม่วง</t>
        </is>
      </c>
      <c r="Q87" s="100" t="n"/>
    </row>
    <row r="88" ht="13.2" customHeight="1" s="49">
      <c r="A88" s="100" t="n">
        <v>119</v>
      </c>
      <c r="B88" s="88" t="inlineStr">
        <is>
          <t>บริษัทเตรียมสคลิปโฆษณายา norfloxacin เพื่อเตรียมออกอากาศทางทีวี ข้อใดกล่าวถูกต้อง เมื่ออ้างถึงพรบ. ยา 2510</t>
        </is>
      </c>
      <c r="C88" s="100" t="n"/>
      <c r="D88" s="88" t="inlineStr">
        <is>
          <t>สามารถมีการร้องรำทำเพลงประกอบโฆษณา norfloxacin ชนิดเม็ดได้</t>
        </is>
      </c>
      <c r="E88" s="88" t="inlineStr">
        <is>
          <t>สามารถมีเภสัชกรบอกสรรพคุณของยาได้</t>
        </is>
      </c>
      <c r="F88" s="88" t="inlineStr">
        <is>
          <t>การโฆษณานี้ สามารถมีรายการแถม คือซื้อ norfloxacin 100 เม็ด แถมยา paracetamol 1 แผง</t>
        </is>
      </c>
      <c r="G88" s="88" t="inlineStr">
        <is>
          <t>ยานี้จะโฆษณาผ่านทางทีวีเพื่อแสดงสรรพคุณยาไม่ได้เลย</t>
        </is>
      </c>
      <c r="H88" s="88"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00" t="n">
        <v>4</v>
      </c>
      <c r="J88" s="88"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00" t="n"/>
      <c r="L88" s="88" t="inlineStr">
        <is>
          <t>พ.ร.บ. ยา พ.ศ. 2510</t>
        </is>
      </c>
      <c r="M88" s="100" t="inlineStr">
        <is>
          <t>SAP</t>
        </is>
      </c>
      <c r="N88" s="88" t="inlineStr">
        <is>
          <t>ข้อ 119 Pharma Plus เล่มม่วง (เฉลยข้อ ง)</t>
        </is>
      </c>
      <c r="O88" s="100" t="inlineStr">
        <is>
          <t>Mock</t>
        </is>
      </c>
      <c r="P88" s="100" t="inlineStr">
        <is>
          <t>Pharma Plus เล่มม่วง</t>
        </is>
      </c>
      <c r="Q88" s="100" t="n"/>
    </row>
    <row r="89" ht="13.2" customHeight="1" s="49">
      <c r="A89" s="100" t="n">
        <v>120</v>
      </c>
      <c r="B89" s="88"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00" t="n"/>
      <c r="D89" s="88" t="inlineStr">
        <is>
          <t>ยาสมุนไพร</t>
        </is>
      </c>
      <c r="E89" s="88" t="inlineStr">
        <is>
          <t>ยาสามัญประจำบ้าน</t>
        </is>
      </c>
      <c r="F89" s="88" t="inlineStr">
        <is>
          <t>ยาแผนโบราณ</t>
        </is>
      </c>
      <c r="G89" s="88" t="inlineStr">
        <is>
          <t>ยาปลอม</t>
        </is>
      </c>
      <c r="H89" s="88" t="inlineStr">
        <is>
          <t>ยาแผนไทย</t>
        </is>
      </c>
      <c r="I89" s="100" t="n">
        <v>1</v>
      </c>
      <c r="J89" s="88"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00" t="n"/>
      <c r="L89" s="88" t="inlineStr">
        <is>
          <t>พ.ร.บ. ผลิตภัณฑ์สมุนไพร &amp; เครื่องสำอาง</t>
        </is>
      </c>
      <c r="M89" s="100" t="inlineStr">
        <is>
          <t>SAP</t>
        </is>
      </c>
      <c r="N89" s="88" t="inlineStr">
        <is>
          <t>ข้อ 120 Pharma Plus เล่มม่วง (เฉลยข้อ ก)</t>
        </is>
      </c>
      <c r="O89" s="100" t="inlineStr">
        <is>
          <t>Mock</t>
        </is>
      </c>
      <c r="P89" s="100" t="inlineStr">
        <is>
          <t>Pharma Plus เล่มม่วง</t>
        </is>
      </c>
      <c r="Q89" s="100" t="n"/>
    </row>
    <row r="90" ht="13.2" customHeight="1" s="49">
      <c r="A90" s="100" t="n">
        <v>121</v>
      </c>
      <c r="B90" s="88"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00" t="n"/>
      <c r="D90" s="88" t="inlineStr">
        <is>
          <t>Unit cost analysis</t>
        </is>
      </c>
      <c r="E90" s="88" t="inlineStr">
        <is>
          <t>Cost effectiveness analysis</t>
        </is>
      </c>
      <c r="F90" s="88" t="inlineStr">
        <is>
          <t>Cost minimization analysis</t>
        </is>
      </c>
      <c r="G90" s="88" t="inlineStr">
        <is>
          <t>Cost benefit analysis</t>
        </is>
      </c>
      <c r="H90" s="88" t="inlineStr">
        <is>
          <t>Cost utility analysis</t>
        </is>
      </c>
      <c r="I90" s="100" t="n">
        <v>2</v>
      </c>
      <c r="J90" s="88"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00" t="n"/>
      <c r="L90" s="88" t="inlineStr">
        <is>
          <t>พ.ร.บ. ยา พ.ศ. 2510</t>
        </is>
      </c>
      <c r="M90" s="100" t="inlineStr">
        <is>
          <t>SAP</t>
        </is>
      </c>
      <c r="N90" s="88" t="inlineStr">
        <is>
          <t>ข้อ 121 Pharma Plus เล่มม่วง (เฉลยข้อ ข)</t>
        </is>
      </c>
      <c r="O90" s="100" t="inlineStr">
        <is>
          <t>Mock</t>
        </is>
      </c>
      <c r="P90" s="100" t="inlineStr">
        <is>
          <t>Pharma Plus เล่มม่วง</t>
        </is>
      </c>
      <c r="Q90" s="100" t="n"/>
    </row>
    <row r="91" ht="13.2" customHeight="1" s="49">
      <c r="A91" s="100" t="n">
        <v>122</v>
      </c>
      <c r="B91" s="88" t="inlineStr">
        <is>
          <t>การพิจารณายาในโรงพยาบาล ยาใดจะไม่ถูกพิจารณาเข้าโรงพยาบาล เมื่อเปรียบเทียบกับ Utility</t>
        </is>
      </c>
      <c r="C91" s="100" t="n"/>
      <c r="D91" s="88" t="inlineStr">
        <is>
          <t>ยา A เป็นเงิน 25,000 บาท Utility เท่ากับ 0.5</t>
        </is>
      </c>
      <c r="E91" s="88" t="inlineStr">
        <is>
          <t>ยา B เป็นเงิน 50,000 บาท Utility เท่ากับ 0.5</t>
        </is>
      </c>
      <c r="F91" s="88" t="inlineStr">
        <is>
          <t>ยา C เป็นเงิน 55,000 บาท Utility เท่ากับ 0.6</t>
        </is>
      </c>
      <c r="G91" s="88" t="inlineStr">
        <is>
          <t>ยา D เป็นเงิน 70,000 บาท Utility เท่ากับ 0.7</t>
        </is>
      </c>
      <c r="H91" s="88" t="inlineStr">
        <is>
          <t>ยา E เป็นเงิน 80,000 บาท Utility เท่ากับ 0.8</t>
        </is>
      </c>
      <c r="I91" s="100" t="n">
        <v>5</v>
      </c>
      <c r="J91" s="88"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00" t="n"/>
      <c r="L91" s="88" t="inlineStr">
        <is>
          <t>พ.ร.บ. ยา พ.ศ. 2510</t>
        </is>
      </c>
      <c r="M91" s="100" t="inlineStr">
        <is>
          <t>SAP</t>
        </is>
      </c>
      <c r="N91" s="88" t="inlineStr">
        <is>
          <t>ข้อ 122 Pharma Plus เล่มม่วง (เฉลยข้อ จ)</t>
        </is>
      </c>
      <c r="O91" s="100" t="inlineStr">
        <is>
          <t>Mock</t>
        </is>
      </c>
      <c r="P91" s="100" t="inlineStr">
        <is>
          <t>Pharma Plus เล่มม่วง</t>
        </is>
      </c>
      <c r="Q91" s="100" t="n"/>
    </row>
    <row r="92" ht="13.2" customHeight="1" s="49">
      <c r="A92" s="100" t="n">
        <v>123</v>
      </c>
      <c r="B92" s="88" t="inlineStr">
        <is>
          <t>ข้อใดไม่ผิดหลักจรรยาบรรณวิชาชีพเภสัชกรรม</t>
        </is>
      </c>
      <c r="C92" s="100" t="n"/>
      <c r="D92" s="88" t="inlineStr">
        <is>
          <t>ใช้มอเตอร์ไซค์รับจ้างไปส่งยาและรับเงินมา</t>
        </is>
      </c>
      <c r="E92" s="88" t="inlineStr">
        <is>
          <t>แนะนำให้ภรรยามาตรวจเพราะเป็นโรคติดต่อทางเพศสัมพันธ์</t>
        </is>
      </c>
      <c r="F92" s="88" t="inlineStr">
        <is>
          <t>เภสัชกรจ่ายยาสุนไพร ล้างลำไส้ผู้ป่วย เพราะเชื่อว่าไม่เป็นอันตราย</t>
        </is>
      </c>
      <c r="G92" s="88" t="inlineStr">
        <is>
          <t>เภสัชกรโทรไปบอกภรรยาผู้ป่วยโดยเภสัชกรค้นเบอร์จากที่ผู้ป่วยให้ไว้เอง เพื่อตามภรรยาผู้ป่วยมารับการรักษา</t>
        </is>
      </c>
      <c r="H92" s="88" t="inlineStr">
        <is>
          <t>เภสัชกรแนะนำไม่ให้ผู้ป่วยไปคลินิกอีก เพราะหมอจ่ายยาแล้วทำให้ผู้ป่วยแพ้ยา</t>
        </is>
      </c>
      <c r="I92" s="100" t="n">
        <v>2</v>
      </c>
      <c r="J92" s="88"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00" t="n"/>
      <c r="L92" s="88" t="inlineStr">
        <is>
          <t>พ.ร.บ. วิชาชีพเภสัชกรรม 2537</t>
        </is>
      </c>
      <c r="M92" s="100" t="inlineStr">
        <is>
          <t>SAP</t>
        </is>
      </c>
      <c r="N92" s="88" t="inlineStr">
        <is>
          <t>ข้อ 123 Pharma Plus เล่มม่วง (เฉลยข้อ ข)</t>
        </is>
      </c>
      <c r="O92" s="100" t="inlineStr">
        <is>
          <t>Mock</t>
        </is>
      </c>
      <c r="P92" s="100" t="inlineStr">
        <is>
          <t>Pharma Plus เล่มม่วง</t>
        </is>
      </c>
      <c r="Q92" s="100" t="n"/>
    </row>
    <row r="93" ht="13.2" customHeight="1" s="49">
      <c r="A93" s="100" t="n">
        <v>124</v>
      </c>
      <c r="B93" s="88" t="inlineStr">
        <is>
          <t>ข้อใดถูกต้องตามหลักบัญชียาหลัก</t>
        </is>
      </c>
      <c r="C93" s="100" t="n"/>
      <c r="D93" s="88" t="inlineStr">
        <is>
          <t>Azithromycin เป็นยาบัญชี ง. ที่มีหลาย indication แต่ที่มีเหมาะสมเพียงไม่กี่ indication</t>
        </is>
      </c>
      <c r="E93" s="88" t="inlineStr">
        <is>
          <t>Doxycycline เป็นยาบัญชี ข. ใช้แทน tetracycline ในกรณีโรคติดเชื้อ</t>
        </is>
      </c>
      <c r="F93" s="88" t="inlineStr">
        <is>
          <t>Flavoxxate เป็นยาบัญชี ค. สามสามารถใช้ได้โดยผู้เชี่ยวชาญเท่านั้น</t>
        </is>
      </c>
      <c r="G93" s="88" t="inlineStr">
        <is>
          <t>Norfloxacin เป็นยาบัญชี ข. ใช้แทน ofloxacin ในกรณีโรคติดเชื้อ</t>
        </is>
      </c>
      <c r="H93" s="88" t="inlineStr">
        <is>
          <t>Phenazopyridine เป็นยาบัญชี ก. โดยสถานบริการทุกระดับสามารถเข้าถึงได้</t>
        </is>
      </c>
      <c r="I93" s="100" t="n">
        <v>2</v>
      </c>
      <c r="J93" s="88"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00" t="n"/>
      <c r="L93" s="88" t="inlineStr">
        <is>
          <t>พ.ร.บ. ยา พ.ศ. 2510</t>
        </is>
      </c>
      <c r="M93" s="100" t="inlineStr">
        <is>
          <t>SAP</t>
        </is>
      </c>
      <c r="N93" s="88" t="inlineStr">
        <is>
          <t>ข้อ 124 Pharma Plus เล่มม่วง (เฉลยข้อ ข)</t>
        </is>
      </c>
      <c r="O93" s="100" t="inlineStr">
        <is>
          <t>Mock</t>
        </is>
      </c>
      <c r="P93" s="100" t="inlineStr">
        <is>
          <t>Pharma Plus เล่มม่วง</t>
        </is>
      </c>
      <c r="Q93" s="100" t="n"/>
    </row>
    <row r="94" ht="13.2" customHeight="1" s="49">
      <c r="A94" s="100" t="n">
        <v>125</v>
      </c>
      <c r="B94" s="88" t="inlineStr">
        <is>
          <t>ข้อใดถูกต้องเกี่ยวกับยา benzoyl peroxide</t>
        </is>
      </c>
      <c r="C94" s="100" t="n"/>
      <c r="D94" s="88" t="inlineStr">
        <is>
          <t>เป็นยาควบคุมพิเศษ</t>
        </is>
      </c>
      <c r="E94" s="88" t="inlineStr">
        <is>
          <t>เป็นยาแผนปัจจุบัน</t>
        </is>
      </c>
      <c r="F94" s="88" t="inlineStr">
        <is>
          <t>เป็นวัตถุออกฤทธิ์ต่อจิตประสาท</t>
        </is>
      </c>
      <c r="G94" s="88" t="inlineStr">
        <is>
          <t>เป็นวัตถุเสพติดให้โทษประเภท 3</t>
        </is>
      </c>
      <c r="H94" s="88" t="inlineStr">
        <is>
          <t>เป็นยาสามัญประจำบ้าน</t>
        </is>
      </c>
      <c r="I94" s="100" t="n">
        <v>1</v>
      </c>
      <c r="J94" s="88"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00" t="n"/>
      <c r="L94" s="88" t="inlineStr">
        <is>
          <t>พ.ร.บ. ยา พ.ศ. 2510</t>
        </is>
      </c>
      <c r="M94" s="100" t="inlineStr">
        <is>
          <t>SAP</t>
        </is>
      </c>
      <c r="N94" s="88" t="inlineStr">
        <is>
          <t>ข้อ 125 Pharma Plus เล่มม่วง (เฉลยข้อ ไมมีคำตอบ)</t>
        </is>
      </c>
      <c r="O94" s="100" t="inlineStr">
        <is>
          <t>Mock</t>
        </is>
      </c>
      <c r="P94" s="100" t="inlineStr">
        <is>
          <t>Pharma Plus เล่มม่วง</t>
        </is>
      </c>
      <c r="Q94" s="100" t="n"/>
    </row>
    <row r="95" ht="13.2" customHeight="1" s="49">
      <c r="A95" s="100" t="n">
        <v>126</v>
      </c>
      <c r="B95" s="88" t="inlineStr">
        <is>
          <t>เกี่ยวกับ ข้อใดคۆیาผิดมาตรฐานฐาน ข้อใดต่อไปนี้กล่าวถูกต้องตามหลักวิชาชีพเภสัชกรรม</t>
        </is>
      </c>
      <c r="C95" s="100" t="n"/>
      <c r="D95" s="88" t="inlineStr">
        <is>
          <t>ผสม cotrimazole ร่วมกับ terbenafine เพื่อลดต้นทุน</t>
        </is>
      </c>
      <c r="E95" s="88" t="inlineStr">
        <is>
          <t>ในฉลากระบุวันหมดอายุ คือ มกราคม 2009 แต่ความจริงหมดอายุเมื่อ มกราคม 2019</t>
        </is>
      </c>
      <c r="F95" s="88" t="inlineStr">
        <is>
          <t>ยามี %LA = 87%</t>
        </is>
      </c>
      <c r="G95" s="88" t="inlineStr">
        <is>
          <t>ยาหมดอายุตามที่ระบุไว้ในฉลาก</t>
        </is>
      </c>
      <c r="H95" s="88" t="inlineStr">
        <is>
          <t>แจ้งที่อยู่ในการผลิต ไม่ตรงกับที่ขึ้นทะเบียนยา</t>
        </is>
      </c>
      <c r="I95" s="100" t="n">
        <v>3</v>
      </c>
      <c r="J95" s="88"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00" t="n"/>
      <c r="L95" s="88" t="inlineStr">
        <is>
          <t>พ.ร.บ. ยา พ.ศ. 2510</t>
        </is>
      </c>
      <c r="M95" s="100" t="inlineStr">
        <is>
          <t>SAP</t>
        </is>
      </c>
      <c r="N95" s="88" t="inlineStr">
        <is>
          <t>ข้อ 126 Pharma Plus เล่มม่วง (เฉลยข้อ ค)</t>
        </is>
      </c>
      <c r="O95" s="100" t="inlineStr">
        <is>
          <t>Mock</t>
        </is>
      </c>
      <c r="P95" s="100" t="inlineStr">
        <is>
          <t>Pharma Plus เล่มม่วง</t>
        </is>
      </c>
      <c r="Q95" s="100" t="n"/>
    </row>
    <row r="96" ht="13.2" customHeight="1" s="49">
      <c r="A96" s="100" t="n">
        <v>127</v>
      </c>
      <c r="B96" s="88" t="inlineStr">
        <is>
          <t>ยาที่ใช้ในโรคผิวหนังของชายผู้นี้ รายการใดที่ผู้ป่วยไม่สามารถเรียกซื้อได้จากเภสัชกรหากไม่มีใบสั่งยาจากแพทย์์</t>
        </is>
      </c>
      <c r="C96" s="100" t="n"/>
      <c r="D96" s="88" t="inlineStr">
        <is>
          <t>Coal tar shampoo</t>
        </is>
      </c>
      <c r="E96" s="88" t="inlineStr">
        <is>
          <t>Dexamethasone cream</t>
        </is>
      </c>
      <c r="F96" s="88" t="inlineStr">
        <is>
          <t>Betamethasone + salicylic ointment</t>
        </is>
      </c>
      <c r="G96" s="88" t="inlineStr">
        <is>
          <t>Hydroxyzine tablet 25 mg</t>
        </is>
      </c>
      <c r="H96" s="88" t="inlineStr">
        <is>
          <t>Methotrexate tab 2.5 mg</t>
        </is>
      </c>
      <c r="I96" s="100" t="n">
        <v>5</v>
      </c>
      <c r="J96" s="88"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00" t="n"/>
      <c r="L96" s="88" t="inlineStr">
        <is>
          <t>พ.ร.บ. ยา พ.ศ. 2510</t>
        </is>
      </c>
      <c r="M96" s="100" t="inlineStr">
        <is>
          <t>SAP</t>
        </is>
      </c>
      <c r="N96" s="88" t="inlineStr">
        <is>
          <t>ข้อ 127 Pharma Plus เล่มม่วง (เฉลยข้อ จ)</t>
        </is>
      </c>
      <c r="O96" s="100" t="inlineStr">
        <is>
          <t>Mock</t>
        </is>
      </c>
      <c r="P96" s="100" t="inlineStr">
        <is>
          <t>Pharma Plus เล่มม่วง</t>
        </is>
      </c>
      <c r="Q96" s="100" t="n"/>
    </row>
    <row r="97" ht="13.2" customHeight="1" s="49">
      <c r="A97" s="100" t="n">
        <v>130</v>
      </c>
      <c r="B97" s="88" t="inlineStr">
        <is>
          <t>จากบัญชียาหลักแห่งชาติ ยา cisplatin จัดอยู่ในบัญชี ค. มีความหมายว่าอย่างไร</t>
        </is>
      </c>
      <c r="C97" s="100" t="n"/>
      <c r="D97" s="88"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88"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88" t="inlineStr">
        <is>
          <t>รายการยาที่ต้องใช้ในโรคเฉพาะทาง โดยผู้ชำนาญ หรือผู้ที่ได้รับมอบหมายจากผู้อำนวยการของสถานพยาบาล</t>
        </is>
      </c>
      <c r="G97" s="88"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88" t="inlineStr">
        <is>
          <t>รายการยาสำหรับโครงการพิเศษของรัฐ เพื่อใช้ในยามฉุกเฉิน</t>
        </is>
      </c>
      <c r="I97" s="100" t="n">
        <v>3</v>
      </c>
      <c r="J97" s="88"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00" t="n"/>
      <c r="L97" s="88" t="inlineStr">
        <is>
          <t>พ.ร.บ. ยา พ.ศ. 2510</t>
        </is>
      </c>
      <c r="M97" s="100" t="inlineStr">
        <is>
          <t>SAP</t>
        </is>
      </c>
      <c r="N97" s="88" t="inlineStr">
        <is>
          <t>ข้อ 130 Pharma Plus เล่มม่วง (เฉลยข้อ ค)</t>
        </is>
      </c>
      <c r="O97" s="100" t="inlineStr">
        <is>
          <t>Mock</t>
        </is>
      </c>
      <c r="P97" s="100" t="inlineStr">
        <is>
          <t>Pharma Plus เล่มม่วง</t>
        </is>
      </c>
      <c r="Q97" s="100" t="n"/>
    </row>
    <row r="98" ht="13.2" customHeight="1" s="49">
      <c r="A98" s="100" t="n">
        <v>131</v>
      </c>
      <c r="B98" s="88"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00" t="n"/>
      <c r="D98" s="88" t="inlineStr">
        <is>
          <t>Cost effectiveness analysis (CEA)</t>
        </is>
      </c>
      <c r="E98" s="88" t="inlineStr">
        <is>
          <t>Cost minimization analysis (CMA)</t>
        </is>
      </c>
      <c r="F98" s="88" t="inlineStr">
        <is>
          <t>Cost benefit analysis</t>
        </is>
      </c>
      <c r="G98" s="88" t="inlineStr">
        <is>
          <t>Cost utility analysis</t>
        </is>
      </c>
      <c r="H98" s="88" t="inlineStr">
        <is>
          <t>ถูกทุกข้อ</t>
        </is>
      </c>
      <c r="I98" s="100" t="n">
        <v>1</v>
      </c>
      <c r="J98" s="88"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00" t="n"/>
      <c r="L98" s="88" t="inlineStr">
        <is>
          <t>พ.ร.บ. ยา พ.ศ. 2510</t>
        </is>
      </c>
      <c r="M98" s="100" t="inlineStr">
        <is>
          <t>SAP</t>
        </is>
      </c>
      <c r="N98" s="88" t="inlineStr">
        <is>
          <t>ข้อ 131 Pharma Plus เล่มม่วง (เฉลยข้อ ก)</t>
        </is>
      </c>
      <c r="O98" s="100" t="inlineStr">
        <is>
          <t>Mock</t>
        </is>
      </c>
      <c r="P98" s="100" t="inlineStr">
        <is>
          <t>Pharma Plus เล่มม่วง</t>
        </is>
      </c>
      <c r="Q98" s="100" t="n"/>
    </row>
    <row r="99" ht="13.2" customHeight="1" s="49">
      <c r="A99" s="100" t="n">
        <v>132</v>
      </c>
      <c r="B99" s="88" t="inlineStr">
        <is>
          <t>ข้อความต่อไปนี้ 2A 33/28 น่าจะปรากฏอยู่บนฉลากของยาใด</t>
        </is>
      </c>
      <c r="C99" s="100" t="n"/>
      <c r="D99" s="88" t="inlineStr">
        <is>
          <t>Prednisolone</t>
        </is>
      </c>
      <c r="E99" s="88" t="inlineStr">
        <is>
          <t>Cyclophosphamide</t>
        </is>
      </c>
      <c r="F99" s="88" t="inlineStr">
        <is>
          <t>Enalapril</t>
        </is>
      </c>
      <c r="G99" s="88" t="inlineStr">
        <is>
          <t>Calcium carbonate</t>
        </is>
      </c>
      <c r="H99" s="88" t="inlineStr">
        <is>
          <t>Obimin AF</t>
        </is>
      </c>
      <c r="I99" s="100" t="n">
        <v>5</v>
      </c>
      <c r="J99" s="88"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00" t="n"/>
      <c r="L99" s="88" t="inlineStr">
        <is>
          <t>พ.ร.บ. ยา พ.ศ. 2510</t>
        </is>
      </c>
      <c r="M99" s="100" t="inlineStr">
        <is>
          <t>SAP</t>
        </is>
      </c>
      <c r="N99" s="88" t="inlineStr">
        <is>
          <t>ข้อ 132 Pharma Plus เล่มม่วง (เฉลยข้อ จ)</t>
        </is>
      </c>
      <c r="O99" s="100" t="inlineStr">
        <is>
          <t>Mock</t>
        </is>
      </c>
      <c r="P99" s="100" t="inlineStr">
        <is>
          <t>Pharma Plus เล่มม่วง</t>
        </is>
      </c>
      <c r="Q99" s="100" t="n"/>
    </row>
    <row r="100" ht="13.2" customHeight="1" s="49">
      <c r="A100" s="100" t="n">
        <v>133</v>
      </c>
      <c r="B100" s="88" t="inlineStr">
        <is>
          <t>Augmentin เป็นยาประเภทใดตามกฎหมาย</t>
        </is>
      </c>
      <c r="C100" s="100" t="n"/>
      <c r="D100" s="88" t="inlineStr">
        <is>
          <t>ยาอันตราย</t>
        </is>
      </c>
      <c r="E100" s="88" t="inlineStr">
        <is>
          <t>ยาควบคุมพิเศษ</t>
        </is>
      </c>
      <c r="F100" s="88" t="inlineStr">
        <is>
          <t>ยาสามัญประจำบ้าน</t>
        </is>
      </c>
      <c r="G100" s="88" t="inlineStr">
        <is>
          <t>วัตถุออกฤทธิ์ต่อจิตและประสาท</t>
        </is>
      </c>
      <c r="H100" s="88" t="inlineStr">
        <is>
          <t>ยาเสพติดให้โทษ</t>
        </is>
      </c>
      <c r="I100" s="100" t="n">
        <v>1</v>
      </c>
      <c r="J10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00" t="n"/>
      <c r="L100" s="88" t="inlineStr">
        <is>
          <t>พ.ร.บ. ยา พ.ศ. 2510</t>
        </is>
      </c>
      <c r="M100" s="100" t="inlineStr">
        <is>
          <t>SAP</t>
        </is>
      </c>
      <c r="N100" s="88" t="inlineStr">
        <is>
          <t>ข้อ 133 Pharma Plus เล่มม่วง (เฉลยข้อ ก)</t>
        </is>
      </c>
      <c r="O100" s="100" t="inlineStr">
        <is>
          <t>Mock</t>
        </is>
      </c>
      <c r="P100" s="100" t="inlineStr">
        <is>
          <t>Pharma Plus เล่มม่วง</t>
        </is>
      </c>
      <c r="Q100" s="100" t="n"/>
    </row>
    <row r="101" ht="13.2" customHeight="1" s="49">
      <c r="A101" s="119" t="inlineStr">
        <is>
          <t>100</t>
        </is>
      </c>
      <c r="B101" s="8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00" t="n"/>
      <c r="D101" s="88" t="inlineStr">
        <is>
          <t>Accurate</t>
        </is>
      </c>
      <c r="E101" s="88" t="inlineStr">
        <is>
          <t>Contemporary</t>
        </is>
      </c>
      <c r="F101" s="88" t="inlineStr">
        <is>
          <t>Enduring</t>
        </is>
      </c>
      <c r="G101" s="88" t="inlineStr">
        <is>
          <t>Legible</t>
        </is>
      </c>
      <c r="H101" s="88" t="inlineStr">
        <is>
          <t>Original</t>
        </is>
      </c>
      <c r="I101" s="119" t="inlineStr">
        <is>
          <t>1</t>
        </is>
      </c>
      <c r="J101" s="88"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00" t="n"/>
      <c r="L101" s="88" t="inlineStr">
        <is>
          <t>พ.ร.บ. ยา พ.ศ. 2510</t>
        </is>
      </c>
      <c r="M101" s="100" t="inlineStr">
        <is>
          <t>Law &amp; Regulations &amp; Ethics</t>
        </is>
      </c>
      <c r="N101" s="88" t="inlineStr">
        <is>
          <t>แบบฝึกหัด PLE-CC 1 ข้อ 8</t>
        </is>
      </c>
      <c r="O101" s="100" t="inlineStr">
        <is>
          <t>แบบฝึกหัด</t>
        </is>
      </c>
      <c r="P101" s="100" t="inlineStr">
        <is>
          <t>แบบฝึกหัด</t>
        </is>
      </c>
      <c r="Q101" s="100" t="n"/>
    </row>
    <row r="102" ht="13.2" customHeight="1" s="49">
      <c r="A102" s="119" t="inlineStr">
        <is>
          <t>101</t>
        </is>
      </c>
      <c r="B102" s="88"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00" t="n"/>
      <c r="D102" s="88" t="inlineStr">
        <is>
          <t>สิทธิประกันสุขภาพแห่งชาติ</t>
        </is>
      </c>
      <c r="E102" s="88" t="inlineStr">
        <is>
          <t>สิทธิประกันสังคม</t>
        </is>
      </c>
      <c r="F102" s="88" t="inlineStr">
        <is>
          <t>สิทธิข้าราชการ</t>
        </is>
      </c>
      <c r="G102" s="88" t="inlineStr">
        <is>
          <t>สิทธิ 30 บาท</t>
        </is>
      </c>
      <c r="H102" s="88" t="inlineStr">
        <is>
          <t>สิทธิบัตรทอง</t>
        </is>
      </c>
      <c r="I102" s="119" t="inlineStr">
        <is>
          <t>1</t>
        </is>
      </c>
      <c r="J102" s="88"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00" t="n"/>
      <c r="L102" s="88" t="inlineStr">
        <is>
          <t>พ.ร.บ. ยา พ.ศ. 2510</t>
        </is>
      </c>
      <c r="M102" s="100" t="inlineStr">
        <is>
          <t>Law &amp; Regulations &amp; Ethics</t>
        </is>
      </c>
      <c r="N102" s="88" t="inlineStr">
        <is>
          <t>แบบฝึกหัด PLE-CC 1 ข้อ 11</t>
        </is>
      </c>
      <c r="O102" s="100" t="inlineStr">
        <is>
          <t>แบบฝึกหัด</t>
        </is>
      </c>
      <c r="P102" s="100" t="inlineStr">
        <is>
          <t>แบบฝึกหัด</t>
        </is>
      </c>
      <c r="Q102" s="100" t="n"/>
    </row>
    <row r="103" ht="13.2" customHeight="1" s="49">
      <c r="A103" s="119" t="inlineStr">
        <is>
          <t>102</t>
        </is>
      </c>
      <c r="B103" s="88" t="inlineStr">
        <is>
          <t>ต้องแจ้งให้คำแนะนำให้แพทย์์ให้ยาได้ครั้งละประมาณเท่าไหร่จึงจะได้ประสิทธิภาพใกล้เคียงเดิม</t>
        </is>
      </c>
      <c r="C103" s="100" t="n"/>
      <c r="D103" s="88" t="inlineStr">
        <is>
          <t>3 ml</t>
        </is>
      </c>
      <c r="E103" s="88" t="inlineStr">
        <is>
          <t>6 ml</t>
        </is>
      </c>
      <c r="F103" s="88" t="inlineStr">
        <is>
          <t>9 ml</t>
        </is>
      </c>
      <c r="G103" s="88" t="inlineStr">
        <is>
          <t>12 ml</t>
        </is>
      </c>
      <c r="H103" s="88"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119" t="inlineStr">
        <is>
          <t>1</t>
        </is>
      </c>
      <c r="J103" s="88"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100" t="n"/>
      <c r="L103" s="88" t="inlineStr">
        <is>
          <t>พ.ร.บ. ยา พ.ศ. 2510</t>
        </is>
      </c>
      <c r="M103" s="100" t="inlineStr">
        <is>
          <t>Law &amp; Regulations &amp; Ethics</t>
        </is>
      </c>
      <c r="N103" s="88" t="inlineStr">
        <is>
          <t>PLE_CC1_2567_Key ข้อ 13</t>
        </is>
      </c>
      <c r="O103" s="100" t="inlineStr">
        <is>
          <t>ข้อสอบจริง</t>
        </is>
      </c>
      <c r="P103" s="100" t="inlineStr">
        <is>
          <t>ปี 2567</t>
        </is>
      </c>
      <c r="Q103" s="100" t="n"/>
    </row>
    <row r="104" ht="13.2" customHeight="1" s="49">
      <c r="A104" s="119" t="inlineStr">
        <is>
          <t>103</t>
        </is>
      </c>
      <c r="B104" s="88" t="inlineStr">
        <is>
          <t>เคสนี้หลังจากผ่าตัดได้ 1 วัน pain score ได้ 8/10 ไม่ควรใช้ยาแก้ปวดตัวใด Opioid เป็นJตาKน B1 'ใILองMน Wernicke’s encephalopathy Antidote ของ Opioid Antidote ของ Benzodiazepine &gt; คoมาpอ CPM 100 เjด 5 กระiก ไปใ;เqก เrอ&gt;น sอเป็นการใ'ยาแบบtอง0น โดยไFc-อuงใ'ทางการแพทH และเป็นการ(ายยาvนวนมากwดปกx &gt; เภyชvเป็น{องประเ|นความเหมาะสม}อน(ายยา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100" t="n"/>
      <c r="D104" s="88" t="inlineStr">
        <is>
          <t>amitriptyline</t>
        </is>
      </c>
      <c r="E104" s="88" t="inlineStr">
        <is>
          <t>paracetamol</t>
        </is>
      </c>
      <c r="F104" s="88" t="inlineStr">
        <is>
          <t>ketorolac</t>
        </is>
      </c>
      <c r="G104" s="88" t="inlineStr">
        <is>
          <t>pethidine</t>
        </is>
      </c>
      <c r="H104" s="88" t="inlineStr">
        <is>
          <t>fentanyl</t>
        </is>
      </c>
      <c r="I104" s="119" t="inlineStr">
        <is>
          <t>1</t>
        </is>
      </c>
      <c r="J104" s="88"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100" t="n"/>
      <c r="L104" s="88" t="inlineStr">
        <is>
          <t>พ.ร.บ. วิชาชีพเภสัชกรรม 2537</t>
        </is>
      </c>
      <c r="M104" s="100" t="inlineStr">
        <is>
          <t>Law &amp; Regulations &amp; Ethics</t>
        </is>
      </c>
      <c r="N104" s="88" t="inlineStr">
        <is>
          <t>PLE_CC1_2567_Set1_Key ข้อ 15</t>
        </is>
      </c>
      <c r="O104" s="100" t="inlineStr">
        <is>
          <t>ข้อสอบจริง</t>
        </is>
      </c>
      <c r="P104" s="100" t="inlineStr">
        <is>
          <t>ปี 2567</t>
        </is>
      </c>
      <c r="Q104" s="100" t="n"/>
    </row>
    <row r="105" ht="13.2" customHeight="1" s="49">
      <c r="A105" s="119" t="inlineStr">
        <is>
          <t>104</t>
        </is>
      </c>
      <c r="B105" s="88"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5" s="100" t="n"/>
      <c r="D105" s="88" t="inlineStr">
        <is>
          <t>พระราชบัญญัติวิชาชีพเภสัชกรรม พ.ศ. 2537 และข้อบังคับสภาเภสัชกรรมว่าด้วยจรรยาบรรณแห่งวิชาชีพ</t>
        </is>
      </c>
      <c r="E105" s="88" t="inlineStr">
        <is>
          <t>พระราชบัญญัติยาเสพติดให้โทษ พ.ศ. 2522</t>
        </is>
      </c>
      <c r="F105" s="88" t="inlineStr">
        <is>
          <t>พระราชบัญญัติวัตถุที่ออกฤทธิ์ต่อจิตและประสาท พ.ศ. 2559</t>
        </is>
      </c>
      <c r="G105" s="88" t="inlineStr">
        <is>
          <t>พระราชบัญญัติเครื่องสำอาง พ.ศ. 2558</t>
        </is>
      </c>
      <c r="H105" s="88" t="inlineStr">
        <is>
          <t>พระราชบัญญัติผลิตภัณฑ์สมุนไพร พ.ศ. 2562</t>
        </is>
      </c>
      <c r="I105" s="119" t="n">
        <v>1</v>
      </c>
      <c r="J105" s="88"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5" s="100" t="n"/>
      <c r="L105" s="88" t="inlineStr">
        <is>
          <t>พ.ร.บ. ยา พ.ศ. 2510</t>
        </is>
      </c>
      <c r="M105" s="100" t="inlineStr">
        <is>
          <t>Law &amp; Regulations &amp; Ethics</t>
        </is>
      </c>
      <c r="N105" s="88" t="inlineStr">
        <is>
          <t>PLE-CC1 ปี 2566 Day 1 ข้อ 5</t>
        </is>
      </c>
      <c r="O105" s="100" t="inlineStr">
        <is>
          <t>ข้อสอบจริง</t>
        </is>
      </c>
      <c r="P105" s="100" t="inlineStr">
        <is>
          <t>ปี 2566</t>
        </is>
      </c>
      <c r="Q105" s="100" t="n"/>
    </row>
    <row r="106" ht="13.2" customHeight="1" s="49">
      <c r="A106" s="119" t="inlineStr">
        <is>
          <t>105</t>
        </is>
      </c>
      <c r="B106" s="88"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6" s="100" t="n"/>
      <c r="D106" s="88" t="inlineStr">
        <is>
          <t>ยาพาราเซตามอลสูตรเดี่ยว (Paracetamol single entity)</t>
        </is>
      </c>
      <c r="E106" s="88" t="inlineStr">
        <is>
          <t>ยาแคปซูลทรามาดอล (Tramadol capsules)</t>
        </is>
      </c>
      <c r="F106" s="88" t="inlineStr">
        <is>
          <t>ยาน้ำเชื่อมแก้ไอที่มีส่วนผสมของเดกซ์โทรเมทอร์แฟน (Dextromethorphan syrup)</t>
        </is>
      </c>
      <c r="G106" s="88" t="inlineStr">
        <is>
          <t>ยาเม็ดคลอร์เฟนิรามีน (Chlorpheniramine tablets)</t>
        </is>
      </c>
      <c r="H106" s="88" t="inlineStr">
        <is>
          <t>ยาแคปซูลฟลูออกซิทีน (Fluoxetine capsules)</t>
        </is>
      </c>
      <c r="I106" s="119" t="n">
        <v>1</v>
      </c>
      <c r="J106" s="88"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6" s="100" t="n"/>
      <c r="L106" s="88" t="inlineStr">
        <is>
          <t>พ.ร.บ. ยา พ.ศ. 2510</t>
        </is>
      </c>
      <c r="M106" s="100" t="inlineStr">
        <is>
          <t>Law &amp; Regulations &amp; Ethics</t>
        </is>
      </c>
      <c r="N106" s="88" t="inlineStr">
        <is>
          <t>PLE-CC1 ปี 2566 Day 2 ข้อ 24</t>
        </is>
      </c>
      <c r="O106" s="100" t="inlineStr">
        <is>
          <t>ข้อสอบจริง</t>
        </is>
      </c>
      <c r="P106" s="100" t="inlineStr">
        <is>
          <t>ปี 2566</t>
        </is>
      </c>
      <c r="Q106" s="100" t="n"/>
    </row>
    <row r="107" ht="13.2" customHeight="1" s="49">
      <c r="A107" s="119" t="inlineStr">
        <is>
          <t>106</t>
        </is>
      </c>
      <c r="B107" s="88"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7" s="100" t="n"/>
      <c r="D107" s="88" t="inlineStr">
        <is>
          <t>ขายได้อย่างเสรีเนื่องจากได้รับการขึ้นทะเบียนเป็นยาสามัญประจำบ้าน</t>
        </is>
      </c>
      <c r="E107" s="88" t="inlineStr">
        <is>
          <t>ขายได้เฉพาะผู้ป่วยที่มีผลตรวจ ATK เป็นบวกโดยไม่จำเป็นต้องมีใบสั่งแพทย์</t>
        </is>
      </c>
      <c r="F107" s="88" t="inlineStr">
        <is>
          <t>ขายได้ตามปกติหากร้านยามีใบอนุญาตขายยาแผนปัจจุบันประเภท ข.ย.1</t>
        </is>
      </c>
      <c r="G107" s="88" t="inlineStr">
        <is>
          <t>ขายได้เฉพาะกรณีที่เภสัชกรประจำร้านเป็นผู้ซักประวัติและจ่ายยาด้วยตนเอง</t>
        </is>
      </c>
      <c r="H107" s="88"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7" s="119" t="n">
        <v>5</v>
      </c>
      <c r="J107" s="88"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7" s="100" t="n"/>
      <c r="L107" s="88" t="inlineStr">
        <is>
          <t>พ.ร.บ. ยา พ.ศ. 2510</t>
        </is>
      </c>
      <c r="M107" s="100" t="inlineStr">
        <is>
          <t>Law &amp; Regulations &amp; Ethics</t>
        </is>
      </c>
      <c r="N107" s="88" t="inlineStr">
        <is>
          <t>PLE-CC1 ปี 2566 Day 2 ข้อ 5</t>
        </is>
      </c>
      <c r="O107" s="100" t="inlineStr">
        <is>
          <t>ข้อสอบจริง</t>
        </is>
      </c>
      <c r="P107" s="100" t="inlineStr">
        <is>
          <t>ปี 2566</t>
        </is>
      </c>
      <c r="Q107" s="100" t="n"/>
    </row>
    <row r="108" ht="13.2" customHeight="1" s="49">
      <c r="A108" s="119" t="inlineStr">
        <is>
          <t>107</t>
        </is>
      </c>
      <c r="B108" s="88"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8" s="100" t="n"/>
      <c r="D108" s="88"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8" s="88" t="inlineStr">
        <is>
          <t>ถูกต้อง เนื่องจากเป็นข้อมูลข้อเท็จจริงตามวุฒิการศึกษาที่ได้รับจริงจากมหาวิทยาลัย</t>
        </is>
      </c>
      <c r="F108" s="88" t="inlineStr">
        <is>
          <t>ถูกต้อง หากได้รับความเห็นชอบเป็นหนังสือจากสำนักงานคณะกรรมการอาหารและยา (อย.)</t>
        </is>
      </c>
      <c r="G108" s="88" t="inlineStr">
        <is>
          <t>ไม่ถูกต้อง เฉพาะกรณีที่ไม่ได้รับความยินยอมจากสภาเภสัชกรรม</t>
        </is>
      </c>
      <c r="H108" s="88" t="inlineStr">
        <is>
          <t>ถูกต้อง เฉพาะร้านขายยาที่ผ่านการรับรองมาตรฐานวิธีปฏิบัติทางเภสัชกรรมชุมชน (GPP)</t>
        </is>
      </c>
      <c r="I108" s="119" t="n">
        <v>1</v>
      </c>
      <c r="J108" s="88"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8" s="100" t="n"/>
      <c r="L108" s="88" t="inlineStr">
        <is>
          <t>พ.ร.บ. ยา พ.ศ. 2510</t>
        </is>
      </c>
      <c r="M108" s="100" t="inlineStr">
        <is>
          <t>Law &amp; Regulations &amp; Ethics</t>
        </is>
      </c>
      <c r="N108" s="88" t="inlineStr">
        <is>
          <t>PLE-CC1 ปี 2566 Day 2 ข้อ 73</t>
        </is>
      </c>
      <c r="O108" s="100" t="inlineStr">
        <is>
          <t>ข้อสอบจริง</t>
        </is>
      </c>
      <c r="P108" s="100" t="inlineStr">
        <is>
          <t>ปี 2566</t>
        </is>
      </c>
      <c r="Q108" s="100" t="n"/>
    </row>
    <row r="109" ht="13.2" customHeight="1" s="49">
      <c r="A109" s="119" t="inlineStr">
        <is>
          <t>108</t>
        </is>
      </c>
      <c r="B109" s="88" t="inlineStr">
        <is>
          <t>ตามพระราชบัญญัติยา พ.ศ. 2510 และประกาศกระทรวงสาธารณสุข ยาในข้อใดต่อไปนี้ ไม่ต้อง จัดทำบัญชีการขายยาตามแบบ ข.ย.11 ในร้านขายยาแผนปัจจุบัน</t>
        </is>
      </c>
      <c r="C109" s="100" t="n"/>
      <c r="D109" s="88" t="inlineStr">
        <is>
          <t>ยาเม็ด Loratadine 10 mg (ยาอันตรายกลุ่ม Antihistamine ทั่วไป)</t>
        </is>
      </c>
      <c r="E109" s="88" t="inlineStr">
        <is>
          <t>ยาเม็ด Dextromethorphan 15 mg</t>
        </is>
      </c>
      <c r="F109" s="88" t="inlineStr">
        <is>
          <t>ยาแคปซูล Tramadol hydrochloride 50 mg</t>
        </is>
      </c>
      <c r="G109" s="88" t="inlineStr">
        <is>
          <t>ยาเม็ด Sildenafil citrate 50 mg</t>
        </is>
      </c>
      <c r="H109" s="88" t="inlineStr">
        <is>
          <t>ยาน้ำแก้ไอที่มีส่วนผสมของ Promethazine และ Codeine/Dextromethorphan</t>
        </is>
      </c>
      <c r="I109" s="119" t="n">
        <v>1</v>
      </c>
      <c r="J109" s="88" t="inlineStr">
        <is>
          <t>✅ คำตอบที่ถูกต้อง: ข้อ ก. ยาเม็ด Loratadine 10 mg (ยาอันตรายกลุ่ม Antihistamine ทั่วไป)
💡 Background:
ตามพระราชบัญญัติยา พ.ศ. 2510 และประกาศกระทรวงสาธารณสุข/อย. กำหนดให้ผู้รับอนุญาตขายยาแผนปัจจุบันต้องจัดทำบัญชีการขายยาตามแบบ ข.ย.11 สำหรับยาควบคุมพิเศษ และยาอันตรายบางรายการที่ต้องเฝ้าระวังการนำไปใช้ในทางที่ผิด
🎯 ทำไมข้อนี้ถึงถูก:
ยา Loratadine เป็นยาต้านฮิสตามีนรุ่นที่ 2 จัดเป็น ยาอันตรายทั่วไป ซึ่งไม่เข้าข่ายยาอันตรายที่ถูกประกาศให้ต้องทำบัญชีการขายยา ข.ย.11 (ยาอันตรายที่ต้องทำ ข.ย.11 ในร้านยา ได้แก่ Dextromethorphan เดี่ยว, ยาแก้แพ้แก้ไอ Tramadol, ยาลดน้ำมูกกลุ่ม Pseudoephedrine ผสม, ยานอนหลับ/คลายกังวลบางชนิด, Sildenafil/Tadalafil และยาอันตรายควบคุมการกระจายเฉพาะ)
🔍 ข้ออื่นผิดเพราะอะไร:
• ข้อ ข. ยาเม็ด Dextromethorphan เดี่ยว: เป็นยาอันตรายที่ อย. บังคับให้ต้องทำบัญชี ข.ย.11 และจำกัดปริมาณการขายไม่เกิน 3 แผงต่อครั้ง
• ข้อ ค. ยาแคปซูล Tramadol: เป็นยาอันตรายที่ อย. ประกาศบังคับทำบัญชี ข.ย.11 และจำกัดการขายไม่เกิน 20 เม็ดต่อครั้ง
• ข้อ ง. ยาเม็ด Sildenafil: เป็นยาควบคุมพิเศษที่ต้องมีใบสั่งแพทย์และบันทึกบัญชี ข.ย.11
• ข้อ จ. ยาแก้ไอน้ำเชื่อมที่มีส่วนผสมของ Diphenhydramine / Promethazine / Dextromethorphan: ต้องจัดทำบัญชีการขายยาตามประกาศ อย.
📖 Guideline อ้างอิง:
พระราชบัญญัติยา พ.ศ. 2510 และประกาศสำนักงานคณะกรรมการอาหารและยา เรื่อง รายการยาอันตรายที่ต้องทำบัญชีการขายยา (ข.ย.11)
📌 จุดจำก่อนสอบ:
ยาที่ต้องทำบัญชี ข.ย.11: Dextromethorphan, Tramadol, ยาน้ำแก้ไอแก้แพ้บางสูตร, ยาควบคุมพิเศษทุกตัว ส่วน Loratadine / Cetirizine ไม่ต้องทำ ข.ย.11</t>
        </is>
      </c>
      <c r="K109" s="100" t="n"/>
      <c r="L109" s="88" t="inlineStr">
        <is>
          <t>พ.ร.บ. ยา พ.ศ. 2510</t>
        </is>
      </c>
      <c r="M109" s="100" t="inlineStr">
        <is>
          <t>Law &amp; Regulations &amp; Ethics</t>
        </is>
      </c>
      <c r="N109" s="88" t="inlineStr">
        <is>
          <t>PLE_CC1_2565_Day1_Key ข้อ 76</t>
        </is>
      </c>
      <c r="O109" s="100" t="inlineStr">
        <is>
          <t>ข้อสอบจริง</t>
        </is>
      </c>
      <c r="P109" s="100" t="inlineStr">
        <is>
          <t>ปี 2565</t>
        </is>
      </c>
      <c r="Q109" s="100" t="n"/>
    </row>
    <row r="110" ht="13.2" customHeight="1" s="49">
      <c r="A110" s="119" t="inlineStr">
        <is>
          <t>109</t>
        </is>
      </c>
      <c r="B110" s="88" t="inlineStr">
        <is>
          <t>ยาใดไม่ตองทำ ขย. 11 ตาม พรบ. ยา 2510</t>
        </is>
      </c>
      <c r="C110" s="100" t="n"/>
      <c r="D110" s="88" t="inlineStr">
        <is>
          <t>Tramadol เดี่ยวและผสม</t>
        </is>
      </c>
      <c r="E110" s="88" t="inlineStr">
        <is>
          <t>Dextromethorphan เดี่ยวและผสม</t>
        </is>
      </c>
      <c r="F110" s="88" t="inlineStr">
        <is>
          <t>CPM เดี่ยวและผสม เฉพาะยาน้ำ</t>
        </is>
      </c>
      <c r="G110" s="88" t="inlineStr">
        <is>
          <t>Cetirizine เดี่ยวและผสม เฉพาะยาน้ำ</t>
        </is>
      </c>
      <c r="H110" s="88" t="inlineStr">
        <is>
          <t>Diphenhydramine เดี่ยวและผสม เฉพาะยาน้ำ ิ</t>
        </is>
      </c>
      <c r="I110" s="119" t="inlineStr">
        <is>
          <t>1</t>
        </is>
      </c>
      <c r="J110" s="88" t="inlineStr">
        <is>
          <t>✅ คำตอบที่ถูกต้อง: ข้อ ก. Tramadol เดี่ยวและผสม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(Tramadol เดี่ยวและผสม): เป็น weak mu-opioid agonist และ SNRI เป็นเพียง second-line / add-on สำหรับ pain relief ไม่มีฤทธิ์ลดการอักเสบ (no anti-inflammatory efficacy) และเสี่ยงต่อ serotonin syndrome และชัก
• ข้อ ค. (Dextromethorphan เดี่ยวและผสม): Dextromethorphan เดี่ยวและผสม ไม่ตรงกับข้อบ่งใช้หรือกลไกการออกฤทธิ์ที่ถูกต้องตาม พ.ร.บ. ยา พ.ศ. 2510 / พ.ร.บ. วิชาชีพเภสัชกรรม พ.ศ. 2537
• ข้อ ง. (CPM เดี่ยวและผสม เฉพาะยาน้ำ): CPM เดี่ยวและผสม เฉพาะยาน้ำ ไม่ตรงกับข้อบ่งใช้หรือกลไกการออกฤทธิ์ที่ถูกต้องตาม พ.ร.บ. ยา พ.ศ. 2510 / พ.ร.บ. วิชาชีพเภสัชกรรม พ.ศ. 2537
• ข้อ จ. (Cetirizine เดี่ยวและผสม เฉพาะยาน้ำ): เป็น 2nd generation H1-antihistamine บรรเทาอาการ allergic rhinitis และ urticaria มี sedating effect ต่ำกว่า 1st gen แต่ยังอาจทำให้ง่วงซึมได้มากกว่า fexofenadine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0" s="100" t="n"/>
      <c r="L110" s="88" t="inlineStr">
        <is>
          <t>พ.ร.บ. ยา พ.ศ. 2510</t>
        </is>
      </c>
      <c r="M110" s="100" t="inlineStr">
        <is>
          <t>Law &amp; Regulations &amp; Ethics</t>
        </is>
      </c>
      <c r="N110" s="88" t="inlineStr">
        <is>
          <t>PLE_CC1_2565_Day1_Key ข้อ 76</t>
        </is>
      </c>
      <c r="O110" s="100" t="inlineStr">
        <is>
          <t>ข้อสอบจริง</t>
        </is>
      </c>
      <c r="P110" s="100" t="inlineStr">
        <is>
          <t>ปี 2565</t>
        </is>
      </c>
      <c r="Q110" s="100" t="n"/>
    </row>
    <row r="111" ht="13.2" customHeight="1" s="49">
      <c r="A111" s="119" t="inlineStr">
        <is>
          <t>110</t>
        </is>
      </c>
      <c r="B111" s="88" t="inlineStr">
        <is>
          <t>พรบ.ยา ฉบับ 6 ปh 2562 ใบสำคัญการขึ้นทะเบียนตำรับปh 2565 ข้อใดถูก</t>
        </is>
      </c>
      <c r="C111" s="100" t="n"/>
      <c r="D111" s="88" t="inlineStr">
        <is>
          <t>5 ปhตั้งแต;วันที่ออกใบสำคัญการขึ้นทะเบียน</t>
        </is>
      </c>
      <c r="E111" s="88" t="inlineStr">
        <is>
          <t>7 ปhตั้งแต;วันที่ออกใบสำคัญการขึ้นทะเบียน</t>
        </is>
      </c>
      <c r="F111" s="88" t="inlineStr">
        <is>
          <t>9 ปhตั้งแต;วันที่ออกใบสำคัญการขึ้นทะเบียน</t>
        </is>
      </c>
      <c r="G111" s="88" t="inlineStr">
        <is>
          <t>วันที่ 31 ธันวาคม ของปhที่ 5 หลังจากออกใบสำคัญการขึ้นทะเบียน</t>
        </is>
      </c>
      <c r="H111" s="88" t="inlineStr">
        <is>
          <t>วันที่ 31 ธันวาคม ของปhที่ 7 หลังจากออกใบสำคัญการขึ้นทะเบียน จากมาตรา ๑๑ ความxา ใVเyมความnอไปzเ9นมาตรา ๘๒/๒ แ}งพรบ. ยา ๒๕๑๐ มาตรา ๘๒/๒ ใบÅÇญการÉนทะเvยนÑWบยาใV&gt;อาก ๗ álบแnàนAออกใบÅÇญ การÉนทะเvยนÑWบยา</t>
        </is>
      </c>
      <c r="I111" s="119" t="inlineStr">
        <is>
          <t>1</t>
        </is>
      </c>
      <c r="J111" s="88" t="inlineStr">
        <is>
          <t>✅ คำตอบที่ถูกต้อง: ข้อ ก. 5 ปhตั้งแต;วันที่ออกใบสำคัญการขึ้นทะเบียน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ปhตั้งแต;วันที่ออกใบสำคัญการขึ้นทะเบียน): 5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ค. (7 ปhตั้งแต;วันที่ออกใบสำคัญการขึ้นทะเบียน): 7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ง. (9 ปhตั้งแต;วันที่ออกใบสำคัญการขึ้นทะเบียน): 9 ปhตั้งแต;วันที่ออกใบสำคัญการขึ้นทะเบียน ไม่ตรงกับข้อบ่งใช้หรือกลไกการออกฤทธิ์ที่ถูกต้องตาม พ.ร.บ. ยา พ.ศ. 2510 / พ.ร.บ. วิชาชีพเภสัชกรรม พ.ศ. 2537
• ข้อ จ. (วันที่ 31 ธันวาคม ของปhที่ 5 หลังจากออกใบสำคัญการขึ้นทะเบียน): วันที่ 31 ธันวาคม ของปhที่ 5 หลังจากออกใบสำคัญการขึ้นทะเบียน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1" s="100" t="n"/>
      <c r="L111" s="88" t="inlineStr">
        <is>
          <t>พ.ร.บ. ยา พ.ศ. 2510</t>
        </is>
      </c>
      <c r="M111" s="100" t="inlineStr">
        <is>
          <t>Law &amp; Regulations &amp; Ethics</t>
        </is>
      </c>
      <c r="N111" s="88" t="inlineStr">
        <is>
          <t>PLE_CC1_2565_Day1_Key ข้อ 79</t>
        </is>
      </c>
      <c r="O111" s="100" t="inlineStr">
        <is>
          <t>ข้อสอบจริง</t>
        </is>
      </c>
      <c r="P111" s="100" t="inlineStr">
        <is>
          <t>ปี 2565</t>
        </is>
      </c>
      <c r="Q111" s="100" t="n"/>
    </row>
    <row r="112" ht="13.2" customHeight="1" s="49">
      <c r="A112" s="119" t="inlineStr">
        <is>
          <t>111</t>
        </is>
      </c>
      <c r="B112" s="88" t="inlineStr">
        <is>
          <t>ข้อใดไม่จัดอยู;ในพรบ.สมุนไพร</t>
        </is>
      </c>
      <c r="C112" s="100" t="n"/>
      <c r="D112" s="88" t="inlineStr">
        <is>
          <t>ยาแผนโบราณที่ใชกับมนุษยç</t>
        </is>
      </c>
      <c r="E112" s="88" t="inlineStr">
        <is>
          <t>ยาแผนโบราณที่ใชกับสัตวç</t>
        </is>
      </c>
      <c r="F112" s="88" t="inlineStr">
        <is>
          <t>ยาแผนจีน</t>
        </is>
      </c>
      <c r="G112" s="88" t="inlineStr">
        <is>
          <t>[NEED_REVIEW]</t>
        </is>
      </c>
      <c r="H112" s="88" t="inlineStr">
        <is>
          <t>[NEED_REVIEW]</t>
        </is>
      </c>
      <c r="I112" s="119" t="inlineStr">
        <is>
          <t>1</t>
        </is>
      </c>
      <c r="J112" s="88" t="inlineStr">
        <is>
          <t>✅ คำตอบที่ถูกต้อง: ข้อ ก. ยาแผนโบราณที่ใชกับมนุษยç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(ยาแผนโบราณที่ใชกับมนุษยç): ยาแผนโบราณที่ใชกับมนุษยç ไม่ตรงกับข้อบ่งใช้หรือกลไกการออกฤทธิ์ที่ถูกต้องตาม พ.ร.บ. ยา พ.ศ. 2510 / พ.ร.บ. วิชาชีพเภสัชกรรม พ.ศ. 2537
• ข้อ ค. (ยาแผนโบราณที่ใชกับสัตวç): ยาแผนโบราณที่ใชกับสัตวç ไม่ตรงกับข้อบ่งใช้หรือกลไกการออกฤทธิ์ที่ถูกต้องตาม พ.ร.บ. ยา พ.ศ. 2510 / พ.ร.บ. วิชาชีพเภสัชกรรม พ.ศ. 2537
• ข้อ ง. (ยาแผนจีน): ยาแผนจีน ไม่ตรงกับข้อบ่งใช้หรือกลไกการออกฤทธิ์ที่ถูกต้องตาม พ.ร.บ. ยา พ.ศ. 2510 / พ.ร.บ. วิชาชีพเภสัชกรรม พ.ศ. 2537
• ข้อ จ. (พระราชบัญญัติยา พ.ศ. 2510 และที่แก้ไขเพิ่มเติม รวมถึงกฎกระทรวงว่าด้วยการขออนุญาตและการออกใบอนุญาตขายยาแผนปัจจุบัน (GPP)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2" s="100" t="n"/>
      <c r="L112" s="88" t="inlineStr">
        <is>
          <t>พ.ร.บ. ผลิตภัณฑ์สมุนไพร &amp; เครื่องสำอาง</t>
        </is>
      </c>
      <c r="M112" s="100" t="inlineStr">
        <is>
          <t>Law &amp; Regulations &amp; Ethics</t>
        </is>
      </c>
      <c r="N112" s="88" t="inlineStr">
        <is>
          <t>PLE_CC1_2565_Day1_Key ข้อ 81</t>
        </is>
      </c>
      <c r="O112" s="100" t="inlineStr">
        <is>
          <t>ข้อสอบจริง</t>
        </is>
      </c>
      <c r="P112" s="100" t="inlineStr">
        <is>
          <t>ปี 2565</t>
        </is>
      </c>
      <c r="Q112" s="100" t="n"/>
    </row>
    <row r="113" ht="13.2" customHeight="1" s="49">
      <c r="A113" s="119" t="inlineStr">
        <is>
          <t>112</t>
        </is>
      </c>
      <c r="B113" s="88" t="inlineStr">
        <is>
          <t>เภสัชกรประจำร้านยากำลังจัดสต็อกสินค้า แล้วทำการถ่ายทอดสด (Live stream) ผ่านโซเชียลมีเดีย โดยพูดแนะนำว่า 'ยาแก้แพ้ไม่ง่วงตัวนี้เข้าแล้วนะคะ ทานดีมาก แนะนำสำหรับคนเป็นภูมิแพ้' การกระทำนี้ผิดกฎหมายยาว่าด้วยการโฆษณาหรือไม่</t>
        </is>
      </c>
      <c r="C113" s="100" t="n"/>
      <c r="D113" s="88" t="inlineStr">
        <is>
          <t>ผิดกฎหมาย เนื่องจากเป็นการโฆษณาขายยาโดยไม่ได้รับอนุญาตจาก อย. และการไลฟ์สดเผยแพร่ต่อประชาชนทั่วไปถือเป็นการโฆษณายาต่อสาธารณะ</t>
        </is>
      </c>
      <c r="E113" s="88" t="inlineStr">
        <is>
          <t>ไม่ผิดกฎหมาย เนื่องจากเป็นยาสามัญประจำบ้านที่ได้รับการยกเว้นไม่ต้องขออนุญาตโฆษณา</t>
        </is>
      </c>
      <c r="F113" s="88" t="inlineStr">
        <is>
          <t>ไม่ผิดกฎหมาย เนื่องจากเภสัชกรมีสิทธิในการให้ความรู้เรื่องยาแก่ประชาชนได้ทุกช่องทาง</t>
        </is>
      </c>
      <c r="G113" s="88" t="inlineStr">
        <is>
          <t>ไม่ผิดกฎหมาย เนื่องจากไม่ได้มีการระบุราคาจำหน่ายของยาในระหว่างการถ่ายทอดสด</t>
        </is>
      </c>
      <c r="H113" s="88" t="inlineStr">
        <is>
          <t>ผิดกฎหมายเฉพาะในกรณีที่เป็นยาควบคุมพิเศษเท่านั้น หากเป็นยาอันตรายสามารถทำได้</t>
        </is>
      </c>
      <c r="I113" s="119" t="n">
        <v>1</v>
      </c>
      <c r="J113" s="88" t="inlineStr">
        <is>
          <t>✅ คำตอบที่ถูกต้อง: ข้อ ก. ผิดกฎหมาย เนื่องจากเป็นการโฆษณาขายยาโดยไม่ได้รับอนุญาตจาก อย. และการไลฟ์สดเผยแพร่ต่อประชาชนทั่วไปถือเป็นการโฆษณายาต่อสาธารณะ
💡 Background:
พระราชบัญญัติยา พ.ศ. 2510 มาตรา 88, 88 ทวิ, 89 บัญญัติควบคุมการโฆษณาขายยาอย่างเข้มงวดเพื่อคุ้มครองความปลอดภัยของผู้บริโภค
🎯 ทำไมข้อนี้ถึงถูก:
ตามมาตรา 88 ทวิ การโฆษณาขายยาทางวิทยุ โทรทัศน์ สื่อสิ่งพิมพ์ หรือสื่ออินเทอร์เน็ต/โซเชียลมีเดีย (เช่น การไลฟ์สด, โพสต์เฟซบุ๊ก, ติ๊กต็อก) จะต้องได้รับอนุญาตข้อความ เสียง หรือภาพจากผู้อนุญาต (อย.) ก่อนเสมอ แม้จะเป็นยาสามัญประจำบ้านหรือยาอันตราย และมาตรา 88(1) ห้ามโฆษณาขายยาอันตรายหรือยาควบคุมพิเศษต่อประชาชนทั่วไป การไลฟ์สดพูดสรรพคุณยาและแจ้งว่ามียาเข้ามาในร้านจึงเข้าข่ายความผิดฐานโฆษณาขายยาโดยไม่ได้รับอนุญาต
🔍 ข้ออื่นผิดเพราะอะไร:
• ข้อ ข. ไม่ผิดเพราะเป็นยาสามัญประจำบ้าน: ผิด แม้เป็นยาสามัญประจำบ้าน การโฆษณาสื่อสาธารณะยังคงต้องขอใบอนุญาตโฆษณา (ฆท.) จาก อย.
• ข้อ ค. ไม่ผิดเพราะเภสัชกรมีหน้าที่ให้ความรู้: ผิด การให้ความรู้ทางวิชาการต้องไม่มีการระบุชื่อการค้าหรือชี้นำการขายยา
• ข้อ ง. ไม่ผิดเพราะไม่ได้ระบุราคา: ผิด การโฆษณาขายยาไม่จำกัดว่าจะต้องมีราคา เพียงระบุชื่อยาและสรรพคุณเพื่อชวนซื้อก็เข้าข่ายแล้ว
• ข้อ จ. ผิดเฉพาะกรณีที่เป็นยาควบคุมพิเศษ: ผิด การโฆษณาไม่ได้รับอนุญาตผิดกับยาทุกประเภท
📖 Guideline อ้างอิง:
พระราชบัญญัติยา พ.ศ. 2510 และที่แก้ไขเพิ่มเติม (หมวด 11 การโฆษณา มาตรา 88 - 90) &amp; ข้อบังคับสภาเภสัชกรรมว่าด้วยจรรยาบรรณวิชาชีพ
📌 จุดจำก่อนสอบ:
โฆษณายาผ่านสื่อโซเชียลมีเดีย/ไลฟ์สด -&gt; ต้องขออนุญาต อย. (ใบอนุญาต ฆท.) ทุกกรณี, ห้ามโฆษณาขายยาอันตราย/ยาควบคุมพิเศษต่อประชาชน</t>
        </is>
      </c>
      <c r="K113" s="100" t="n"/>
      <c r="L113" s="88" t="inlineStr">
        <is>
          <t>พ.ร.บ. ยา พ.ศ. 2510</t>
        </is>
      </c>
      <c r="M113" s="100" t="inlineStr">
        <is>
          <t>Law &amp; Regulations &amp; Ethics</t>
        </is>
      </c>
      <c r="N113" s="88" t="inlineStr">
        <is>
          <t>PLE_CC1_2565_Day1_Key ข้อ 83</t>
        </is>
      </c>
      <c r="O113" s="100" t="inlineStr">
        <is>
          <t>ข้อสอบจริง</t>
        </is>
      </c>
      <c r="P113" s="100" t="inlineStr">
        <is>
          <t>ปี 2565</t>
        </is>
      </c>
      <c r="Q113" s="100" t="n"/>
    </row>
    <row r="114" ht="13.2" customHeight="1" s="49">
      <c r="A114" s="119" t="inlineStr">
        <is>
          <t>113</t>
        </is>
      </c>
      <c r="B114" s="88" t="inlineStr">
        <is>
          <t>ข้อใดกล่าวถูกต้องเกี่ยวกับกฎหมายหลักที่ควบคุมการเปิดดำเนินกิจการร้านขายยาแผนปัจจุบัน (ข.ย.1) และข้อกำหนดด้านการปฏิบัติวิชาชีพทางเภสัชกรรมชุมชนในประเทศไทย</t>
        </is>
      </c>
      <c r="C114" s="100" t="n"/>
      <c r="D114" s="88" t="inlineStr">
        <is>
          <t>การควบคุมการกระจายยาอันตรายและยาควบคุมพิเศษ (พ.ร.บ. ยา พ.ศ. 2510) และมาตรฐานวิธีปฏิบัติทางเภสัชกรรมชุมชน (GPP)</t>
        </is>
      </c>
      <c r="E114" s="88" t="inlineStr">
        <is>
          <t>พระราชบัญญัติเครื่องสำอาง พ.ศ. 2558 เพียงฉบับเดียว</t>
        </is>
      </c>
      <c r="F114" s="88" t="inlineStr">
        <is>
          <t>พระราชบัญญัติผลิตภัณฑ์สมุนไพร พ.ศ. 2562 โดยไม่ต้องอิงกฎหมายยาแผนปัจจุบัน</t>
        </is>
      </c>
      <c r="G114" s="88" t="inlineStr">
        <is>
          <t>พระราชบัญญัติหลักประกันสุขภาพแห่งชาติ พ.ศ. 2545 เป็นหลักเกณฑ์บังคับในการออกใบอนุญาต</t>
        </is>
      </c>
      <c r="H114" s="88" t="inlineStr">
        <is>
          <t>พระราชบัญญัติคุ้มครองแรงงาน พ.ศ. 2541 เป็นกฎหมายเฉพาะในการควบคุมการจ่ายยา</t>
        </is>
      </c>
      <c r="I114" s="119" t="n">
        <v>1</v>
      </c>
      <c r="J114" s="88" t="inlineStr">
        <is>
          <t>✅ คำตอบที่ถูกต้อง: ข้อ ก. การควบคุมการกระจายยาอันตรายและยาควบคุมพิเศษ (พ.ร.บ. ยา พ.ศ. 2510) และมาตรฐานวิธีปฏิบัติทางเภสัชกรรมชุมชน (GPP)
💡 Background:
กฎหมายและระเบียบปฏิบัติสำหรับร้านขายยาแผนปัจจุบัน (ข.ย.1) มุ่งเน้นการคุ้มครองผู้บริโภคผ่านการควบคุมคุณภาพสถานที่ อุปกรณ์ บุคลากร และการส่งมอบยาอย่างสมเหตุผล
🎯 ทำไมข้อนี้ถึงถูก:
การปฏิบัติงานในร้านขายยาแผนปัจจุบันอยู่ภายใต้พระราชบัญญัติยา พ.ศ. 2510 และกฎกระทรวงว่าด้วยการขออนุญาตและการออกใบอนุญาตขายยาแผนปัจจุบัน (Good Pharmacy Practice: GPP) ซึ่งกำหนดให้ร้านยาต้องมีเภสัชกรอยู่ปฏิบัติหน้าที่ตลอดเวลาเปิดทำการ มีการจัดทำบัญชี ข.ย.9, ข.ย.10, ข.ย.11 และส่งมอบยาอันตราย/ยาควบคุมพิเศษตามข้อกำหนดของกฎหมาย
🔍 ข้ออื่นผิดเพราะอะไร:
• ข้อ ข. พ.ร.บ. เครื่องสำอาง: ควบคุมเฉพาะเครื่องสำอาง ไม่ครอบคลุมยา
• ข้อ ค. พ.ร.บ. ผลิตภัณฑ์สมุนไพร: ควบคุมเฉพาะยาแผนโบราณและผลิตภัณฑ์สมุนไพร
• ข้อ ง. พ.ร.บ. หลักประกันสุขภาพแห่งชาติ: เป็นกฎหมายด้านสิทธิการรักษาพยาบาลและการเบิกจ่าย
• ข้อ จ. พ.ร.บ. คุ้มครองแรงงาน: เป็นกฎหมายด้านสิทธิแรงงานและการจ้างงาน
📖 Guideline อ้างอิง:
พระราชบัญญัติยา พ.ศ. 2510 และกฎกระทรวงการขออนุญาตและการออกใบอนุญาตขายยาแผนปัจจุบัน พ.ศ. 2556 (GPP)
📌 จุดจำก่อนสอบ:
ร้านยา ข.ย.1: ควบคุมโดย พ.ร.บ. ยา 2510 + GPP (สถานที่ อุปกรณ์ บุคลากร การให้คำปรึกษา การทำบัญชียา)</t>
        </is>
      </c>
      <c r="K114" s="100" t="n"/>
      <c r="L114" s="88" t="inlineStr">
        <is>
          <t>พ.ร.บ. ยา พ.ศ. 2510</t>
        </is>
      </c>
      <c r="M114" s="100" t="inlineStr">
        <is>
          <t>Law &amp; Regulations &amp; Ethics</t>
        </is>
      </c>
      <c r="N114" s="88" t="inlineStr">
        <is>
          <t>PLE_CC1_2565_Day1_Key ข้อ 19</t>
        </is>
      </c>
      <c r="O114" s="100" t="inlineStr">
        <is>
          <t>ข้อสอบจริง</t>
        </is>
      </c>
      <c r="P114" s="100" t="inlineStr">
        <is>
          <t>ปี 2565</t>
        </is>
      </c>
      <c r="Q114" s="100" t="n"/>
    </row>
    <row r="115" ht="13.2" customHeight="1" s="49">
      <c r="A115" s="119" t="inlineStr">
        <is>
          <t>114</t>
        </is>
      </c>
      <c r="B115" s="88" t="inlineStr">
        <is>
          <t>ยา C xxx/xx (NC) เป็นยาประเภทใดตามกฎหมาย SดTายาUไVเWาXยามYZบ[บ</t>
        </is>
      </c>
      <c r="C115" s="100" t="n"/>
      <c r="D115" s="88" t="inlineStr">
        <is>
          <t>ยาควบคุมพิเศษ</t>
        </is>
      </c>
      <c r="E115" s="88" t="inlineStr">
        <is>
          <t>ยาควบคุมเฉพาะสถานพยาบาล</t>
        </is>
      </c>
      <c r="F115" s="88" t="inlineStr">
        <is>
          <t>ยาอันตรายแบบมีเงื่อนไข</t>
        </is>
      </c>
      <c r="G115" s="88" t="inlineStr">
        <is>
          <t>ยาอันตรายแบบไม-มีเงื่อนไข</t>
        </is>
      </c>
      <c r="H115" s="88" t="inlineStr">
        <is>
          <t>[NEED_REVIEW]</t>
        </is>
      </c>
      <c r="I115" s="119" t="inlineStr">
        <is>
          <t>1</t>
        </is>
      </c>
      <c r="J115" s="88" t="inlineStr">
        <is>
          <t>✅ คำตอบที่ถูกต้อง: ข้อ ก. ยาควบคุมพิเศษ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(ยาควบคุมเฉพาะสถานพยาบาล): ยาควบคุมเฉพาะสถานพยาบาล ไม่ตรงกับข้อบ่งใช้หรือกลไกการออกฤทธิ์ที่ถูกต้องตาม พ.ร.บ. ยา พ.ศ. 2510 / พ.ร.บ. วิชาชีพเภสัชกรรม พ.ศ. 2537
• ข้อ ง. (ยาอันตรายแบบมีเงื่อนไข):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(ยาอันตรายแบบไม-มีเงื่อนไข):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15" s="100" t="n"/>
      <c r="L115" s="88" t="inlineStr">
        <is>
          <t>พ.ร.บ. ยา พ.ศ. 2510</t>
        </is>
      </c>
      <c r="M115" s="100" t="inlineStr">
        <is>
          <t>Law &amp; Regulations &amp; Ethics</t>
        </is>
      </c>
      <c r="N115" s="88" t="inlineStr">
        <is>
          <t>PLE_CC1_2565_Day2_Key ข้อ 69</t>
        </is>
      </c>
      <c r="O115" s="100" t="inlineStr">
        <is>
          <t>ข้อสอบจริง</t>
        </is>
      </c>
      <c r="P115" s="100" t="inlineStr">
        <is>
          <t>ปี 2565</t>
        </is>
      </c>
      <c r="Q115" s="100" t="n"/>
    </row>
    <row r="116" ht="13.2" customHeight="1" s="49">
      <c r="A116" s="119" t="inlineStr">
        <is>
          <t>115</t>
        </is>
      </c>
      <c r="B116" s="88" t="inlineStr">
        <is>
          <t>ข้อใดคืออาการไม่พึงประสงค์จากการใช้ยา (Adverse Effects) ที่พบได้บ่อยที่สุดและเภสัชกรต้องให้คำแนะนำแก่ผู้มารับบริการเมื่อจ่ายยาคุมกำเนิดฉุกเฉิน Levonorgestrel</t>
        </is>
      </c>
      <c r="C116" s="100" t="n"/>
      <c r="D116" s="88" t="inlineStr">
        <is>
          <t>เลือดออกกะปริดกะปรอยทางช่องคลอด ประจำเดือนมาคลาดเคลื่อน และคลื่นไส้อาเจียน</t>
        </is>
      </c>
      <c r="E116" s="88" t="inlineStr">
        <is>
          <t>น้ำหนักตัวลดลงอย่างรวดเร็วและมีภาวะผมร่วงรุนแรง</t>
        </is>
      </c>
      <c r="F116" s="88" t="inlineStr">
        <is>
          <t>ความดันโลหิตลดต่ำลงอย่างเฉียบพลันและหมดสติ</t>
        </is>
      </c>
      <c r="G116" s="88" t="inlineStr">
        <is>
          <t>เกิดภาวะความดันลูกตาสูงและมองเห็นภาพซ้อนเฉียบพลัน</t>
        </is>
      </c>
      <c r="H116" s="88" t="inlineStr">
        <is>
          <t>เกิดภาวะลิ่มเลือดอุดตันในหลอดเลือดดำทันทีภายใน 24 ชั่วโมง</t>
        </is>
      </c>
      <c r="I116" s="119" t="n">
        <v>1</v>
      </c>
      <c r="J116" s="88" t="inlineStr">
        <is>
          <t>✅ คำตอบที่ถูกต้อง: ข้อ ก. เลือดออกกะปริดกะปรอยทางช่องคลอด ประจำเดือนมาคลาดเคลื่อน และคลื่นไส้อาเจียน
💡 Background:
ยาคุมกำเนิดฉุกเฉินชนิด Levonorgestrel (เช่น Postinor, Madonna) ในขนาด 0.75 mg 2 เม็ด (ห่างกัน 12 ชม.) หรือ 1.5 mg เม็ดเดียว รับประทานภายใน 72 ชั่วโมงหลังมีเพศสัมพันธ์ที่ไม่ได้ป้องกัน
🎯 ทำไมข้อนี้ถึงถูก:
ผลข้างเคียงที่พบบ่อยที่สุดของ Levonorgestrel ได้แก่: (1) ความผิดปกติของรอบเดือน เช่น เลือดออกกะปริดกะปรอย (Spotting), ประจำเดือนมาเร็วหรือช้ากว่าปกติ (2) อาการทางเดินอาหาร เช่น คลื่นไส้ อาเจียน (หากอาเจียนภายใน 2 ชั่วโมงหลังกินยาต้องรับประทานซ้ำ) (3) ปวดศีรษะ เวียนศีรษะ เจ็บคัดตึงเต้านม และอ่อนเพลีย
🔍 ข้ออื่นผิดเพราะอะไร:
• ข้อ ข. น้ำหนักตัวลดลงอย่างรวดเร็วและผมร่วงรุนแรง: ไม่ใช่อาการข้างเคียงของ Levonorgestrel
• ข้อ ค. ความดันโลหิตตกอย่างรุนแรงและเกิดอาการชัก: ไม่ใช่อาการข้างเคียงของยาคุมฉุกเฉิน
• ข้อ ง. เกิดต้อหินเฉียบพลันและจอประสาทตาเสื่อม: ไม่ใช่อาการข้างเคียงของ Progestin
• ข้อ จ. เกิดลิ่มเลือดอุดตันในหลอดเลือดดำทันทีใน 24 ชั่วโมง: Levonorgestrel ชนิดเดี่ยวมีความเสี่ยง VTE ต่ำกว่ายาคุมผสมเอสโตรเจนมากและไม่เกิดแบบเฉียบพลันใน 24 ชม.
📖 Guideline อ้างอิง:
WHO Selected Practice Recommendations for Contraceptive Use &amp; แนวทางการให้บริการวางแผนครอบครัว ราชวิทยาลัยสูตินรีแพทย์แห่งประเทศไทย
📌 จุดจำก่อนสอบ:
Levonorgestrel Emergency Contraception: คลื่นไส้ อาเจียน (อาเจียนใน 2 ชม. ต้องกินซ้ำ), เลือดออกกะปริดกะปรอย, ประจำเดือนคลาดเคลื่อน ไม่ป้องกันโรคติดต่อทางเพศสัมพันธ์</t>
        </is>
      </c>
      <c r="K116" s="100" t="n"/>
      <c r="L116" s="88" t="inlineStr">
        <is>
          <t>พ.ร.บ. ยา พ.ศ. 2510</t>
        </is>
      </c>
      <c r="M116" s="100" t="inlineStr">
        <is>
          <t>Law &amp; Regulations &amp; Ethics</t>
        </is>
      </c>
      <c r="N116" s="88" t="inlineStr">
        <is>
          <t>PLE_CC1_2564_All_Key ข้อ 27</t>
        </is>
      </c>
      <c r="O116" s="100" t="inlineStr">
        <is>
          <t>ข้อสอบจริง</t>
        </is>
      </c>
      <c r="P116" s="100" t="inlineStr">
        <is>
          <t>ปี 2564</t>
        </is>
      </c>
      <c r="Q116" s="100" t="n"/>
    </row>
    <row r="117" ht="13.2" customHeight="1" s="49">
      <c r="A117" s="119" t="inlineStr">
        <is>
          <t>116</t>
        </is>
      </c>
      <c r="B117" s="88" t="inlineStr">
        <is>
          <t>ข้อใดคือเป้าหมายหลักในการรักษาผู้ป่วยโรคข้ออักเสบรูมาตอยด์ (Treatment Goals in Rheumatoid Arthritis) ตามแนวทางเวชปฏิบัติมาตรฐานสากล (ACR/EULAR Guidelines)</t>
        </is>
      </c>
      <c r="C117" s="100" t="n"/>
      <c r="D117" s="88" t="inlineStr">
        <is>
          <t>รักษาให้หายขาดอย่างสมบูรณ์และสามารถหยุดยาทั้งหมดได้ภายในระยะเวลา 3 เดือน</t>
        </is>
      </c>
      <c r="E117" s="88" t="inlineStr">
        <is>
          <t>บรรเทาอาการปวดด้วยยาต้านการอักเสบที่ไม่ใช่สเตียรอยด์ (NSAIDs) เดี่ยวๆ โดยหลีกเลี่ยงการใช้ยาปรับเปลี่ยนการดำเนินโรค</t>
        </is>
      </c>
      <c r="F117" s="88" t="inlineStr">
        <is>
          <t>ควบคุมการอักเสบ บรรเทาอาการปวด ชะลอหรือป้องกันการถูกทำลายของข้อ และคงสภาพการทำงานของข้อ (Treat to Target)</t>
        </is>
      </c>
      <c r="G117" s="88" t="inlineStr">
        <is>
          <t>หลีกเลี่ยงการใช้ยากลุ่มชีววัตถุ (Biologic DMARDs) ในผู้ป่วยทุกรายอย่างเด็ดขาด</t>
        </is>
      </c>
      <c r="H117" s="88" t="inlineStr">
        <is>
          <t>ผ่าตัดเปลี่ยนข้อต่อทันทีตั้งแต่ระยะแรกเริ่มของการวินิจฉัยโรค</t>
        </is>
      </c>
      <c r="I117" s="119" t="n">
        <v>3</v>
      </c>
      <c r="J117" s="88" t="inlineStr">
        <is>
          <t>✅ คำตอบที่ถูกต้อง: ข้อ ค. ควบคุมการอักเสบ บรรเทาอาการปวด ชะลอหรือป้องกันการถูกทำลายของข้อ และคงสภาพการทำงานของข้อ (Treat to Target)
💡 Background:
โรคข้ออักเสบรูมาตอยด์ (Rheumatoid Arthritis: RA) เป็นโรคแพ้ภูมิตนเองเรื้อรังที่มีการอักเสบของเยื่อบุข้อ (Synovitis) ส่งผลให้เกิดการทำลายกระดูกอ่อนและกระดูกข้อต่ออย่างถาวร
🎯 ทำไมข้อนี้ถึงถูก:
เป้าหมายหลักในการรักษาโรคข้ออักเสบรูมาตอยด์ (Treat to Target Strategy) ตามแนวทางของ ACR และ EULAR คือ การควบคุมโรคให้สงบ (Clinical Remission) หรือควบคุมให้โรคมีความรุนแรงต่ำ (Low Disease Activity: LDA) เพื่อบรรเทาอาการปวด บวม ข้อฝืด ป้องกันการถูกทำลายของข้อต่อ ชะลอความพิการ และฟื้นฟูคุณภาพชีวิตของผู้ป่วย
🔍 ข้ออื่นผิดเพราะอะไร:
• ข้อ ก. มุ่งรักษาให้หายขาดโดยหยุดยาทั้งหมดภายใน 3 เดือน: ผิด RA เป็นโรคเรื้อรัง ไม่สามารถรักษาให้หายขาดได้และต้องได้รับยากลุ่ม DMARDs ต่อเนื่อง
• ข้อ ข. บรรเทาอาการปวดด้วย NSAIDs เดี่ยวๆ โดยไม่ใช้ DMARDs: ผิด NSAIDs บรรเทาปวดได้แต่ไม่ชะลอการทำลายข้อ ต้องเริ่ม DMARDs ทันทีที่วินิจฉัย
• ข้อ ง. หลีกเลี่ยงการใช้ยาฉีดหรือ Biological agents ทุกกรณี: ผิด หากผู้ป่วยไม่ตอบสนองต่อ Conventional DMARDs จำเป็นต้องพิจารณา bDMARDs / tsDMARDs
• ข้อ จ. ผ่าตัดเปลี่ยนข้อต่อทันทีในผู้ป่วยทุกราย: ผิด การผ่าตัดสงวนไว้สำหรับข้อที่ถูกทำลายรุนแรงและสูญเสียหน้าที่เท่านั้น
📖 Guideline อ้างอิง:
American College of Rheumatology (ACR) Guideline for the Treatment of Rheumatoid Arthritis &amp; EULAR Recommendations for RA Management
📌 จุดจำก่อนสอบ:
เป้าหมายรักษา RA = Treat to Target (Remission / Low disease activity), ต้องเริ่ม Methotrexate (csDMARD) ทันทีที่วินิจฉัยเพื่อหยุดการทำลายข้อ</t>
        </is>
      </c>
      <c r="K117" s="100" t="n"/>
      <c r="L117" s="88" t="inlineStr">
        <is>
          <t>พ.ร.บ. ยา พ.ศ. 2510</t>
        </is>
      </c>
      <c r="M117" s="100" t="inlineStr">
        <is>
          <t>Law &amp; Regulations &amp; Ethics</t>
        </is>
      </c>
      <c r="N117" s="88" t="inlineStr">
        <is>
          <t>PLE_CC1_2564_All_Key ข้อ 32</t>
        </is>
      </c>
      <c r="O117" s="100" t="inlineStr">
        <is>
          <t>ข้อสอบจริง</t>
        </is>
      </c>
      <c r="P117" s="100" t="inlineStr">
        <is>
          <t>ปี 2564</t>
        </is>
      </c>
      <c r="Q117" s="100" t="n"/>
    </row>
    <row r="118" ht="13.2" customHeight="1" s="49">
      <c r="A118" s="119" t="inlineStr">
        <is>
          <t>117</t>
        </is>
      </c>
      <c r="B118" s="88" t="inlineStr">
        <is>
          <t>พนักงานเจ้าหน้าที่ตรวจสอบพบลูกจ้างในร้านขายยากำลังจัดรวมเม็ดยาหลายขนานใส่ซอง โดยบนซองเขียนเพียงคำว่า "ยาแก้ปวด" การกระทำนี้มีความผิดตาม พ.ร.บ. ยา พ.ศ. 2510 ในฐานความผิดใด</t>
        </is>
      </c>
      <c r="C118" s="100" t="n"/>
      <c r="D118" s="88" t="inlineStr">
        <is>
          <t>ผลิตยาชุดและขายยาชุด (มาตรา 75 ทวิ มีโทษจำคุกไม่เกิน 5 ปี หรือปรับไม่เกิน 50,000 บาท หรือทั้งจำทั้งปรับ)</t>
        </is>
      </c>
      <c r="E118" s="88" t="inlineStr">
        <is>
          <t>ขายยาปลอม</t>
        </is>
      </c>
      <c r="F118" s="88" t="inlineStr">
        <is>
          <t>ขายยาไม่ได้มาตรฐาน</t>
        </is>
      </c>
      <c r="G118" s="88" t="inlineStr">
        <is>
          <t>ขายยาบรรจุเสร็จที่ไม่แสดงฉลากตามกำหนด</t>
        </is>
      </c>
      <c r="H118" s="88" t="inlineStr">
        <is>
          <t>ขายยานอกสถานที่ที่ระบุไว้ในใบอนุญาต</t>
        </is>
      </c>
      <c r="I118" s="119" t="n">
        <v>1</v>
      </c>
      <c r="J118" s="88" t="inlineStr">
        <is>
          <t>✅ คำตอบที่ถูกต้อง: ข้อ ก. ผลิตยาชุดและขายยาชุด (มาตรา 75 ทวิ มีโทษจำคุกไม่เกิน 5 ปี หรือปรับไม่เกิน 50,000 บาท หรือทั้งจำทั้งปรับ)
💡 Background:
"ยาชุด" หมายความว่า ยาแผนปัจจุบันที่จัดรวมไว้เป็นชุดโดยมีวัตถุประสงค์เพื่อบรรเทา บำบัด รักษา หรือป้องกันโรค ซึ่งเป็นอันตรายต่อสุขภาพของผู้บริโภค พระราชบัญญัติยา พ.ศ. 2510 มาตรา 75 ทวิ กำหนดห้ามมิให้ผู้ใดผลิต ขาย หรือนำหรือสั่งเข้ามาในราชอาณาจักรซึ่งยาชุด
🎯 ทำไมข้อนี้ถึงถูก:
การนำยาหลายขนานมาจัดรวมใส่ซองเดียวกันล่วงหน้า เช่น ยาแก้ปวดลดไข้ + ยาคลายกล้ามเนื้อ + ยาลดกรด แล้วเขียนระบุบนซองเพียงว่า "ยาแก้ปวด" เข้าข่ายองค์ประกอบความผิดฐาน "ผลิตและขายยาชุด" อย่างชัดเจนตามมาตรา 75 ทวิ ซึ่งมีบทกำหนดโทษหนักทั้งจำคุกและปรับ
🔍 ข้ออื่นผิดเพราะอะไร:
• ข้อ ข. (ยาปลอม): ยาปลอมคือยาที่ปลอมแปลงชื่อ ผู้ผลิต แหล่งกำเนิด หรือสารออกฤทธิ์ขาดเกินเกิน 20%
• ข้อ ค. (ยาไม่ได้มาตรฐาน): คือยาที่มีสารสำคัญไม่เป็นไปตามเกณฑ์ข้อกำหนดของเภสัชตำรับ
• ข้อ ง. และ ข้อ จ.: ไม่ตรงกับฐานความผิดหลักของการจัดยาชุดตามมาตรา 75 ทวิ
📖 Guideline อ้างอิง:
พระราชบัญญัติยา พ.ศ. 2510 มาตรา 75 ทวิ และมาตรา 117 ทวิ
📌 จุดจำก่อนสอบ:
• ห้ามผลิต ขาย หรือนำเข้า "ยาชุด" เด็ดขาด (มาตรา 75 ทวิ)
• โทษยาชุด: จำคุกไม่เกิน 5 ปี หรือปรับไม่เกิน 50,000 บาท หรือทั้งจำทั้งปรับ</t>
        </is>
      </c>
      <c r="K118" s="100" t="n"/>
      <c r="L118" s="88" t="inlineStr">
        <is>
          <t>พ.ร.บ. ยา พ.ศ. 2510</t>
        </is>
      </c>
      <c r="M118" s="100" t="inlineStr">
        <is>
          <t>Law &amp; Regulations &amp; Ethics</t>
        </is>
      </c>
      <c r="N118" s="88" t="inlineStr">
        <is>
          <t>PLE_CC1_2564_All_Key ข้อ 57</t>
        </is>
      </c>
      <c r="O118" s="100" t="inlineStr">
        <is>
          <t>ข้อสอบจริง</t>
        </is>
      </c>
      <c r="P118" s="100" t="inlineStr">
        <is>
          <t>ปี 2564</t>
        </is>
      </c>
      <c r="Q118" s="100" t="n"/>
    </row>
    <row r="119" ht="13.2" customHeight="1" s="49">
      <c r="A119" s="119" t="inlineStr">
        <is>
          <t>118</t>
        </is>
      </c>
      <c r="B119" s="88" t="inlineStr">
        <is>
          <t>ตามพระราชบัญญัติยา พ.ศ. 2510 ยาที่ผลิตขึ้นโดยมีปริมาณหรือความแรงของสารออกฤทธิ์ขาดหรือเกินกว่าร้อยละยี่สิบจากเกณฑ์ที่กำหนดในตำรับยาที่ขึ้นทะเบียนไว้ จัดเป็นยาประเภทใด</t>
        </is>
      </c>
      <c r="C119" s="100" t="n"/>
      <c r="D119" s="88" t="inlineStr">
        <is>
          <t>ยาปลอม (มาตรา 72 (4))</t>
        </is>
      </c>
      <c r="E119" s="88" t="inlineStr">
        <is>
          <t>ยาผิดมาตรฐาน</t>
        </is>
      </c>
      <c r="F119" s="88" t="inlineStr">
        <is>
          <t>ยาเสื่อมคุณภาพ</t>
        </is>
      </c>
      <c r="G119" s="88" t="inlineStr">
        <is>
          <t>ยาสิ้นอายุ</t>
        </is>
      </c>
      <c r="H119" s="88" t="inlineStr">
        <is>
          <t>ยาอันตราย</t>
        </is>
      </c>
      <c r="I119" s="119" t="n">
        <v>1</v>
      </c>
      <c r="J119" s="88" t="inlineStr">
        <is>
          <t>✅ คำตอบที่ถูกต้อง: ข้อ ก. ยาปลอม (มาตรา 72 (4))
💡 Background:
พระราชบัญญัติยา พ.ศ. 2510 มีการแบ่งนิยามของยาที่ไม่ถูกต้องตามกฎหมายออกเป็นหลายประเภท ได้แก่ ยาปลอม, ยาผิดมาตรฐาน, ยาเสื่อมคุณภาพ และยาที่ไม่ได้ขึ้นทะเบียนตำรับยา โดยแต่ละประเภทมีองค์ประกอบและบทลงโทษแตกต่างกัน
🎯 ทำไมข้อนี้ถึงถูก:
ตามมาตรา 72 (4) แห่ง พ.ร.บ. ยา พ.ศ. 2510 บัญญัติว่า ยาที่ผลิตขึ้นไม่ถูกต้องตามมาตรฐานถึงขนาดที่ปริมาณหรือความแรงของสารออกฤทธิ์ขาดหรือเกินกว่าร้อยละยี่สิบจากเกณฑ์ต่ำสุดหรือสูงสุดที่กำหนดไว้ในตำรับยาที่ขึ้นทะเบียนไว้ ให้ถือเป็น "ยาปลอม" ทันทีตามกฎหมาย
🔍 ข้ออื่นผิดเพราะอะไร:
• ข้อ ข. (ยาผิดมาตรฐาน): หากปริมาณสารสำคัญขาดหรือเกิน แต่ยังไม่ถึงร้อยละ 20 จะจัดเป็น "ยาผิดมาตรฐาน" ตามมาตรา 73
• ข้อ ค. (ยาเสื่อมคุณภาพ): คือยาที่สิ้นอายุ หรือยาที่แปรสภาพจนไม่มีสรรพคุณตามที่ขึ้นทะเบียนไว้ตามมาตรา 74
• ข้อ ง. (ยาสิ้นอายุ): เป็นส่วนหนึ่งของยาเสื่อมคุณภาพ
• ข้อ จ. (ยาอันตราย): เป็นการจัดหมวดหมู่ประเภทการควบคุมการขายยา ไม่ใช่ลักษณะความบกพร่องของยา
📖 Guideline อ้างอิง:
พระราชบัญญัติยา พ.ศ. 2510 มาตรา 72 (ยาปลอม) และมาตรา 73 (ยาผิดมาตรฐาน)
📌 จุดจำก่อนสอบ:
• สารออกฤทธิ์ ขาด/เกิน &gt; 20% = ยาปลอม (มาตรา 72(4))
• สารออกฤทธิ์ ขาด/เกิน ไม่ถึง 20% = ยาผิดมาตรฐาน (มาตรา 73)</t>
        </is>
      </c>
      <c r="K119" s="100" t="n"/>
      <c r="L119" s="88" t="inlineStr">
        <is>
          <t>พ.ร.บ. ผลิตภัณฑ์สมุนไพร &amp; เครื่องสำอาง</t>
        </is>
      </c>
      <c r="M119" s="100" t="inlineStr">
        <is>
          <t>Law &amp; Regulations &amp; Ethics</t>
        </is>
      </c>
      <c r="N119" s="88" t="inlineStr">
        <is>
          <t>PLE_CC1_2564_All_Key ข้อ 5</t>
        </is>
      </c>
      <c r="O119" s="100" t="inlineStr">
        <is>
          <t>ข้อสอบจริง</t>
        </is>
      </c>
      <c r="P119" s="100" t="inlineStr">
        <is>
          <t>ปี 2564</t>
        </is>
      </c>
      <c r="Q119" s="100" t="n"/>
    </row>
    <row r="120" ht="13.2" customHeight="1" s="49">
      <c r="A120" s="119" t="inlineStr">
        <is>
          <t>119</t>
        </is>
      </c>
      <c r="B120" s="88" t="inlineStr">
        <is>
          <t>ในการรักษาผู้ป่วยโรคกรดไหลย้อน (GERD) ด้วยยา Omeprazole ในขนาดมาตรฐาน ระยะเวลาที่สั้นที่สุดที่เหมาะสมตามแนวทางเวชปฏิบัติในการประเมินประสิทธิภาพการรักษาเพื่อพิจารณาปรับเปลี่ยนแผนการรักษาคือเท่าใด</t>
        </is>
      </c>
      <c r="C120" s="100" t="n"/>
      <c r="D120" s="88" t="inlineStr">
        <is>
          <t>ติดตามและประเมินประสิทธิภาพการรักษาหลังจากรับประทานยาอย่างต่อเนื่องเป็นเวลา 4 - 8 สัปดาห์</t>
        </is>
      </c>
      <c r="E120" s="88" t="inlineStr">
        <is>
          <t>ติดตามและประเมินผลหลังจากเริ่มรับประทานยาไปได้เพียง 3 วัน</t>
        </is>
      </c>
      <c r="F120" s="88" t="inlineStr">
        <is>
          <t>ติดตามและประเมินผลหลังจากรับประทานยาต่อเนื่องเป็นเวลา 1 ปีขึ้นไป</t>
        </is>
      </c>
      <c r="G120" s="88" t="inlineStr">
        <is>
          <t>ติดตามและประเมินผลทันทีหลังจากรับประทานยาเม็ดแรกครบ 24 ชั่วโมง</t>
        </is>
      </c>
      <c r="H120" s="88" t="inlineStr">
        <is>
          <t>ไม่จำเป็นต้องติดตามผล สามารถรับประทานยาต่อเนื่องในขนาดเดิมตลอดไป</t>
        </is>
      </c>
      <c r="I120" s="119" t="n">
        <v>1</v>
      </c>
      <c r="J120" s="88" t="inlineStr">
        <is>
          <t>✅ คำตอบที่ถูกต้อง: ข้อ ก. ติดตามและประเมินประสิทธิภาพการรักษาหลังจากรับประทานยาอย่างต่อเนื่องเป็นเวลา 4 - 8 สัปดาห์
💡 Background:
การรักษาโรคกรดไหลย้อน (Gastroesophageal Reflux Disease: GERD) ด้วยยากลุ่ม Proton Pump Inhibitors (PPIs) เช่น Omeprazole ในขนาดมาตรฐาน (Standard dose once daily ก่อนอาหารเช้า 30-60 นาที)
🎯 ทำไมข้อนี้ถึงถูก:
ตามแนวทางเวชปฏิบัติการดูแลรักษาโรคกรดไหลย้อน (ACG &amp; Thai GERD Guidelines) การประเมินประสิทธิภาพของการรักษาเบื้องต้น (Initial PPI trial / Course of therapy) ในผู้ป่วย GERD ควรประเมินหลังใช้ยาอย่างต่อเนื่องเป็นเวลา 4 ถึง 8 สัปดาห์ (4-8 weeks) หากอาการหายดีจึงพิจารณาปรับลดขนาดยา (Step-down) หรือหยุดยา แต่หากอาการไม่ดีขึ้นจึงพิจารณาปรับเพิ่มเป็นวันละ 2 ครั้ง หรือเปลี่ยนชนิด PPI
🔍 ข้ออื่นผิดเพราะอะไร:
• ข้อ ข. ประเมินและเปลี่ยนยาหลังจากใช้ยาเพียง 3 วัน: เร็วเกินไป PPI ต้องใช้เวลาหลายวันในการยับยั้ง Proton pump ให้ได้ steady state และเยื่อบุหลอดอาหารต้องใช้เวลาสมานแผล
• ข้อ ค. ประเมินหลังจากรับประทานยานาน 1 ปี: นานเกินไป ทำให้ผู้ป่วยเสี่ยงต่อผลข้างเคียงระยะยาวของ PPI (เช่น ไตวายเรื้อรัง, ขาดแมกนีเซียม/B12, กระดูกพรุน)
• ข้อ ง. ประเมินหลังจากใช้ยา 24 ชั่วโมงแรก: เร็วเกินไป ไม่สามารถบอกผลการสมานเยื่อบุหลอดอาหารได้
• ข้อ จ. ไม่ต้องติดตามผลการรักษา ให้รับประทานยาต่อเนื่องตลอดชีวิต: ผิด ควรประเมินเพื่อลดขนาดยาลงเป็น On-demand หรือหยุดยาหากไม่มีอาการ
📖 Guideline อ้างอิง:
ACG Clinical Guideline for the Diagnosis and Management of Gastroesophageal Reflux Disease &amp; แนวทางเวชปฏิบัติการดูแลรักษาผู้ป่วยโรคกรดไหลย้อนในประเทศไทย
📌 จุดจำก่อนสอบ:
GERD Initial PPI therapy: Omeprazole 20 mg OD ac เช้า ติดตามผลที่ 4 - 8 สัปดาห์ (Erosive esophagitis รักษา 8 สัปดาห์)</t>
        </is>
      </c>
      <c r="K120" s="100" t="n"/>
      <c r="L120" s="88" t="inlineStr">
        <is>
          <t>พ.ร.บ. ยา พ.ศ. 2510</t>
        </is>
      </c>
      <c r="M120" s="100" t="inlineStr">
        <is>
          <t>Law &amp; Regulations &amp; Ethics</t>
        </is>
      </c>
      <c r="N120" s="88" t="inlineStr">
        <is>
          <t>PLE_CC1_2564_All_Key ข้อ 107</t>
        </is>
      </c>
      <c r="O120" s="100" t="inlineStr">
        <is>
          <t>ข้อสอบจริง</t>
        </is>
      </c>
      <c r="P120" s="100" t="inlineStr">
        <is>
          <t>ปี 2564</t>
        </is>
      </c>
      <c r="Q120" s="100" t="n"/>
    </row>
    <row r="121" ht="13.2" customHeight="1" s="49">
      <c r="A121" s="119" t="inlineStr">
        <is>
          <t>120</t>
        </is>
      </c>
      <c r="B121" s="88" t="inlineStr">
        <is>
          <t>เภสัชกรเปิดให้บริการปรึกษาและจัดส่งยาอันตรายผ่านช่องทางออนไลน์ทางอินเทอร์เน็ต โดยกำหนดเงื่อนไขยอดซื้อขั้นต่ำ 1,000 บาท การกระทำดังกล่าวมีความผิดตามกฎหมายยาและจรรยาบรรณวิชาชีพอย่างไร</t>
        </is>
      </c>
      <c r="C121" s="100" t="n"/>
      <c r="D121" s="88" t="inlineStr">
        <is>
          <t>ผิด พ.ร.บ. ยา ฐานขายนอกสถานที่ที่ได้รับอนุญาต และผิดจรรยาบรรณวิชาชีพด้านการชักจูงใจและส่งเสริมการใช้ยาเกินความจำเป็น</t>
        </is>
      </c>
      <c r="E121" s="88" t="inlineStr">
        <is>
          <t>ไม่ผิด หากมีเภสัชกรเป็นผู้ให้คำปรึกษาผ่านระบบ Telepharmacy ที่ได้รับการรับรอง</t>
        </is>
      </c>
      <c r="F121" s="88" t="inlineStr">
        <is>
          <t>ผิดเฉพาะกรณีที่เป็นยาควบคุมพิเศษเท่านั้น</t>
        </is>
      </c>
      <c r="G121" s="88" t="inlineStr">
        <is>
          <t>ไม่ผิด เนื่องจากเป็นการให้บริการส่งยาถึงบ้านตามมาตรฐานสากล</t>
        </is>
      </c>
      <c r="H121" s="88" t="inlineStr">
        <is>
          <t>ผิดเฉพาะ พ.ร.บ. ยาเสพติดให้โทษ</t>
        </is>
      </c>
      <c r="I121" s="119" t="n">
        <v>1</v>
      </c>
      <c r="J121" s="88" t="inlineStr">
        <is>
          <t>✅ คำตอบที่ถูกต้อง: ข้อ ก. ผิด พ.ร.บ. ยา ฐานขายนอกสถานที่ที่ได้รับอนุญาต และผิดจรรยาบรรณวิชาชีพด้านการชักจูงใจและส่งเสริมการใช้ยาเกินความจำเป็น
💡 Background:
การประกอบวิชาชีพเภสัชกรรมในร้านขายยาและการให้บริการเภสัชกรรมทางไกล (Telepharmacy) ต้องปฏิบัติตามกฎหมายยาและข้อบังคับสภาเภสัชกรรมว่าด้วยจรรยาบรรณแห่งวิชาชีพเภสัชกรรมอย่างเคร่งครัด
🎯 ทำไมข้อนี้ถึงถูก:
การขายยาอันตรายทางออนไลน์และจัดส่งทางไปรษณีย์/พัสดุโดยไม่มีระบบที่กฎหมายรับรอง มีความผิดตาม พ.ร.บ. ยา มาตรา 19 (ขายนอกสถานที่ที่ได้รับอนุญาต) และการกำหนด "ยอดซื้อขั้นต่ำ 1,000 บาท" ถือเป็นการส่งเสริมการขายและชักจูงให้ผู้รับบริการซื้อยาเกินความจำเป็น ผิดจรรยาบรรณวิชาชีพเภสัชกรรม หมวด 4 การปฏิบัติต่อประชาชนและสังคม
🔍 ข้ออื่นผิดเพราะอะไร:
• ข้อ ข., ง.: แม้ระบบ Telepharmacy จะได้รับการรับรอง แต่การกำหนด "ยอดซื้อขั้นต่ำในการสั่งซื้อยา" เป็นข้อห้ามทางจริยธรรมที่ขัดต่อหลักการใช้ยาอย่างสมเหตุผล
• ข้อ ค., จ.: การขายนอกสถานที่ที่ได้รับอนุญาตผิดกฎหมายทั้งในประเภทยาอันตรายและยาควบคุมพิเศษ
📖 Guideline อ้างอิง:
พระราชบัญญัติยา พ.ศ. 2510 (มาตรา 19) และข้อบังคับสภาเภสัชกรรมว่าด้วยจรรยาบรรณแห่งวิชาชีพเภสัชกรรม พ.ศ. 2538 (และที่แก้ไขเพิ่มเติม)
📌 จุดจำก่อนสอบ:
• ขายยานอกสถานที่ได้รับอนุญาต ผิด พ.ร.บ. ยา มาตรา 19
• จรรยาบรรณเภสัชกร: ห้ามส่งเสริมการขายยาหรือชักจูงให้ซื้อยาเกินความจำเป็น (ห้ามจัดโปรโมชั่นซื้อขั้นต่ำ/แถมยา)</t>
        </is>
      </c>
      <c r="K121" s="100" t="n"/>
      <c r="L121" s="88" t="inlineStr">
        <is>
          <t>พ.ร.บ. วิชาชีพเภสัชกรรม 2537</t>
        </is>
      </c>
      <c r="M121" s="100" t="inlineStr">
        <is>
          <t>Law &amp; Regulations &amp; Ethics</t>
        </is>
      </c>
      <c r="N121" s="88" t="inlineStr">
        <is>
          <t>PLE_CC1_2564_All_Key ข้อ 146</t>
        </is>
      </c>
      <c r="O121" s="100" t="inlineStr">
        <is>
          <t>ข้อสอบจริง</t>
        </is>
      </c>
      <c r="P121" s="100" t="inlineStr">
        <is>
          <t>ปี 2564</t>
        </is>
      </c>
      <c r="Q121" s="100" t="n"/>
    </row>
    <row r="122" ht="13.2" customHeight="1" s="49">
      <c r="A122" s="119" t="inlineStr">
        <is>
          <t>121</t>
        </is>
      </c>
      <c r="B122" s="88" t="inlineStr">
        <is>
          <t>ข้อบังคับสภาเภสัชกรรมว่าด้วยจรรยาบรรณแห่งวิชาชีพเภสัชกรรม พ.ศ. 2538 และที่แก้ไขเพิ่มเติม ออกโดยอาศัยอำนาจตามกฎหมายแม่บทฉบับใด</t>
        </is>
      </c>
      <c r="C122" s="100" t="n"/>
      <c r="D122" s="88" t="inlineStr">
        <is>
          <t>พระราชบัญญัติวิชาชีพเภสัชกรรม พ.ศ. 2537 และข้อบังคับสภาเภสัชกรรมว่าด้วยจรรยาบรรณแห่งวิชาชีพเภสัชกรรม พ.ศ. 2538</t>
        </is>
      </c>
      <c r="E122" s="88" t="inlineStr">
        <is>
          <t>พระราชบัญญัติยาเสพติดให้โทษ พ.ศ. 2522</t>
        </is>
      </c>
      <c r="F122" s="88" t="inlineStr">
        <is>
          <t>พระราชบัญญัติวัตถุที่ออกฤทธิ์ต่อจิตและประสาท พ.ศ. 2559</t>
        </is>
      </c>
      <c r="G122" s="88" t="inlineStr">
        <is>
          <t>พระราชบัญญัติสถานพยาบาล พ.ศ. 2541</t>
        </is>
      </c>
      <c r="H122" s="88" t="inlineStr">
        <is>
          <t>พระราชบัญญัติคุ้มครองผู้บริโภค พ.ศ. 2522</t>
        </is>
      </c>
      <c r="I122" s="119" t="n">
        <v>1</v>
      </c>
      <c r="J122" s="88" t="inlineStr">
        <is>
          <t>✅ คำตอบที่ถูกต้อง: ข้อ ก. พระราชบัญญัติวิชาชีพเภสัชกรรม พ.ศ. 2537 และข้อบังคับสภาเภสัชกรรมว่าด้วยจรรยาบรรณแห่งวิชาชีพเภสัชกรรม พ.ศ. 2538
💡 Background:
จรรยาบรรณแห่งวิชาชีพเภสัชกรรมเป็นกรอบความประพฤติและมาตรฐานคุณธรรม จริยธรรม ที่ผู้ประกอบวิชาชีพเภสัชกรรมทุกคนต้องยึดถือปฏิบัติ
🎯 ทำไมข้อนี้ถึงถูก:
สภาเภสัชกรรมจัดตั้งขึ้นตาม พระราชบัญญัติวิชาชีพเภสัชกรรม พ.ศ. 2537 และได้ออก ข้อบังคับสภาเภสัชกรรมว่าด้วยจรรยาบรรณแห่งวิชาชีพเภสัชกรรม พ.ศ. 2538 (และฉบับแก้ไขเพิ่มเติม) ซึ่งกำหนดหน้าที่ จรรยาบรรณต่อผู้รับบริการ ต่อวิชาชีพ ต่อผู้ร่วมวิชาชีพ และต่อสังคม
🔍 ข้ออื่นผิดเพราะอะไร:
• ข้อ ข. พ.ร.บ. ยาเสพติดให้โทษ: ควบคุมยาเสพติด ไม่ใช่กฎหมายสภาวิชาชีพ
• ข้อ ค. พ.ร.บ. วัตถุออกฤทธิ์ต่อจิตและประสาท: ควบคุมวัตถุออกฤทธิ์
• ข้อ ง. พ.ร.บ. สถานพยาบาล: ควบคุมมาตรฐานคลินิกและโรงพยาบาล
• ข้อ จ. พ.ร.บ. คุ้มครองผู้บริโภค: กฎหมายคุ้มครองผู้บริโภคทั่วไปของ สคบ.
📖 Guideline อ้างอิง:
พระราชบัญญัติวิชาชีพเภสัชกรรม พ.ศ. 2537 &amp; ข้อบังคับสภาเภสัชกรรมว่าด้วยจรรยาบรรณแห่งวิชาชีพเภสัชกรรม พ.ศ. 2538
📌 จุดจำก่อนสอบ:
พ.ร.บ. วิชาชีพเภสัชกรรม 2537 ให้อำนาจสภาเภสัชกรรมออกข้อบังคับจรรยาบรรณแห่งวิชาชีพ เพื่อควบคุมความประพฤติและลงโทษทางจริยธรรม (ตักเตือน, ภาคทัณฑ์, พักใช้, เพิกถอนใบอนุญาต)</t>
        </is>
      </c>
      <c r="K122" s="100" t="n"/>
      <c r="L122" s="88" t="inlineStr">
        <is>
          <t>พ.ร.บ. วิชาชีพเภสัชกรรม 2537</t>
        </is>
      </c>
      <c r="M122" s="100" t="inlineStr">
        <is>
          <t>Law &amp; Regulations &amp; Ethics</t>
        </is>
      </c>
      <c r="N122" s="88" t="inlineStr">
        <is>
          <t>PLE_CC1_2564_All_Key ข้อ 1</t>
        </is>
      </c>
      <c r="O122" s="100" t="inlineStr">
        <is>
          <t>ข้อสอบจริง</t>
        </is>
      </c>
      <c r="P122" s="100" t="inlineStr">
        <is>
          <t>ปี 2564</t>
        </is>
      </c>
      <c r="Q122" s="100" t="n"/>
    </row>
    <row r="123" ht="13.2" customHeight="1" s="49">
      <c r="A123" s="119" t="inlineStr">
        <is>
          <t>122</t>
        </is>
      </c>
      <c r="B123" s="88" t="inlineStr">
        <is>
          <t>ในการควบคุมคุณภาพและกำหนดมาตรฐานผลิตภัณฑ์ยาพ่นสูด Salbutamol Inhalation Aerosol (Metered-Dose Inhaler: MDI) ตามมาตรฐานเภสัชตำรับสากล (USP &lt;601&gt;) ข้อใดคือการทดสอบคุณภาพเฉพาะ (Specific test) ที่จำเป็นต้องดำเนินการ</t>
        </is>
      </c>
      <c r="C123" s="100" t="n"/>
      <c r="D123" s="88" t="inlineStr">
        <is>
          <t>การทดสอบการปนเปื้อนอนุภาคที่ไม่สามารถมองเห็นด้วยตาเปล่า (Subvisible Particulate Matter, USP &lt;788&gt; / &lt;789&gt;)</t>
        </is>
      </c>
      <c r="E123" s="88" t="inlineStr">
        <is>
          <t>การทดสอบปริมาตรที่เติมขั้นต่ำสำหรับยาขี้ผึ้ง (Minimum Fill Test)</t>
        </is>
      </c>
      <c r="F123" s="88" t="inlineStr">
        <is>
          <t>การทดสอบความหนืดจลน์ของของเหลว (Kinematic Viscosity Test)</t>
        </is>
      </c>
      <c r="G123" s="88" t="inlineStr">
        <is>
          <t>การทดสอบความแข็งแรงเชิงกลของเม็ดยา (Tablet Hardness Test)</t>
        </is>
      </c>
      <c r="H123" s="88" t="inlineStr">
        <is>
          <t>การทดสอบความคงตัวของฟองสบู่ (Foam Stability Test)</t>
        </is>
      </c>
      <c r="I123" s="119" t="n">
        <v>1</v>
      </c>
      <c r="J123" s="88" t="inlineStr">
        <is>
          <t>✅ คำตอบที่ถูกต้อง: ข้อ ก. การทดสอบการปนเปื้อนอนุภาคที่ไม่สามารถมองเห็นด้วยตาเปล่า (Subvisible Particulate Matter, USP &lt;788&gt; / &lt;789&gt;)
💡 Background:
เภสัชตำรับ USP กำหนดข้อกำหนดเฉพาะ (Specific tests) สำหรับผลิตภัณฑ์ยาพ่นสูดทางเดินหายใจ (Inhalation Drug Products เช่น Salbutamol Inhalation Aerosol / MDI)
🎯 ทำไมข้อนี้ถึงถูก:
สำหรับยาพ่นสูดละอองฝอย (Inhalation Aerosol / MDI) การควบคุมขนาดอนุภาคและการปนเปื้อนของอนุภาคแปลกปลอมขนาดเล็กที่ไม่สามารถมองเห็นด้วยตาเปล่า (Subvisible Particulate Matter) เป็นหัวข้อทดสอบคุณภาพที่สำคัญอย่างยิ่งตามเภสัชตำรับ USP เนื่องจากอนุภาคแปลกปลอมอาจก่อให้เกิดการระคายเคืองหรืออุดตันในหลอดลมและถุงลมปอดของผู้ป่วย
🔍 ข้ออื่นผิดเพราะอะไร:
• ข้อ ข. การทดสอบปริมาตรที่เติมขั้นต่ำ (Minimum fill): เป็น Specific test ของยาขี้ผึ้งหรือครีมป้ายตา ไม่ใช่ข้อกำหนดจำเพาะของ Inhalation MDI
• ข้อ ค. การทดสอบความหนืดจลน์ (Kinematic viscosity): ไม่ใช่ข้อกำหนดหลักของ Aerosol inhaler
• ข้อ ง. การทดสอบความแข็งแรงของเม็ดยา (Hardness test): เป็นข้อกำหนดของยาเม็ด
• ข้อ จ. การทดสอบความคงตัวของฟอง (Foam stability test): เป็นข้อกำหนดของแชมพูหรือโฟมยา
📖 Guideline อ้างอิง:
United States Pharmacopeia (USP-NF) General Chapter &lt;601&gt; Aerosols, Nasal Sprays, Metered-Dose Inhalers, and Dry Powder Inhalers &amp; USP &lt;788&gt;
📌 จุดจำก่อนสอบ:
Inhalation products (MDI/DPI) specific tests: Delivered-dose uniformity, Aerodynamic particle size distribution (APSD), Spray pattern, Leak rate, Subvisible particulate matter</t>
        </is>
      </c>
      <c r="K123" s="100" t="n"/>
      <c r="L123" s="88" t="inlineStr">
        <is>
          <t>พ.ร.บ. ยา พ.ศ. 2510</t>
        </is>
      </c>
      <c r="M123" s="100" t="inlineStr">
        <is>
          <t>Law &amp; Regulations &amp; Ethics</t>
        </is>
      </c>
      <c r="N123" s="88" t="inlineStr">
        <is>
          <t>PLE_CC1_2564_All_Key ข้อ 151</t>
        </is>
      </c>
      <c r="O123" s="100" t="inlineStr">
        <is>
          <t>ข้อสอบจริง</t>
        </is>
      </c>
      <c r="P123" s="100" t="inlineStr">
        <is>
          <t>ปี 2564</t>
        </is>
      </c>
      <c r="Q123" s="100" t="n"/>
    </row>
    <row r="124" ht="13.2" customHeight="1" s="49">
      <c r="A124" s="119" t="inlineStr">
        <is>
          <t>123</t>
        </is>
      </c>
      <c r="B124" s="88"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24" s="100" t="n"/>
      <c r="D124" s="88" t="inlineStr">
        <is>
          <t>ยาแผนปัจจุบันและยาแผนโบราณ (เนื่องจากควบคุมตาม พ.ร.บ. ยา พ.ศ. 2510)</t>
        </is>
      </c>
      <c r="E124" s="88" t="inlineStr">
        <is>
          <t>ปลั๊กไฟและสายไฟสำหรับเครื่องใช้ไฟฟ้า</t>
        </is>
      </c>
      <c r="F124" s="88" t="inlineStr">
        <is>
          <t>เสื้อผ้าและเครื่องนุ่งห่มสำเร็จรูป</t>
        </is>
      </c>
      <c r="G124" s="88" t="inlineStr">
        <is>
          <t>อาหารสัตว์เลี้ยงสำเร็จรูป</t>
        </is>
      </c>
      <c r="H124" s="88" t="inlineStr">
        <is>
          <t>ผลิตภัณฑ์ทำความสะอาดในครัวเรือนทั่วไป</t>
        </is>
      </c>
      <c r="I124" s="119" t="n">
        <v>1</v>
      </c>
      <c r="J124" s="88"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24" s="100" t="n"/>
      <c r="L124" s="88" t="inlineStr">
        <is>
          <t>พ.ร.บ. ยา พ.ศ. 2510</t>
        </is>
      </c>
      <c r="M124" s="100" t="inlineStr">
        <is>
          <t>Law &amp; Regulations &amp; Ethics</t>
        </is>
      </c>
      <c r="N124" s="88" t="inlineStr">
        <is>
          <t>PLE_CC1_2563_Q ข้อ 1</t>
        </is>
      </c>
      <c r="O124" s="100" t="inlineStr">
        <is>
          <t>ข้อสอบจริง</t>
        </is>
      </c>
      <c r="P124" s="100" t="inlineStr">
        <is>
          <t>ปี 2563</t>
        </is>
      </c>
      <c r="Q124" s="100" t="n"/>
    </row>
    <row r="125" ht="13.2" customHeight="1" s="49">
      <c r="A125" s="119" t="inlineStr">
        <is>
          <t>124</t>
        </is>
      </c>
      <c r="B125" s="88"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25" s="100" t="n"/>
      <c r="D125" s="88"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25" s="88" t="inlineStr">
        <is>
          <t>ไม่ผิดกฎหมาย เนื่องจากสถานพยาบาลของรัฐได้รับการยกเว้นไม่ต้องขออนุญาตผลิตยาทุกกรณี</t>
        </is>
      </c>
      <c r="F125" s="88" t="inlineStr">
        <is>
          <t>ไม่ผิดกฎหมาย หากมีเภสัชกรควบคุมการผลิตตามมาตรฐาน GMP</t>
        </is>
      </c>
      <c r="G125" s="88" t="inlineStr">
        <is>
          <t>ไม่ผิดกฎหมาย หากนำรายได้เข้ากองทุนสวัสดิการของโรงพยาบาล</t>
        </is>
      </c>
      <c r="H125" s="88" t="inlineStr">
        <is>
          <t>ผิดกฎหมาย เฉพาะกรณีที่เป็นยาปฏิชีวนะหรือยาควบคุมพิเศษเท่านั้น</t>
        </is>
      </c>
      <c r="I125" s="119" t="n">
        <v>1</v>
      </c>
      <c r="J125" s="88"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25" s="100" t="n"/>
      <c r="L125" s="88" t="inlineStr">
        <is>
          <t>พ.ร.บ. ยา พ.ศ. 2510</t>
        </is>
      </c>
      <c r="M125" s="100" t="inlineStr">
        <is>
          <t>Law &amp; Regulations &amp; Ethics</t>
        </is>
      </c>
      <c r="N125" s="88" t="inlineStr">
        <is>
          <t>PLE_CC1_2563_Q ข้อ 3</t>
        </is>
      </c>
      <c r="O125" s="100" t="inlineStr">
        <is>
          <t>ข้อสอบจริง</t>
        </is>
      </c>
      <c r="P125" s="100" t="inlineStr">
        <is>
          <t>ปี 2563</t>
        </is>
      </c>
      <c r="Q125" s="100" t="n"/>
    </row>
    <row r="126" ht="13.2" customHeight="1" s="49">
      <c r="A126" s="119" t="inlineStr">
        <is>
          <t>125</t>
        </is>
      </c>
      <c r="B126" s="88"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26" s="100" t="n"/>
      <c r="D126" s="88" t="inlineStr">
        <is>
          <t>ขายยาอันตรายโดยไม่ได้รับอนุญาต (ข.ย.2 มีสิทธิขายได้เฉพาะยาบรรจุเสร็จที่ไม่ใช่ยาอันตราย)</t>
        </is>
      </c>
      <c r="E126" s="88" t="inlineStr">
        <is>
          <t>ขายยาปลอม</t>
        </is>
      </c>
      <c r="F126" s="88" t="inlineStr">
        <is>
          <t>ขายยาควบคุมพิเศษโดยไม่ได้รับอนุญาต</t>
        </is>
      </c>
      <c r="G126" s="88" t="inlineStr">
        <is>
          <t>ไม่มีความผิด หากมีฉลากและเอกสารกำกับยาถูกต้อง</t>
        </is>
      </c>
      <c r="H126" s="88" t="inlineStr">
        <is>
          <t>มีความผิดฐานไม่มีเภสัชกรประจำร้านเท่านั้น</t>
        </is>
      </c>
      <c r="I126" s="119" t="n">
        <v>1</v>
      </c>
      <c r="J126" s="88"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26" s="100" t="n"/>
      <c r="L126" s="88" t="inlineStr">
        <is>
          <t>พ.ร.บ. ยา พ.ศ. 2510</t>
        </is>
      </c>
      <c r="M126" s="100" t="inlineStr">
        <is>
          <t>Law &amp; Regulations &amp; Ethics</t>
        </is>
      </c>
      <c r="N126" s="88" t="inlineStr">
        <is>
          <t>PLE_CC1_2563_Q ข้อ 8</t>
        </is>
      </c>
      <c r="O126" s="100" t="inlineStr">
        <is>
          <t>ข้อสอบจริง</t>
        </is>
      </c>
      <c r="P126" s="100" t="inlineStr">
        <is>
          <t>ปี 2563</t>
        </is>
      </c>
      <c r="Q126" s="100" t="n"/>
    </row>
    <row r="127" ht="13.2" customHeight="1" s="49">
      <c r="A127" s="119" t="inlineStr">
        <is>
          <t>126</t>
        </is>
      </c>
      <c r="B127" s="88"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27" s="100" t="n"/>
      <c r="D127" s="88" t="inlineStr">
        <is>
          <t>เภสัชกรส่งมอบยา Tramadol ไม่เกิน 20 แคปซูลต่อครั้งแก่ผู้มารับบริการที่มีอายุ 18 ปีขึ้นไป พร้อมลงบันทึกในบัญชี ข.ย. 11</t>
        </is>
      </c>
      <c r="E127" s="88" t="inlineStr">
        <is>
          <t>ผู้รับอนุญาตส่งมอบยาปฏิชีวนะ Amoxicillin ให้ผู้ป่วยในระหว่างที่เภสัชกรไม่อยู่</t>
        </is>
      </c>
      <c r="F127" s="88" t="inlineStr">
        <is>
          <t>เภสัชกรส่งมอบยา Diazepam 5 mg จำนวน 10 เม็ดให้ผู้ป่วยโดยไม่มีใบสั่งแพทย์</t>
        </is>
      </c>
      <c r="G127" s="88" t="inlineStr">
        <is>
          <t>เภสัชกรขายยาแก้ไอน้ำเชื่อม Dextromethorphan ครั้งละ 5 ขวดให้แก่วัยรุ่น</t>
        </is>
      </c>
      <c r="H127" s="88" t="inlineStr">
        <is>
          <t>ผู้ช่วยเภสัชกรจัดยาชุดแก้ปวดข้อส่งมอบให้ผู้ป่วยนอกเวลาทำการ</t>
        </is>
      </c>
      <c r="I127" s="119" t="n">
        <v>1</v>
      </c>
      <c r="J127" s="88"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27" s="100" t="n"/>
      <c r="L127" s="88" t="inlineStr">
        <is>
          <t>พ.ร.บ. ยา พ.ศ. 2510</t>
        </is>
      </c>
      <c r="M127" s="100" t="inlineStr">
        <is>
          <t>Law &amp; Regulations &amp; Ethics</t>
        </is>
      </c>
      <c r="N127" s="88" t="inlineStr">
        <is>
          <t>PLE_CC1_2563_Q ข้อ 11</t>
        </is>
      </c>
      <c r="O127" s="100" t="inlineStr">
        <is>
          <t>ข้อสอบจริง</t>
        </is>
      </c>
      <c r="P127" s="100" t="inlineStr">
        <is>
          <t>ปี 2563</t>
        </is>
      </c>
      <c r="Q127" s="100" t="n"/>
    </row>
    <row r="128" ht="13.2" customHeight="1" s="49">
      <c r="A128" s="119" t="inlineStr">
        <is>
          <t>127</t>
        </is>
      </c>
      <c r="B128" s="88"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28" s="100" t="n"/>
      <c r="D128" s="88"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28" s="88" t="inlineStr">
        <is>
          <t>ไม่ผิดกฎหมาย เนื่องจากเป็นการแจกฟรีเพื่อการกุศล ไม่ได้แสวงหาผลกำไร</t>
        </is>
      </c>
      <c r="F128" s="88" t="inlineStr">
        <is>
          <t>ไม่ผิดกฎหมาย เนื่องจาก Vitamin C จัดเป็นอาหารเสริม ไม่ใช่ยา</t>
        </is>
      </c>
      <c r="G128" s="88" t="inlineStr">
        <is>
          <t>ผิดกฎหมาย เฉพาะกรณีที่ไม่มีเภสัชกรเป็นผู้ควบคุมการแจกจ่าย</t>
        </is>
      </c>
      <c r="H128" s="88" t="inlineStr">
        <is>
          <t>ไม่ผิดกฎหมาย หากซองที่แบ่งบรรจุมีซิปล็อกป้องกันความชื้น</t>
        </is>
      </c>
      <c r="I128" s="119" t="n">
        <v>1</v>
      </c>
      <c r="J128" s="88"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28" s="100" t="n"/>
      <c r="L128" s="88" t="inlineStr">
        <is>
          <t>พ.ร.บ. ยา พ.ศ. 2510</t>
        </is>
      </c>
      <c r="M128" s="100" t="inlineStr">
        <is>
          <t>Law &amp; Regulations &amp; Ethics</t>
        </is>
      </c>
      <c r="N128" s="88" t="inlineStr">
        <is>
          <t>PLE_CC1_2563_Q ข้อ 12</t>
        </is>
      </c>
      <c r="O128" s="100" t="inlineStr">
        <is>
          <t>ข้อสอบจริง</t>
        </is>
      </c>
      <c r="P128" s="100" t="inlineStr">
        <is>
          <t>ปี 2563</t>
        </is>
      </c>
      <c r="Q128" s="100" t="n"/>
    </row>
    <row r="129" ht="13.2" customHeight="1" s="49">
      <c r="A129" s="100" t="n">
        <v>127</v>
      </c>
      <c r="B129" s="88" t="inlineStr">
        <is>
          <t>นางสาว ธ ขายยารายการที่ 1 ผิดกฎหมายหรือไม่ ~ emsis</t>
        </is>
      </c>
      <c r="C129" s="100" t="n"/>
      <c r="D129" s="88" t="inlineStr">
        <is>
          <t>ไม่ผิด เนื่องจากได้รับอนุญาตให้ขายได้</t>
        </is>
      </c>
      <c r="E129" s="88" t="inlineStr">
        <is>
          <t>ไม่ผิด เนื่องจากได้รับการยกเว้นให้ไม่ต้องขออนุญาต</t>
        </is>
      </c>
      <c r="F129" s="88" t="inlineStr">
        <is>
          <t>ผิด เนื่องจากขายยาชุด</t>
        </is>
      </c>
      <c r="G129" s="88" t="inlineStr">
        <is>
          <t>ผิด เนื่องจากขายยาตำรับลับ</t>
        </is>
      </c>
      <c r="H129" s="88" t="inlineStr">
        <is>
          <t>ผิด เนื่องจากขายยานอกสถานที่ที่ได้รับอนุญาต</t>
        </is>
      </c>
      <c r="I129" s="100" t="n">
        <v>1</v>
      </c>
      <c r="J129" s="88"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00" t="n"/>
      <c r="L129" s="88" t="inlineStr">
        <is>
          <t>พ.ร.บ. ยา พ.ศ. 2510</t>
        </is>
      </c>
      <c r="M129" s="100" t="inlineStr">
        <is>
          <t>SAP</t>
        </is>
      </c>
      <c r="N129" s="88" t="inlineStr">
        <is>
          <t>ข้อ 78 (PLE_CC1_2562_Key.md)</t>
        </is>
      </c>
      <c r="O129" s="100" t="inlineStr">
        <is>
          <t>ข้อสอบจริง</t>
        </is>
      </c>
      <c r="P129" s="100" t="inlineStr">
        <is>
          <t>ปี 2562</t>
        </is>
      </c>
      <c r="Q129" s="100" t="n"/>
    </row>
    <row r="130" ht="13.2" customHeight="1" s="49">
      <c r="A130" s="100" t="n">
        <v>128</v>
      </c>
      <c r="B130" s="88"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30" s="100" t="n"/>
      <c r="D130" s="88" t="inlineStr">
        <is>
          <t>ไม่ผิด เพราะเป็นไม่ต้องขออนุญาต</t>
        </is>
      </c>
      <c r="E130" s="88" t="inlineStr">
        <is>
          <t>ไม่ผิด เพราะมีเลขอนุญาตการโฆษณา</t>
        </is>
      </c>
      <c r="F130" s="88" t="inlineStr">
        <is>
          <t>ผิด เพราะ โฆษณาขายยาที่ห้ามขาย</t>
        </is>
      </c>
      <c r="G130" s="88" t="inlineStr">
        <is>
          <t>ผิด เพราะ โฆษณาโอ้อวดสรรพคุณเกินจริง</t>
        </is>
      </c>
      <c r="H130" s="88" t="inlineStr">
        <is>
          <t>ผิด เพราะ โฆษณายารักษาโรคที่ห้ามโฆษณาตามรัฐมนตรีกำหนด</t>
        </is>
      </c>
      <c r="I130" s="100" t="n">
        <v>1</v>
      </c>
      <c r="J130" s="88"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00" t="n"/>
      <c r="L130" s="88" t="inlineStr">
        <is>
          <t>พ.ร.บ. ยา พ.ศ. 2510</t>
        </is>
      </c>
      <c r="M130" s="100" t="inlineStr">
        <is>
          <t>SAP</t>
        </is>
      </c>
      <c r="N130" s="88" t="inlineStr">
        <is>
          <t>ข้อ 80 (PLE_CC1_2562_Key.md)</t>
        </is>
      </c>
      <c r="O130" s="100" t="inlineStr">
        <is>
          <t>ข้อสอบจริง</t>
        </is>
      </c>
      <c r="P130" s="100" t="inlineStr">
        <is>
          <t>ปี 2562</t>
        </is>
      </c>
      <c r="Q130" s="100" t="n"/>
    </row>
    <row r="131" ht="13.2" customHeight="1" s="49">
      <c r="A131" s="100" t="n">
        <v>129</v>
      </c>
      <c r="B131" s="88" t="inlineStr">
        <is>
          <t>ต่อมาพบว่าผู้ป่วยเป็น absence seizure ยาในข้อใดมีประสิทธิภาพในการรักษามากที่สุด X ~</t>
        </is>
      </c>
      <c r="C131" s="100" t="n"/>
      <c r="D131" s="88" t="inlineStr">
        <is>
          <t>Valproate</t>
        </is>
      </c>
      <c r="E131" s="88" t="inlineStr">
        <is>
          <t>Carbamazepine</t>
        </is>
      </c>
      <c r="F131" s="88" t="inlineStr">
        <is>
          <t>Topiramate</t>
        </is>
      </c>
      <c r="G131" s="88" t="inlineStr">
        <is>
          <t>Phenytoin</t>
        </is>
      </c>
      <c r="H131" s="88" t="inlineStr">
        <is>
          <t>Pregabalin</t>
        </is>
      </c>
      <c r="I131" s="100" t="n">
        <v>1</v>
      </c>
      <c r="J131" s="88"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00" t="n"/>
      <c r="L131" s="88" t="inlineStr">
        <is>
          <t>พ.ร.บ. ยา พ.ศ. 2510</t>
        </is>
      </c>
      <c r="M131" s="100" t="inlineStr">
        <is>
          <t>SAP</t>
        </is>
      </c>
      <c r="N131" s="88" t="inlineStr">
        <is>
          <t>ข้อ 101 (PLE_CC1_2562_Key.md)</t>
        </is>
      </c>
      <c r="O131" s="100" t="inlineStr">
        <is>
          <t>ข้อสอบจริง</t>
        </is>
      </c>
      <c r="P131" s="100" t="inlineStr">
        <is>
          <t>ปี 2562</t>
        </is>
      </c>
      <c r="Q131" s="100" t="n"/>
    </row>
    <row r="132" ht="13.2" customHeight="1" s="49">
      <c r="A132" s="100" t="n">
        <v>130</v>
      </c>
      <c r="B132" s="88" t="inlineStr">
        <is>
          <t>ผู้ป่วยจะได้รับประสิทธิผลจากการรักษาเต็มที่เมื่อรับประทานยาต่อเนื่องนานเท่าไหร่ X</t>
        </is>
      </c>
      <c r="C132" s="100" t="n"/>
      <c r="D132" s="88" t="inlineStr">
        <is>
          <t>3 วัน</t>
        </is>
      </c>
      <c r="E132" s="88" t="inlineStr">
        <is>
          <t>7 วัน</t>
        </is>
      </c>
      <c r="F132" s="88" t="inlineStr">
        <is>
          <t>2 สัปดาห์</t>
        </is>
      </c>
      <c r="G132" s="88" t="inlineStr">
        <is>
          <t>4 สัปดาห์</t>
        </is>
      </c>
      <c r="H132" s="88" t="inlineStr">
        <is>
          <t>12 สัปดาห์</t>
        </is>
      </c>
      <c r="I132" s="100" t="n">
        <v>1</v>
      </c>
      <c r="J132" s="88"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00" t="n"/>
      <c r="L132" s="88" t="inlineStr">
        <is>
          <t>พ.ร.บ. ยา พ.ศ. 2510</t>
        </is>
      </c>
      <c r="M132" s="100" t="inlineStr">
        <is>
          <t>SAP</t>
        </is>
      </c>
      <c r="N132" s="88" t="inlineStr">
        <is>
          <t>ข้อ 3 (PLE_CC1_2562_Key.md)</t>
        </is>
      </c>
      <c r="O132" s="100" t="inlineStr">
        <is>
          <t>ข้อสอบจริง</t>
        </is>
      </c>
      <c r="P132" s="100" t="inlineStr">
        <is>
          <t>ปี 2562</t>
        </is>
      </c>
      <c r="Q132" s="100" t="n"/>
    </row>
    <row r="133" ht="13.2" customHeight="1" s="49">
      <c r="A133" s="100" t="n">
        <v>131</v>
      </c>
      <c r="B133" s="88" t="inlineStr">
        <is>
          <t>นายจ. ผิดกฎหมายไหม X ิum wed wes sin ิnicenzas ~ .8.</t>
        </is>
      </c>
      <c r="C133" s="100" t="n"/>
      <c r="D133" s="88" t="inlineStr">
        <is>
          <t>ไม่ผิด เพราะขายยาสามัญประจำบ้าน</t>
        </is>
      </c>
      <c r="E133" s="88" t="inlineStr">
        <is>
          <t>ไม่ผิด เพราะไม่ใช่ผู้รับอนุญาต</t>
        </is>
      </c>
      <c r="F133" s="88" t="inlineStr">
        <is>
          <t>ผิด เพราะขายยาผิดมาตรฐาน</t>
        </is>
      </c>
      <c r="G133" s="88" t="inlineStr">
        <is>
          <t>ผิด เพราะขายควบคุมพิเศษ</t>
        </is>
      </c>
      <c r="H133" s="88" t="inlineStr">
        <is>
          <t>ผิด เพราะประกอบวิชาชีพเภสัชกรรมโดยไม่ได้รับอนุญาตวิชาชีพ</t>
        </is>
      </c>
      <c r="I133" s="100" t="n">
        <v>1</v>
      </c>
      <c r="J133" s="88"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00" t="n"/>
      <c r="L133" s="88" t="inlineStr">
        <is>
          <t>พ.ร.บ. ยา พ.ศ. 2510</t>
        </is>
      </c>
      <c r="M133" s="100" t="inlineStr">
        <is>
          <t>SAP</t>
        </is>
      </c>
      <c r="N133" s="88" t="inlineStr">
        <is>
          <t>ข้อ 32 (PLE_CC1_2562_Key.md)</t>
        </is>
      </c>
      <c r="O133" s="100" t="inlineStr">
        <is>
          <t>ข้อสอบจริง</t>
        </is>
      </c>
      <c r="P133" s="100" t="inlineStr">
        <is>
          <t>ปี 2562</t>
        </is>
      </c>
      <c r="Q133" s="100" t="n"/>
    </row>
    <row r="134" ht="13.2" customHeight="1" s="49">
      <c r="A134" s="100" t="n">
        <v>132</v>
      </c>
      <c r="B134" s="88" t="inlineStr">
        <is>
          <t>นาง ม. ผิดกฎหมายไหม Wimri z8 inne dinevritwidensaCartate oma X ②Miss . Edison. Wereesinens interns</t>
        </is>
      </c>
      <c r="C134" s="100" t="n"/>
      <c r="D134" s="88" t="inlineStr">
        <is>
          <t>ไม่ผิด เพราะไม่ได้เป็นคนขาย</t>
        </is>
      </c>
      <c r="E134" s="88" t="inlineStr">
        <is>
          <t>ไม่ผิด เพราะขายยาสามัญประจำบ้าน</t>
        </is>
      </c>
      <c r="F134" s="88" t="inlineStr">
        <is>
          <t>ผิด เพราะว่าขายยาอันตรายโดยไม่มีเภสัช</t>
        </is>
      </c>
      <c r="G134" s="88" t="inlineStr">
        <is>
          <t>ผิด เพราะว่าขายยาอันตรายขณะเภสัชไม่อยู่</t>
        </is>
      </c>
      <c r="H134" s="88" t="inlineStr">
        <is>
          <t>ผิด เพราะว่าขายยาควบคุมพิเศษโดยไม่มีใบสั่งแพทย์์</t>
        </is>
      </c>
      <c r="I134" s="100" t="n">
        <v>1</v>
      </c>
      <c r="J134" s="88"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00" t="n"/>
      <c r="L134" s="88" t="inlineStr">
        <is>
          <t>พ.ร.บ. ยา พ.ศ. 2510</t>
        </is>
      </c>
      <c r="M134" s="100" t="inlineStr">
        <is>
          <t>SAP</t>
        </is>
      </c>
      <c r="N134" s="88" t="inlineStr">
        <is>
          <t>ข้อ 33 (PLE_CC1_2562_Key.md)</t>
        </is>
      </c>
      <c r="O134" s="100" t="inlineStr">
        <is>
          <t>ข้อสอบจริง</t>
        </is>
      </c>
      <c r="P134" s="100" t="inlineStr">
        <is>
          <t>ปี 2562</t>
        </is>
      </c>
      <c r="Q134" s="100" t="n"/>
    </row>
    <row r="135" ht="13.2" customHeight="1" s="49">
      <c r="A135" s="100" t="n">
        <v>133</v>
      </c>
      <c r="B135" s="88" t="inlineStr">
        <is>
          <t>เภสัชกรผิดจรรยาบรรณหรือไม่ isistere s findone X Indigen mediatime dis wer . 27 2510 Wald 39</t>
        </is>
      </c>
      <c r="C135" s="100" t="n"/>
      <c r="D135" s="88" t="inlineStr">
        <is>
          <t>ไม่ผิด</t>
        </is>
      </c>
      <c r="E135" s="88" t="inlineStr">
        <is>
          <t>ผิด เพราะว่าไม่เคารพกฎหมาย</t>
        </is>
      </c>
      <c r="F135" s="88" t="inlineStr">
        <is>
          <t>ผิด เรื่องความปลอดภัยของผู้ป่วย</t>
        </is>
      </c>
      <c r="G135" s="88" t="inlineStr">
        <is>
          <t>ผิด เพราะสนับสนุนให้ประกอบวิชาชีพผิดกฎหมาย</t>
        </is>
      </c>
      <c r="H135" s="88" t="inlineStr">
        <is>
          <t>ผิด ว่าทำให้เสื่อมเสียวิชาชีพ</t>
        </is>
      </c>
      <c r="I135" s="100" t="n">
        <v>1</v>
      </c>
      <c r="J135" s="88"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00" t="n"/>
      <c r="L135" s="88" t="inlineStr">
        <is>
          <t>พ.ร.บ. วิชาชีพเภสัชกรรม 2537</t>
        </is>
      </c>
      <c r="M135" s="100" t="inlineStr">
        <is>
          <t>SAP</t>
        </is>
      </c>
      <c r="N135" s="88" t="inlineStr">
        <is>
          <t>ข้อ 38 (PLE_CC1_2562_Key.md)</t>
        </is>
      </c>
      <c r="O135" s="100" t="inlineStr">
        <is>
          <t>ข้อสอบจริง</t>
        </is>
      </c>
      <c r="P135" s="100" t="inlineStr">
        <is>
          <t>ปี 2562</t>
        </is>
      </c>
      <c r="Q135" s="100" t="n"/>
    </row>
    <row r="136" ht="13.2" customHeight="1" s="49">
      <c r="A136" s="100" t="n">
        <v>134</v>
      </c>
      <c r="B136" s="88"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36" s="100" t="n"/>
      <c r="D136" s="88" t="inlineStr">
        <is>
          <t>Cost utility มุมมองผู้จ่ายเงิน</t>
        </is>
      </c>
      <c r="E136" s="88" t="inlineStr">
        <is>
          <t>Cost effective มุมมองผู้จ่ายเงิน</t>
        </is>
      </c>
      <c r="F136" s="88" t="inlineStr">
        <is>
          <t>Cost effective มุมมองสังคม</t>
        </is>
      </c>
      <c r="G136" s="88" t="inlineStr">
        <is>
          <t>Cost utility มุมมองผู้ป่วย</t>
        </is>
      </c>
      <c r="H136" s="88" t="inlineStr">
        <is>
          <t>Cost utility มุมมองสังคม</t>
        </is>
      </c>
      <c r="I136" s="100" t="n">
        <v>1</v>
      </c>
      <c r="J136" s="88"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00" t="n"/>
      <c r="L136" s="88" t="inlineStr">
        <is>
          <t>พ.ร.บ. ยา พ.ศ. 2510</t>
        </is>
      </c>
      <c r="M136" s="100" t="inlineStr">
        <is>
          <t>SAP</t>
        </is>
      </c>
      <c r="N136" s="88" t="inlineStr">
        <is>
          <t>ข้อ 52 (PLE_CC1_2562_Key.md)</t>
        </is>
      </c>
      <c r="O136" s="100" t="inlineStr">
        <is>
          <t>ข้อสอบจริง</t>
        </is>
      </c>
      <c r="P136" s="100" t="inlineStr">
        <is>
          <t>ปี 2562</t>
        </is>
      </c>
      <c r="Q136" s="100" t="n"/>
    </row>
    <row r="137" ht="13.2" customHeight="1" s="49">
      <c r="A137" s="100" t="n">
        <v>135</v>
      </c>
      <c r="B137" s="88" t="inlineStr">
        <is>
          <t>จากรูปยาในโครงสร(างมีกลไกการออกฤทธิ์อย.างไร</t>
        </is>
      </c>
      <c r="C137" s="100" t="n"/>
      <c r="D137" s="88" t="inlineStr">
        <is>
          <t>มีผลต.อดีเอนเอ</t>
        </is>
      </c>
      <c r="E137" s="88" t="inlineStr">
        <is>
          <t>มีผลต.อผนังเซลล</t>
        </is>
      </c>
      <c r="F137" s="88" t="inlineStr">
        <is>
          <t>มีผลต.อไมโครทูบูล</t>
        </is>
      </c>
      <c r="G137" s="88" t="inlineStr">
        <is>
          <t>มีผลต.อเยื่อหุ(มเซลล</t>
        </is>
      </c>
      <c r="H137" s="88" t="inlineStr">
        <is>
          <t>มีผลเป5นพิษต.อเซลล imidazole inanition</t>
        </is>
      </c>
      <c r="I137" s="100" t="n">
        <v>1</v>
      </c>
      <c r="J137" s="88"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00" t="n"/>
      <c r="L137" s="88" t="inlineStr">
        <is>
          <t>พ.ร.บ. ยา พ.ศ. 2510</t>
        </is>
      </c>
      <c r="M137" s="100" t="inlineStr">
        <is>
          <t>SAP</t>
        </is>
      </c>
      <c r="N137" s="88" t="inlineStr">
        <is>
          <t>ข้อ 41 (PLE_CC1_2561_Key.md)</t>
        </is>
      </c>
      <c r="O137" s="100" t="inlineStr">
        <is>
          <t>ข้อสอบจริง</t>
        </is>
      </c>
      <c r="P137" s="100" t="inlineStr">
        <is>
          <t>ปี 2561</t>
        </is>
      </c>
      <c r="Q137" s="100" t="n"/>
    </row>
    <row r="138" ht="13.2" customHeight="1" s="49">
      <c r="A138" s="100" t="n">
        <v>136</v>
      </c>
      <c r="B138" s="88"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38" s="100" t="n"/>
      <c r="D138" s="88" t="inlineStr">
        <is>
          <t>เติม tragacanth ในตำรับ O/W</t>
        </is>
      </c>
      <c r="E138" s="88" t="inlineStr">
        <is>
          <t>เติม sodium chloride ในตำรับ O/W</t>
        </is>
      </c>
      <c r="F138" s="88" t="inlineStr">
        <is>
          <t>เติม sodium benzoate ในตำรับ O/W</t>
        </is>
      </c>
      <c r="G138" s="88" t="inlineStr">
        <is>
          <t>ใช(เครื่อง ball mill ในการเตรียมตำรับ O/W</t>
        </is>
      </c>
      <c r="H138" s="88" t="inlineStr">
        <is>
          <t>เติม hydroxyethyl cellulose ในตำรับ O/W</t>
        </is>
      </c>
      <c r="I138" s="100" t="n">
        <v>1</v>
      </c>
      <c r="J138" s="88"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00" t="n"/>
      <c r="L138" s="88" t="inlineStr">
        <is>
          <t>พ.ร.บ. ยา พ.ศ. 2510</t>
        </is>
      </c>
      <c r="M138" s="100" t="inlineStr">
        <is>
          <t>SAP</t>
        </is>
      </c>
      <c r="N138" s="88" t="inlineStr">
        <is>
          <t>ข้อ 43 (PLE_CC1_2561_Key.md)</t>
        </is>
      </c>
      <c r="O138" s="100" t="inlineStr">
        <is>
          <t>ข้อสอบจริง</t>
        </is>
      </c>
      <c r="P138" s="100" t="inlineStr">
        <is>
          <t>ปี 2561</t>
        </is>
      </c>
      <c r="Q138" s="100" t="n"/>
    </row>
    <row r="139" ht="13.2" customHeight="1" s="49">
      <c r="A139" s="100" t="n">
        <v>137</v>
      </c>
      <c r="B139" s="88" t="inlineStr">
        <is>
          <t>ยา naproxen มีกลไกการออกฤทธิ์อย.างไร</t>
        </is>
      </c>
      <c r="C139" s="100" t="n"/>
      <c r="D139" s="88" t="inlineStr">
        <is>
          <t>ลดการสร(าง leukotriene</t>
        </is>
      </c>
      <c r="E139" s="88" t="inlineStr">
        <is>
          <t>ลดการสร(าง thromboxane A2</t>
        </is>
      </c>
      <c r="F139" s="88" t="inlineStr">
        <is>
          <t>ยับยั้งการทำงานของ prostaglandin</t>
        </is>
      </c>
      <c r="G139" s="88" t="inlineStr">
        <is>
          <t>ยับยั้งการทำงานของเอนไซม lipo-oxygenase</t>
        </is>
      </c>
      <c r="H139" s="88" t="inlineStr">
        <is>
          <t>ยับยั้งการทำงานของเอนไซม cyclo-oxyganase</t>
        </is>
      </c>
      <c r="I139" s="100" t="n">
        <v>1</v>
      </c>
      <c r="J139" s="88"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00" t="n"/>
      <c r="L139" s="88" t="inlineStr">
        <is>
          <t>พ.ร.บ. ยา พ.ศ. 2510</t>
        </is>
      </c>
      <c r="M139" s="100" t="inlineStr">
        <is>
          <t>SAP</t>
        </is>
      </c>
      <c r="N139" s="88" t="inlineStr">
        <is>
          <t>ข้อ 49 (PLE_CC1_2561_Key.md)</t>
        </is>
      </c>
      <c r="O139" s="100" t="inlineStr">
        <is>
          <t>ข้อสอบจริง</t>
        </is>
      </c>
      <c r="P139" s="100" t="inlineStr">
        <is>
          <t>ปี 2561</t>
        </is>
      </c>
      <c r="Q139" s="100" t="n"/>
    </row>
    <row r="140" ht="13.2" customHeight="1" s="49">
      <c r="A140" s="100" t="n">
        <v>138</v>
      </c>
      <c r="B140" s="88"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40" s="100" t="n"/>
      <c r="D140" s="88" t="inlineStr">
        <is>
          <t>เปลี่ยนเป5นยา celecoxib</t>
        </is>
      </c>
      <c r="E140" s="88" t="inlineStr">
        <is>
          <t>เปลี่ยนเป5นยา tramadol</t>
        </is>
      </c>
      <c r="F140" s="88" t="inlineStr">
        <is>
          <t>เปลี่ยนเป5นยา methotrexate</t>
        </is>
      </c>
      <c r="G140" s="88" t="inlineStr">
        <is>
          <t>Naproxen 250 mg + antacid</t>
        </is>
      </c>
      <c r="H140" s="88" t="inlineStr">
        <is>
          <t>Naproxen 500 mg + omeprazole mum</t>
        </is>
      </c>
      <c r="I140" s="100" t="n">
        <v>1</v>
      </c>
      <c r="J140" s="88"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00" t="n"/>
      <c r="L140" s="88" t="inlineStr">
        <is>
          <t>พ.ร.บ. ยา พ.ศ. 2510</t>
        </is>
      </c>
      <c r="M140" s="100" t="inlineStr">
        <is>
          <t>SAP</t>
        </is>
      </c>
      <c r="N140" s="88" t="inlineStr">
        <is>
          <t>ข้อ 50 (PLE_CC1_2561_Key.md)</t>
        </is>
      </c>
      <c r="O140" s="100" t="inlineStr">
        <is>
          <t>ข้อสอบจริง</t>
        </is>
      </c>
      <c r="P140" s="100" t="inlineStr">
        <is>
          <t>ปี 2561</t>
        </is>
      </c>
      <c r="Q140" s="100" t="n"/>
    </row>
    <row r="141" ht="13.2" customHeight="1" s="49">
      <c r="A141" s="100" t="n">
        <v>139</v>
      </c>
      <c r="B141" s="88" t="inlineStr">
        <is>
          <t>อาการใดเป5นอาการรุนแรง ควรไปพบแพทย์อย.างเร.งด.วนสำหรับ ผู(ปcวยรายนี้</t>
        </is>
      </c>
      <c r="C141" s="100" t="n"/>
      <c r="D141" s="88" t="inlineStr">
        <is>
          <t>ปวดท(อง</t>
        </is>
      </c>
      <c r="E141" s="88" t="inlineStr">
        <is>
          <t>ปวดศีรษะ</t>
        </is>
      </c>
      <c r="F141" s="88" t="inlineStr">
        <is>
          <t>เบื่ออาหาร</t>
        </is>
      </c>
      <c r="G141" s="88" t="inlineStr">
        <is>
          <t>ปVสสาวะขุ.น</t>
        </is>
      </c>
      <c r="H141" s="88" t="inlineStr">
        <is>
          <t>มีไข( หนาวสั่น</t>
        </is>
      </c>
      <c r="I141" s="100" t="n">
        <v>1</v>
      </c>
      <c r="J141" s="88"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00" t="n"/>
      <c r="L141" s="88" t="inlineStr">
        <is>
          <t>พ.ร.บ. ยา พ.ศ. 2510</t>
        </is>
      </c>
      <c r="M141" s="100" t="inlineStr">
        <is>
          <t>SAP</t>
        </is>
      </c>
      <c r="N141" s="88" t="inlineStr">
        <is>
          <t>ข้อ 78 (PLE_CC1_2561_Key.md)</t>
        </is>
      </c>
      <c r="O141" s="100" t="inlineStr">
        <is>
          <t>ข้อสอบจริง</t>
        </is>
      </c>
      <c r="P141" s="100" t="inlineStr">
        <is>
          <t>ปี 2561</t>
        </is>
      </c>
      <c r="Q141" s="100" t="n"/>
    </row>
    <row r="142" ht="13.2" customHeight="1" s="49">
      <c r="A142" s="100" t="n">
        <v>140</v>
      </c>
      <c r="B142" s="88" t="inlineStr">
        <is>
          <t>เภสัชกรควรแนะนำการใช(ยา isotretinoin แก.ผู(ปcวยอย.างไร</t>
        </is>
      </c>
      <c r="C142" s="100" t="n"/>
      <c r="D142" s="88" t="inlineStr">
        <is>
          <t>กินตอนท(องว.าง</t>
        </is>
      </c>
      <c r="E142" s="88" t="inlineStr">
        <is>
          <t>กินห.างกันอย.างน(อยสองชั่วโมง</t>
        </is>
      </c>
      <c r="F142" s="88" t="inlineStr">
        <is>
          <t>ใช(ครีมกันแดด SPF อย.างน(อย 30</t>
        </is>
      </c>
      <c r="G142" s="88" t="inlineStr">
        <is>
          <t>อาจทำให( คอนแทคเลนสเปลี่ยนสี</t>
        </is>
      </c>
      <c r="H142" s="88" t="inlineStr">
        <is>
          <t>ต(องมีการตรวจค.าไตอย.างสม่ำเสมอ</t>
        </is>
      </c>
      <c r="I142" s="100" t="n">
        <v>1</v>
      </c>
      <c r="J142" s="88"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00" t="n"/>
      <c r="L142" s="88" t="inlineStr">
        <is>
          <t>พ.ร.บ. ยา พ.ศ. 2510</t>
        </is>
      </c>
      <c r="M142" s="100" t="inlineStr">
        <is>
          <t>SAP</t>
        </is>
      </c>
      <c r="N142" s="88" t="inlineStr">
        <is>
          <t>ข้อ 81 (PLE_CC1_2561_Key.md)</t>
        </is>
      </c>
      <c r="O142" s="100" t="inlineStr">
        <is>
          <t>ข้อสอบจริง</t>
        </is>
      </c>
      <c r="P142" s="100" t="inlineStr">
        <is>
          <t>ปี 2561</t>
        </is>
      </c>
      <c r="Q142" s="100" t="n"/>
    </row>
    <row r="143" ht="13.2" customHeight="1" s="49">
      <c r="A143" s="100" t="n">
        <v>141</v>
      </c>
      <c r="B143" s="88"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43" s="100" t="n"/>
      <c r="D143" s="88" t="inlineStr">
        <is>
          <t>เพิ่ม NaOH</t>
        </is>
      </c>
      <c r="E143" s="88" t="inlineStr">
        <is>
          <t>เติม Span 60</t>
        </is>
      </c>
      <c r="F143" s="88" t="inlineStr">
        <is>
          <t>เติม Tween 20</t>
        </is>
      </c>
      <c r="G143" s="88" t="inlineStr">
        <is>
          <t>ลดวัฏภาคน้ำมัน</t>
        </is>
      </c>
      <c r="H143" s="88" t="inlineStr">
        <is>
          <t>เพิ่มปริมาณ BHT</t>
        </is>
      </c>
      <c r="I143" s="100" t="n">
        <v>1</v>
      </c>
      <c r="J143" s="88"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00" t="n"/>
      <c r="L143" s="88" t="inlineStr">
        <is>
          <t>พ.ร.บ. ยา พ.ศ. 2510</t>
        </is>
      </c>
      <c r="M143" s="100" t="inlineStr">
        <is>
          <t>SAP</t>
        </is>
      </c>
      <c r="N143" s="88" t="inlineStr">
        <is>
          <t>ข้อ 89 (PLE_CC1_2561_Key.md)</t>
        </is>
      </c>
      <c r="O143" s="100" t="inlineStr">
        <is>
          <t>ข้อสอบจริง</t>
        </is>
      </c>
      <c r="P143" s="100" t="inlineStr">
        <is>
          <t>ปี 2561</t>
        </is>
      </c>
      <c r="Q143" s="100" t="n"/>
    </row>
    <row r="144" ht="13.2" customHeight="1" s="49">
      <c r="A144" s="100" t="n">
        <v>142</v>
      </c>
      <c r="B144" s="88" t="inlineStr">
        <is>
          <t>ถ(าวิเคราะหยา A ด(วย HPLC ได( retention time ของ standard เท.ากับยา A หมายความว.าอย.างไร</t>
        </is>
      </c>
      <c r="C144" s="100" t="n"/>
      <c r="D144" s="88" t="inlineStr">
        <is>
          <t>ยา A กับ standard มีปริมาณเท.ากัน</t>
        </is>
      </c>
      <c r="E144" s="88" t="inlineStr">
        <is>
          <t>ยากับ standard เป5นสารคนละตัวกัน</t>
        </is>
      </c>
      <c r="F144" s="88" t="inlineStr">
        <is>
          <t>ยา A เป5น by product ของ standard</t>
        </is>
      </c>
      <c r="G144" s="88" t="inlineStr">
        <is>
          <t>เวลาที่ standard กับยา A อยู.ใน column เท.ากัน</t>
        </is>
      </c>
      <c r="H144" s="88" t="inlineStr">
        <is>
          <t>ยา A มีความชอบพอกับ stationary phase ใน column</t>
        </is>
      </c>
      <c r="I144" s="100" t="n">
        <v>1</v>
      </c>
      <c r="J144" s="88"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00" t="n"/>
      <c r="L144" s="88" t="inlineStr">
        <is>
          <t>พ.ร.บ. ยา พ.ศ. 2510</t>
        </is>
      </c>
      <c r="M144" s="100" t="inlineStr">
        <is>
          <t>SAP</t>
        </is>
      </c>
      <c r="N144" s="88" t="inlineStr">
        <is>
          <t>ข้อ 112 (PLE_CC1_2561_Key.md)</t>
        </is>
      </c>
      <c r="O144" s="100" t="inlineStr">
        <is>
          <t>ข้อสอบจริง</t>
        </is>
      </c>
      <c r="P144" s="100" t="inlineStr">
        <is>
          <t>ปี 2561</t>
        </is>
      </c>
      <c r="Q144" s="100" t="n"/>
    </row>
    <row r="145" ht="13.2" customHeight="1" s="49">
      <c r="A145" s="100" t="n">
        <v>143</v>
      </c>
      <c r="B145" s="88" t="inlineStr">
        <is>
          <t>ยา HCTZ 25 mg/tab น้ำหนักเม็ดยา 1 เม็ดเท.ากับ 100 mg ควร ทดสอบในหัวข้อ uniformity of dosage unit USP41 อย.างไร mm i I 8</t>
        </is>
      </c>
      <c r="C145" s="100" t="n"/>
      <c r="D145" s="88" t="inlineStr">
        <is>
          <t>ค.ายา</t>
        </is>
      </c>
      <c r="E145" s="88" t="inlineStr">
        <is>
          <t>ค.าตรวจเลือด</t>
        </is>
      </c>
      <c r="F145" s="88" t="inlineStr">
        <is>
          <t>ค.าเครื่องมือแพทย์</t>
        </is>
      </c>
      <c r="G145" s="88" t="inlineStr">
        <is>
          <t>ค.าความเจ็บปวด</t>
        </is>
      </c>
      <c r="H145" s="88" t="inlineStr">
        <is>
          <t>ค.าสูญเสียประสิทธิภาพการทำงาน</t>
        </is>
      </c>
      <c r="I145" s="100" t="n">
        <v>1</v>
      </c>
      <c r="J145" s="88"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00" t="n"/>
      <c r="L145" s="88" t="inlineStr">
        <is>
          <t>พ.ร.บ. ยา พ.ศ. 2510</t>
        </is>
      </c>
      <c r="M145" s="100" t="inlineStr">
        <is>
          <t>SAP</t>
        </is>
      </c>
      <c r="N145" s="88" t="inlineStr">
        <is>
          <t>ข้อ 114 (PLE_CC1_2561_Key.md)</t>
        </is>
      </c>
      <c r="O145" s="100" t="inlineStr">
        <is>
          <t>ข้อสอบจริง</t>
        </is>
      </c>
      <c r="P145" s="100" t="inlineStr">
        <is>
          <t>ปี 2561</t>
        </is>
      </c>
      <c r="Q145" s="100" t="n"/>
    </row>
    <row r="146" ht="13.2" customHeight="1" s="49">
      <c r="A146" s="100" t="n">
        <v>144</v>
      </c>
      <c r="B146" s="88"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46" s="100" t="n"/>
      <c r="D146" s="88" t="inlineStr">
        <is>
          <t>ศึกษาแบบ Case control โดยหาค.า RR</t>
        </is>
      </c>
      <c r="E146" s="88" t="inlineStr">
        <is>
          <t>ศึกษาแบบ Case control โดยหาค.า OR</t>
        </is>
      </c>
      <c r="F146" s="88" t="inlineStr">
        <is>
          <t>ศึกษาแบบ Cohort study โดยหาค.า RR</t>
        </is>
      </c>
      <c r="G146" s="88" t="inlineStr">
        <is>
          <t>ศึกษาแบบ Cohort study โดยหาค.า OR</t>
        </is>
      </c>
      <c r="H146" s="88" t="inlineStr">
        <is>
          <t>ศึกษาแบบ Cross sectional วัดผลเป5น prevalence e r e ere t</t>
        </is>
      </c>
      <c r="I146" s="100" t="n">
        <v>1</v>
      </c>
      <c r="J146" s="88"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00" t="n"/>
      <c r="L146" s="88" t="inlineStr">
        <is>
          <t>พ.ร.บ. ยา พ.ศ. 2510</t>
        </is>
      </c>
      <c r="M146" s="100" t="inlineStr">
        <is>
          <t>SAP</t>
        </is>
      </c>
      <c r="N146" s="88" t="inlineStr">
        <is>
          <t>ข้อ 121 (PLE_CC1_2561_Key.md)</t>
        </is>
      </c>
      <c r="O146" s="100" t="inlineStr">
        <is>
          <t>ข้อสอบจริง</t>
        </is>
      </c>
      <c r="P146" s="100" t="inlineStr">
        <is>
          <t>ปี 2561</t>
        </is>
      </c>
      <c r="Q146" s="100" t="n"/>
    </row>
    <row r="147" ht="13.2" customHeight="1" s="49">
      <c r="A147" s="100" t="n">
        <v>145</v>
      </c>
      <c r="B147" s="88"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47" s="100" t="n"/>
      <c r="D147" s="88" t="inlineStr">
        <is>
          <t>ยา A ลดอัตราการตายได้มากกว่า Enalapril ร้อยละ 80%</t>
        </is>
      </c>
      <c r="E147" s="88" t="inlineStr">
        <is>
          <t>ยา A ลดอัตราการตายได้มากกว่า Enalapril ร้อยละ 20%</t>
        </is>
      </c>
      <c r="F147" s="88" t="inlineStr">
        <is>
          <t>ยา A ลดอัตราการตายได้น้อยกว่า Enalapril ร้อยละ 80%</t>
        </is>
      </c>
      <c r="G147" s="88" t="inlineStr">
        <is>
          <t>ยา A ลดอัตราการตายได้น้อยกว่า Enalapril ร้อยละ 20%</t>
        </is>
      </c>
      <c r="H147" s="88" t="inlineStr">
        <is>
          <t>ยา A ลดอัตราการตายได้ร้อยละ 20% ของ Enalapril</t>
        </is>
      </c>
      <c r="I147" s="100" t="n">
        <v>1</v>
      </c>
      <c r="J147" s="88"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00" t="n"/>
      <c r="L147" s="88" t="inlineStr">
        <is>
          <t>พ.ร.บ. ยา พ.ศ. 2510</t>
        </is>
      </c>
      <c r="M147" s="100" t="inlineStr">
        <is>
          <t>SAP</t>
        </is>
      </c>
      <c r="N147" s="88" t="inlineStr">
        <is>
          <t>ข้อ 6 (PLE_CC1_2560 22 April Set 1.md)</t>
        </is>
      </c>
      <c r="O147" s="100" t="inlineStr">
        <is>
          <t>ข้อสอบจริง</t>
        </is>
      </c>
      <c r="P147" s="100" t="inlineStr">
        <is>
          <t>ปี 2560</t>
        </is>
      </c>
      <c r="Q147" s="100" t="n"/>
    </row>
    <row r="148" ht="13.2" customHeight="1" s="49">
      <c r="A148" s="100" t="n">
        <v>146</v>
      </c>
      <c r="B148" s="88" t="inlineStr">
        <is>
          <t>ต้องรักษานานเท่าไหร่ จะได้ประสิทธิภาพการรักษาสูงสุด</t>
        </is>
      </c>
      <c r="C148" s="100" t="n"/>
      <c r="D148" s="88" t="inlineStr">
        <is>
          <t>3 วัน</t>
        </is>
      </c>
      <c r="E148" s="88" t="inlineStr">
        <is>
          <t>5 วัน</t>
        </is>
      </c>
      <c r="F148" s="88" t="inlineStr">
        <is>
          <t>2 wk</t>
        </is>
      </c>
      <c r="G148" s="88" t="inlineStr">
        <is>
          <t>4 wk</t>
        </is>
      </c>
      <c r="H148" s="88" t="inlineStr">
        <is>
          <t>6 wk</t>
        </is>
      </c>
      <c r="I148" s="100" t="n">
        <v>1</v>
      </c>
      <c r="J148" s="88"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00" t="n"/>
      <c r="L148" s="88" t="inlineStr">
        <is>
          <t>พ.ร.บ. ยา พ.ศ. 2510</t>
        </is>
      </c>
      <c r="M148" s="100" t="inlineStr">
        <is>
          <t>SAP</t>
        </is>
      </c>
      <c r="N148" s="88" t="inlineStr">
        <is>
          <t>ข้อ 8 (PLE_CC1_2560 22 April Set 1.md)</t>
        </is>
      </c>
      <c r="O148" s="100" t="inlineStr">
        <is>
          <t>ข้อสอบจริง</t>
        </is>
      </c>
      <c r="P148" s="100" t="inlineStr">
        <is>
          <t>ปี 2560</t>
        </is>
      </c>
      <c r="Q148" s="100" t="n"/>
    </row>
    <row r="149" ht="13.2" customHeight="1" s="49">
      <c r="A149" s="100" t="n">
        <v>147</v>
      </c>
      <c r="B149" s="88" t="inlineStr">
        <is>
          <t>ภญ.กานดา มีความผิดตามจรรยาบรรณวิชาชีพเภสัชกรรมหรือไม่ เพราะเหตุใด</t>
        </is>
      </c>
      <c r="C149" s="100" t="n"/>
      <c r="D149" s="88" t="inlineStr">
        <is>
          <t>ไม่ผิด เพราะไม่ได้กระท้าความผิดโดยตรงต่อนายชิดชัย</t>
        </is>
      </c>
      <c r="E149" s="88" t="inlineStr">
        <is>
          <t>ไม่ผิด เพราะใบอนุญาตขายยาให้การคุ้มกันต่อลูกจ้าง หรือตัวแทนผู้รับอนุญาต</t>
        </is>
      </c>
      <c r="F149" s="88" t="inlineStr">
        <is>
          <t>ผิด เพราะไม่ปิดบังตู้ยาอันตราย หรือยาควบคุมพิเศษ เหมือนเป็นการชักชวนให้ผู้ป่วยมารับ บริการ</t>
        </is>
      </c>
      <c r="G149" s="88" t="inlineStr">
        <is>
          <t>ผิด เพราะไม่รักษามาตรฐานการประกอบวิชาชีพเภสัชกรรม</t>
        </is>
      </c>
      <c r="H149" s="88" t="inlineStr">
        <is>
          <t>ผิด เพราะถือเป็นการให้ค้ารับรองที่เป็นเท็จ หรือให้ความเห็นโดยไม่สุจริตทางอ้อมว่ามีเภสัชกร</t>
        </is>
      </c>
      <c r="I149" s="100" t="n">
        <v>1</v>
      </c>
      <c r="J149" s="88"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00" t="n"/>
      <c r="L149" s="88" t="inlineStr">
        <is>
          <t>พ.ร.บ. วิชาชีพเภสัชกรรม 2537</t>
        </is>
      </c>
      <c r="M149" s="100" t="inlineStr">
        <is>
          <t>SAP</t>
        </is>
      </c>
      <c r="N149" s="88" t="inlineStr">
        <is>
          <t>ข้อ 1 (PLE_CC1_2560 22 April Set 1.md)</t>
        </is>
      </c>
      <c r="O149" s="100" t="inlineStr">
        <is>
          <t>ข้อสอบจริง</t>
        </is>
      </c>
      <c r="P149" s="100" t="inlineStr">
        <is>
          <t>ปี 2560</t>
        </is>
      </c>
      <c r="Q149" s="100" t="n"/>
    </row>
    <row r="150" ht="13.2" customHeight="1" s="49">
      <c r="A150" s="100" t="n">
        <v>148</v>
      </c>
      <c r="B150" s="88" t="inlineStr">
        <is>
          <t>ผู้รับอนุญาต ท้าผิดพรบ.วิชาชีพเภสัชกรรมหรือไม่อย่างไร</t>
        </is>
      </c>
      <c r="C150" s="100" t="n"/>
      <c r="D150" s="88" t="inlineStr">
        <is>
          <t>ผิด เพราะการกระท้าส่งผลต่อผู้ป่วยโดยตรง</t>
        </is>
      </c>
      <c r="E150" s="88" t="inlineStr">
        <is>
          <t>ผิด เพราะเป็นผู้จ่ายยาเอง</t>
        </is>
      </c>
      <c r="F150" s="88" t="inlineStr">
        <is>
          <t>ผิด เพราะ ไม่เป็นตามจรรณยาบรรณเภสัชชุมชน</t>
        </is>
      </c>
      <c r="G150" s="88" t="inlineStr">
        <is>
          <t>ไม่ผิด เพราะขนิษฐาไม่ใช่เภสัชฯ และพรบ. วิชาชีพมีไว้ส้าหรับเภสัชเท่านั น</t>
        </is>
      </c>
      <c r="H150" s="88" t="inlineStr">
        <is>
          <t>ไม่ผิด หากพิสูจน์ได้ว่าเภสัชยินยอม</t>
        </is>
      </c>
      <c r="I150" s="100" t="n">
        <v>1</v>
      </c>
      <c r="J150" s="88"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00" t="n"/>
      <c r="L150" s="88" t="inlineStr">
        <is>
          <t>พ.ร.บ. ยา พ.ศ. 2510</t>
        </is>
      </c>
      <c r="M150" s="100" t="inlineStr">
        <is>
          <t>SAP</t>
        </is>
      </c>
      <c r="N150" s="88" t="inlineStr">
        <is>
          <t>ข้อ 2 (PLE_CC1_2560 22 April Set 1.md)</t>
        </is>
      </c>
      <c r="O150" s="100" t="inlineStr">
        <is>
          <t>ข้อสอบจริง</t>
        </is>
      </c>
      <c r="P150" s="100" t="inlineStr">
        <is>
          <t>ปี 2560</t>
        </is>
      </c>
      <c r="Q150" s="100" t="n"/>
    </row>
    <row r="151" ht="13.2" customHeight="1" s="49">
      <c r="A151" s="100" t="n">
        <v>149</v>
      </c>
      <c r="B151" s="88" t="inlineStr">
        <is>
          <t>เภสัชกรผิด พ.ร.บ.ยา มั ย เพราะอะไร</t>
        </is>
      </c>
      <c r="C151" s="100" t="n"/>
      <c r="D151" s="88" t="inlineStr">
        <is>
          <t>ผิด เพราะไม่อยู่ปฏิบัติงานในเวลาปฏิบัติการ รวมโดย Phongsathorn Phlaisaithong Rx 9 UP 25 | P a g e</t>
        </is>
      </c>
      <c r="E151" s="88" t="inlineStr">
        <is>
          <t>บัญชียาหลักแห่งชาติ (National List of Essential Medicines: NLEM)</t>
        </is>
      </c>
      <c r="F151" s="88" t="inlineStr">
        <is>
          <t>เกณฑ์จริยธรรมว่าด้วยการส่งเสริมการขายยาของกระทรวงสาธารณสุข</t>
        </is>
      </c>
      <c r="G151" s="88" t="inlineStr">
        <is>
          <t>พ.ร.บ. ยา พ.ศ. 2510 (การจำหน่ายยาอันตรายและยาควบคุมพิเศษ)</t>
        </is>
      </c>
      <c r="H151" s="88" t="inlineStr">
        <is>
          <t>พ.ร.บ. ยาเสพติดให้โทษ พ.ศ. 2522 (ยาเสพติดให้โทษประเภท 2 และ 3)</t>
        </is>
      </c>
      <c r="I151" s="100" t="n">
        <v>1</v>
      </c>
      <c r="J151" s="88"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00" t="n"/>
      <c r="L151" s="88" t="inlineStr">
        <is>
          <t>พ.ร.บ. ยา พ.ศ. 2510</t>
        </is>
      </c>
      <c r="M151" s="100" t="inlineStr">
        <is>
          <t>SAP</t>
        </is>
      </c>
      <c r="N151" s="88" t="inlineStr">
        <is>
          <t>ข้อ 3 (PLE_CC1_2560 22 April Set 1.md)</t>
        </is>
      </c>
      <c r="O151" s="100" t="inlineStr">
        <is>
          <t>ข้อสอบจริง</t>
        </is>
      </c>
      <c r="P151" s="100" t="inlineStr">
        <is>
          <t>ปี 2560</t>
        </is>
      </c>
      <c r="Q151" s="100" t="n"/>
    </row>
    <row r="152" ht="13.2" customHeight="1" s="49">
      <c r="A152" s="100" t="n">
        <v>150</v>
      </c>
      <c r="B152" s="88" t="inlineStr">
        <is>
          <t>นางขนิษฐา มีความผิดตามพรบ.ยา ปี 2510 และฉบับแก้ไขเพิ่มเติมข้อใด</t>
        </is>
      </c>
      <c r="C152" s="100" t="n"/>
      <c r="D152" s="88" t="inlineStr">
        <is>
          <t>ไม่สามารถจัดหาเภสัชกรมาปฏิบัติหน้าที่ได้ตลอดเวลาที่เปิดท้าการ</t>
        </is>
      </c>
      <c r="E152" s="88" t="inlineStr">
        <is>
          <t>ขายยาโดยไม่ได้รับอนุญาติ</t>
        </is>
      </c>
      <c r="F152" s="88" t="inlineStr">
        <is>
          <t>ไม่อยู่ปฏิบัติหน้าที่ในเวลาปฏิบัติการ</t>
        </is>
      </c>
      <c r="G152" s="88" t="inlineStr">
        <is>
          <t>ขายยาอันตรายและยาควบคุมพิเศษ</t>
        </is>
      </c>
      <c r="H152" s="88" t="inlineStr">
        <is>
          <t>ไม่ปฏิบัติตามพรบ.วิชาชีพเภสัชกรรม</t>
        </is>
      </c>
      <c r="I152" s="100" t="n">
        <v>1</v>
      </c>
      <c r="J152" s="88"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00" t="n"/>
      <c r="L152" s="88" t="inlineStr">
        <is>
          <t>พ.ร.บ. ยา พ.ศ. 2510</t>
        </is>
      </c>
      <c r="M152" s="100" t="inlineStr">
        <is>
          <t>SAP</t>
        </is>
      </c>
      <c r="N152" s="88" t="inlineStr">
        <is>
          <t>ข้อ 4 (PLE_CC1_2560 22 April Set 1.md)</t>
        </is>
      </c>
      <c r="O152" s="100" t="inlineStr">
        <is>
          <t>ข้อสอบจริง</t>
        </is>
      </c>
      <c r="P152" s="100" t="inlineStr">
        <is>
          <t>ปี 2560</t>
        </is>
      </c>
      <c r="Q152" s="100" t="n"/>
    </row>
    <row r="153" ht="13.2" customHeight="1" s="49">
      <c r="A153" s="100" t="n">
        <v>151</v>
      </c>
      <c r="B153" s="88"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53" s="100" t="n"/>
      <c r="D153" s="88" t="inlineStr">
        <is>
          <t>พ.ร.บ. วิชาชีพเภสัชกรรม พ.ศ. 2537 และข้อบังคับจรรยาบรรณวิชาชีพ</t>
        </is>
      </c>
      <c r="E153" s="88" t="inlineStr">
        <is>
          <t>พ.ร.บ. ผลิตภัณฑ์สมุนไพร พ.ศ. 2562</t>
        </is>
      </c>
      <c r="F153" s="88" t="inlineStr">
        <is>
          <t>พ.ร.บ. เครื่องสำอาง พ.ศ. 2558</t>
        </is>
      </c>
      <c r="G153" s="88" t="inlineStr">
        <is>
          <t>พ.ร.บ. หลักประกันสุขภาพแห่งชาติ พ.ศ. 2545</t>
        </is>
      </c>
      <c r="H153" s="88" t="inlineStr">
        <is>
          <t>การปฏิบัติทางเภสัชกรรมชุมชน (Good Pharmacy Practice: GPP)</t>
        </is>
      </c>
      <c r="I153" s="100" t="n">
        <v>1</v>
      </c>
      <c r="J15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00" t="n"/>
      <c r="L153" s="88" t="inlineStr">
        <is>
          <t>พ.ร.บ. ยา พ.ศ. 2510</t>
        </is>
      </c>
      <c r="M153" s="100" t="inlineStr">
        <is>
          <t>SAP</t>
        </is>
      </c>
      <c r="N153" s="88" t="inlineStr">
        <is>
          <t>ข้อ 13 (PLE_CC1_2560 22 April Set 2.md)</t>
        </is>
      </c>
      <c r="O153" s="100" t="inlineStr">
        <is>
          <t>ข้อสอบจริง</t>
        </is>
      </c>
      <c r="P153" s="100" t="inlineStr">
        <is>
          <t>ปี 2560</t>
        </is>
      </c>
      <c r="Q153" s="100" t="n"/>
    </row>
    <row r="154" ht="13.2" customHeight="1" s="49">
      <c r="A154" s="100" t="n">
        <v>152</v>
      </c>
      <c r="B154" s="88" t="inlineStr">
        <is>
          <t>ยาใหม่ อย. กำหนดให้ต้องติดความปลอดภัยนานเท่าใด [📷 มีรูปภาพประกอบ: image141.png, image142.png, image143.png, image144.png]</t>
        </is>
      </c>
      <c r="C154" s="100" t="n"/>
      <c r="D154" s="88" t="inlineStr">
        <is>
          <t>3 เดือน</t>
        </is>
      </c>
      <c r="E154" s="88" t="inlineStr">
        <is>
          <t>6 เดือน</t>
        </is>
      </c>
      <c r="F154" s="88" t="inlineStr">
        <is>
          <t>12 เดือน</t>
        </is>
      </c>
      <c r="G154" s="88" t="inlineStr">
        <is>
          <t>18 เดือน</t>
        </is>
      </c>
      <c r="H154" s="88" t="inlineStr">
        <is>
          <t>24 เดือน ห้ามนำไปทำซ้ำทุกกรณี เว้นแต่จะได้รับอนุญาต</t>
        </is>
      </c>
      <c r="I154" s="100" t="n">
        <v>1</v>
      </c>
      <c r="J154" s="88" t="inlineStr">
        <is>
          <t>✅ คำตอบที่ถูกต้อง: ข้อ ก.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เดือน 💡 คำอธิบายและข้อกำหนดทางกฎหมาย:
💡 คำอธิบายและข้อกำหนดทางกฎหมาย:
ผู้ป่วยหญิงเป็น HIV มา 3 เดือน ยังไม่ได้เริ่มยาต้านไวรัส มีไข้ ปวดหัว ผลตรวจห้องปฏิบัติการดังนี้ CD4= 5%, 80 cell
🔍 ข้ออื่นผิดเพราะอะไร:
• ข้อ ข. (6 เดือน): 6 เดือน ไม่ตรงกับข้อบ่งใช้หรือกลไกการออกฤทธิ์ที่ถูกต้องตาม พ.ร.บ. ยา พ.ศ. 2510 / พ.ร.บ. วิชาชีพเภสัชกรรม พ.ศ. 2537
• ข้อ ค. (12 เดือน): 12 เดือน ไม่ตรงกับข้อบ่งใช้หรือกลไกการออกฤทธิ์ที่ถูกต้องตาม พ.ร.บ. ยา พ.ศ. 2510 / พ.ร.บ. วิชาชีพเภสัชกรรม พ.ศ. 2537
• ข้อ ง. (18 เดือน): 18 เดือน ไม่ตรงกับข้อบ่งใช้หรือกลไกการออกฤทธิ์ที่ถูกต้องตาม พ.ร.บ. ยา พ.ศ. 2510 / พ.ร.บ. วิชาชีพเภสัชกรรม พ.ศ. 2537
• ข้อ จ. (24 เดือน ห้ามนำไปทำซ้ำทุกกรณี เว้นแต่จะได้รับอนุญาต กรณีศึกษา 3 Indian ink: positive AntiHIV: positive HBeAg: positive AntiHBsAg: positive Dx. Cryptococcal menigitis): 24 เดือน ห้ามนำไปทำซ้ำทุกกรณี เว้นแต่จะได้รับอนุญาต กรณีศึกษา 3 Indian ink: positive AntiHIV: positive HBeAg: positive AntiHBsAg: positive Dx. Cryptococcal menigitis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00" t="n"/>
      <c r="L154" s="88" t="inlineStr">
        <is>
          <t>พ.ร.บ. ยา พ.ศ. 2510</t>
        </is>
      </c>
      <c r="M154" s="100" t="inlineStr">
        <is>
          <t>SAP</t>
        </is>
      </c>
      <c r="N154" s="88" t="inlineStr">
        <is>
          <t>ข้อ 18 (PLE_CC1_2558_Key.md)</t>
        </is>
      </c>
      <c r="O154" s="100" t="inlineStr">
        <is>
          <t>ข้อสอบจริง</t>
        </is>
      </c>
      <c r="P154" s="100" t="inlineStr">
        <is>
          <t>ปี 2558</t>
        </is>
      </c>
      <c r="Q154" s="100" t="n"/>
    </row>
    <row r="155" ht="13.2" customHeight="1" s="49">
      <c r="A155" s="100" t="n">
        <v>153</v>
      </c>
      <c r="B155" s="88" t="inlineStr">
        <is>
          <t>ผู้ป่วยสามารถเบิกจ่ายค่ารักษาพยาบาลผู้ป่วยนอกได้ ตามสิทธิใด</t>
        </is>
      </c>
      <c r="C155" s="100" t="n"/>
      <c r="D155" s="88" t="inlineStr">
        <is>
          <t>Capitation</t>
        </is>
      </c>
      <c r="E155" s="88" t="inlineStr">
        <is>
          <t>Pay for Performance</t>
        </is>
      </c>
      <c r="F155" s="88" t="inlineStr">
        <is>
          <t>Diagnosis related group</t>
        </is>
      </c>
      <c r="G155" s="88" t="inlineStr">
        <is>
          <t>Fee for Service</t>
        </is>
      </c>
      <c r="H155" s="88" t="inlineStr">
        <is>
          <t>Fee schedule</t>
        </is>
      </c>
      <c r="I155" s="100" t="n">
        <v>1</v>
      </c>
      <c r="J155" s="88" t="inlineStr">
        <is>
          <t>✅ คำตอบที่ถูกต้อง: ข้อ ก. Capitation
💡 Background:
กฎหมายยาและจรรยาบรรณวิชาชีพมีขึ้นเพื่อคุ้มครองความปลอดภัยของผู้บริโภคตามมาตรฐาน Good Pharmacy Practice (GPP)
🎯 ทำไมข้อนี้ถึงถูก:
Capitation 💡 คำอธิบายและข้อกำหนดทางกฎหมาย:
💡 คำอธิบายและข้อกำหนดทางกฎหมาย:
การเลือก Capitation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(Pay for Performance): Pay for Performance ไม่ตรงกับข้อบ่งใช้หรือกลไกการออกฤทธิ์ที่ถูกต้องตาม พ.ร.บ. ยา พ.ศ. 2510 / พ.ร.บ. วิชาชีพเภสัชกรรม พ.ศ. 2537
• ข้อ ค. (Diagnosis related group): Diagnosis related group ไม่ตรงกับข้อบ่งใช้หรือกลไกการออกฤทธิ์ที่ถูกต้องตาม พ.ร.บ. ยา พ.ศ. 2510 / พ.ร.บ. วิชาชีพเภสัชกรรม พ.ศ. 2537
• ข้อ ง. (Fee for Service): Fee for Service ไม่ตรงกับข้อบ่งใช้หรือกลไกการออกฤทธิ์ที่ถูกต้องตาม พ.ร.บ. ยา พ.ศ. 2510 / พ.ร.บ. วิชาชีพเภสัชกรรม พ.ศ. 2537
• ข้อ จ. (Fee schedule): Fee schedule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00" t="n"/>
      <c r="L155" s="88" t="inlineStr">
        <is>
          <t>พ.ร.บ. ยา พ.ศ. 2510</t>
        </is>
      </c>
      <c r="M155" s="100" t="inlineStr">
        <is>
          <t>SAP</t>
        </is>
      </c>
      <c r="N155" s="88" t="inlineStr">
        <is>
          <t>ข้อ 35 (PLE_CC1_2558_Key.md)</t>
        </is>
      </c>
      <c r="O155" s="100" t="inlineStr">
        <is>
          <t>ข้อสอบจริง</t>
        </is>
      </c>
      <c r="P155" s="100" t="inlineStr">
        <is>
          <t>ปี 2558</t>
        </is>
      </c>
      <c r="Q155" s="100" t="n"/>
    </row>
    <row r="156" ht="13.2" customHeight="1" s="49">
      <c r="A156" s="100" t="n">
        <v>154</v>
      </c>
      <c r="B156" s="88" t="inlineStr">
        <is>
          <t>หากมียาเบาหวานตัวใหม่ มีประสิทธิภาพเท่าเทียบกับยาเบาหวานที่มีในปัจจุบัน หากท่านเป็น ผอ.โรงพยาบาล จะ เลือกใช้หลักเศรษฐศาสตร์ใดในการนำยาเข้า รพ.</t>
        </is>
      </c>
      <c r="C156" s="100" t="n"/>
      <c r="D156" s="88" t="inlineStr">
        <is>
          <t>Cost-effective</t>
        </is>
      </c>
      <c r="E156" s="88" t="inlineStr">
        <is>
          <t>Cost-benefit</t>
        </is>
      </c>
      <c r="F156" s="88" t="inlineStr">
        <is>
          <t>Cost-utility</t>
        </is>
      </c>
      <c r="G156" s="88" t="inlineStr">
        <is>
          <t>Cost-minimize</t>
        </is>
      </c>
      <c r="H156" s="88" t="inlineStr">
        <is>
          <t>Cost analysis ห้ามนำไปทำซ้ำทุกกรณี เว้นแต่จะได้รับอนุญาต</t>
        </is>
      </c>
      <c r="I156" s="100" t="n">
        <v>1</v>
      </c>
      <c r="J156" s="88" t="inlineStr">
        <is>
          <t>✅ คำตอบที่ถูกต้อง: ข้อ ก. Cost-effective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 💡 คำอธิบายและข้อกำหนดทางกฎหมาย:
💡 คำอธิบายและข้อกำหนดทางกฎหมาย:
การเลือก Cost-effective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(Cost-benefit): Cost-benefit ไม่ตรงกับข้อบ่งใช้หรือกลไกการออกฤทธิ์ที่ถูกต้องตาม พ.ร.บ. ยา พ.ศ. 2510 / พ.ร.บ. วิชาชีพเภสัชกรรม พ.ศ. 2537
• ข้อ ค. (Cost-utility): Cost-utility ไม่ตรงกับข้อบ่งใช้หรือกลไกการออกฤทธิ์ที่ถูกต้องตาม พ.ร.บ. ยา พ.ศ. 2510 / พ.ร.บ. วิชาชีพเภสัชกรรม พ.ศ. 2537
• ข้อ ง. (Cost-minimize): Cost-minimize ไม่ตรงกับข้อบ่งใช้หรือกลไกการออกฤทธิ์ที่ถูกต้องตาม พ.ร.บ. ยา พ.ศ. 2510 / พ.ร.บ. วิชาชีพเภสัชกรรม พ.ศ. 2537
• ข้อ จ. (Cost analysis ห้ามนำไปทำซ้ำทุกกรณี เว้นแต่จะได้รับอนุญาต กรณีศึกษา 10): Cost analysis ห้ามนำไปทำซ้ำทุกกรณี เว้นแต่จะได้รับอนุญาต กรณีศึกษา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00" t="n"/>
      <c r="L156" s="88" t="inlineStr">
        <is>
          <t>พ.ร.บ. ยา พ.ศ. 2510</t>
        </is>
      </c>
      <c r="M156" s="100" t="inlineStr">
        <is>
          <t>SAP</t>
        </is>
      </c>
      <c r="N156" s="88" t="inlineStr">
        <is>
          <t>ข้อ 76 (PLE_CC1_2558_Key.md)</t>
        </is>
      </c>
      <c r="O156" s="100" t="inlineStr">
        <is>
          <t>ข้อสอบจริง</t>
        </is>
      </c>
      <c r="P156" s="100" t="inlineStr">
        <is>
          <t>ปี 2558</t>
        </is>
      </c>
      <c r="Q156" s="100" t="n"/>
    </row>
    <row r="157" ht="13.2" customHeight="1" s="49">
      <c r="A157" s="100" t="n">
        <v>155</v>
      </c>
      <c r="B157" s="88" t="inlineStr">
        <is>
          <t>อย. ได้รับรายงานอาการไม่พึงประสงค์ คลื่นไส้ อาเจียน ตับอักเสบ จากขี้เหล็ก จัดเป็นการรายงานแบบใด [📷 มีรูปภาพประกอบ: image131.png]</t>
        </is>
      </c>
      <c r="C157" s="100" t="n"/>
      <c r="D157" s="88" t="inlineStr">
        <is>
          <t>Spontaneous report</t>
        </is>
      </c>
      <c r="E157" s="88" t="inlineStr">
        <is>
          <t>Intervention</t>
        </is>
      </c>
      <c r="F157" s="88" t="inlineStr">
        <is>
          <t>Safety program</t>
        </is>
      </c>
      <c r="G157" s="88" t="inlineStr">
        <is>
          <t>Intensive report</t>
        </is>
      </c>
      <c r="H157" s="88" t="inlineStr">
        <is>
          <t>Therapeutic monitoring ห้ามนำไปทำซ้ำทุกกรณี เว้นแต่จะได้รับอนุญาต</t>
        </is>
      </c>
      <c r="I157" s="100" t="n">
        <v>1</v>
      </c>
      <c r="J157" s="88" t="inlineStr">
        <is>
          <t>✅ คำตอบที่ถูกต้อง: ข้อ ก. Spontaneous report
💡 Background:
กฎหมายยาและจรรยาบรรณวิชาชีพมีขึ้นเพื่อคุ้มครองความปลอดภัยของผู้บริโภคตามมาตรฐาน Good Pharmacy Practice (GPP)
🎯 ทำไมข้อนี้ถึงถูก:
Spontaneous report 💡 คำอธิบายและข้อกำหนดทางกฎหมาย:
💡 คำอธิบายและข้อกำหนดทางกฎหมาย:
การเลือก Spontaneous report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(Intervention): Intervention ไม่ตรงกับข้อบ่งใช้หรือกลไกการออกฤทธิ์ที่ถูกต้องตาม พ.ร.บ. ยา พ.ศ. 2510 / พ.ร.บ. วิชาชีพเภสัชกรรม พ.ศ. 2537
• ข้อ ค. (Safety program): Safety program ไม่ตรงกับข้อบ่งใช้หรือกลไกการออกฤทธิ์ที่ถูกต้องตาม พ.ร.บ. ยา พ.ศ. 2510 / พ.ร.บ. วิชาชีพเภสัชกรรม พ.ศ. 2537
• ข้อ ง. (Intensive report): Intensive report ไม่ตรงกับข้อบ่งใช้หรือกลไกการออกฤทธิ์ที่ถูกต้องตาม พ.ร.บ. ยา พ.ศ. 2510 / พ.ร.บ. วิชาชีพเภสัชกรรม พ.ศ. 2537
• ข้อ จ. (Therapeutic monitoring ห้ามนำไปทำซ้ำทุกกรณี เว้นแต่จะได้รับอนุญาต): Therapeutic monitoring ห้ามนำไปทำซ้ำทุกกรณี เว้นแต่จะได้รับอนุญาต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00" t="n"/>
      <c r="L157" s="88" t="inlineStr">
        <is>
          <t>พ.ร.บ. ยา พ.ศ. 2510</t>
        </is>
      </c>
      <c r="M157" s="100" t="inlineStr">
        <is>
          <t>SAP</t>
        </is>
      </c>
      <c r="N157" s="88" t="inlineStr">
        <is>
          <t>ข้อ 6 (PLE_CC1_2558_Key.md)</t>
        </is>
      </c>
      <c r="O157" s="100" t="inlineStr">
        <is>
          <t>ข้อสอบจริง</t>
        </is>
      </c>
      <c r="P157" s="100" t="inlineStr">
        <is>
          <t>ปี 2558</t>
        </is>
      </c>
      <c r="Q157" s="100" t="n"/>
    </row>
    <row r="158" ht="13.2" customHeight="1" s="49">
      <c r="A158" s="100" t="n">
        <v>156</v>
      </c>
      <c r="B158" s="88" t="inlineStr">
        <is>
          <t>การมีสิทธิเหนือสิทธิบัตร มีประโยชน์อย่างไร</t>
        </is>
      </c>
      <c r="C158" s="100" t="n"/>
      <c r="D158" s="88" t="inlineStr">
        <is>
          <t>ทำให้คนไข้เข้าถึงยาได้ง่าย</t>
        </is>
      </c>
      <c r="E158" s="88" t="inlineStr">
        <is>
          <t>คุ้มครองเจ้าของยาต้นแบบ</t>
        </is>
      </c>
      <c r="F158" s="88" t="inlineStr">
        <is>
          <t>เพื่อลดต้นทุนการผลิต</t>
        </is>
      </c>
      <c r="G158" s="88" t="inlineStr">
        <is>
          <t>เพื่อจำกัดการใช้ยาอย่างถูกต้อง</t>
        </is>
      </c>
      <c r="H158" s="88" t="inlineStr">
        <is>
          <t>เพื่อประสิทธิภาพ ความปลอดภัยของผู้ป่วย ห้ามนำไปทำซ้ำทุกกรณี เว้นแต่จะได้รับอนุญาต</t>
        </is>
      </c>
      <c r="I158" s="100" t="n">
        <v>1</v>
      </c>
      <c r="J158" s="88" t="inlineStr">
        <is>
          <t>✅ คำตอบที่ถูกต้อง: ข้อ ก. ทำให้คนไข้เข้าถึงยาได้ง่าย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ทำให้คนไข้เข้าถึงยาได้ง่าย 💡 คำอธิบายและข้อกำหนดทางกฎหมาย:
💡 คำอธิบายและข้อกำหนดทางกฎหมาย:
ผู้ป่วยหญิง อายุ  60 ปี หนัก 60 kg สูง 165 cm เป็นมะเร็งเต้านม ได้รับการรักษา  adjuvant therapy ยาที่ได้รับคือ
🔍 ข้ออื่นผิดเพราะอะไร:
• ข้อ ข. (คุ้มครองเจ้าของยาต้นแบบ): คุ้มครองเจ้าของยาต้นแบบ ไม่ตรงกับข้อบ่งใช้หรือกลไกการออกฤทธิ์ที่ถูกต้องตาม พ.ร.บ. ยา พ.ศ. 2510 / พ.ร.บ. วิชาชีพเภสัชกรรม พ.ศ. 2537
• ข้อ ค. (เพื่อลดต้นทุนการผลิต): เพื่อลดต้นทุนการผลิต ไม่ตรงกับข้อบ่งใช้หรือกลไกการออกฤทธิ์ที่ถูกต้องตาม พ.ร.บ. ยา พ.ศ. 2510 / พ.ร.บ. วิชาชีพเภสัชกรรม พ.ศ. 2537
• ข้อ ง. (เพื่อจำกัดการใช้ยาอย่างถูกต้อง): เพื่อจำกัดการใช้ยาอย่างถูกต้อง ไม่ตรงกับข้อบ่งใช้หรือกลไกการออกฤทธิ์ที่ถูกต้องตาม พ.ร.บ. ยา พ.ศ. 2510 / พ.ร.บ. วิชาชีพเภสัชกรรม พ.ศ. 2537
• ข้อ จ. (เพื่อประสิทธิภาพ ความปลอดภัยของผู้ป่วย ห้ามนำไปทำซ้ำทุกกรณี เว้นแต่จะได้รับอนุญาต กรณีศึกษา 9 Cyclophosphamide 60 mg/m2 Doxorubicin 75 mg/m2 และผลตรวจ HER2 = positive จึงได้รับ tamoxifen ร่วมด้วย): Tamoxifen เป็น SERM ใช้ใน ER+ breast cancer แต่เป็น partial agonist ที่ uterus (เสี่ยง endometrial cancer) และ DVT/PE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00" t="n"/>
      <c r="L158" s="88" t="inlineStr">
        <is>
          <t>พ.ร.บ. ยา พ.ศ. 2510</t>
        </is>
      </c>
      <c r="M158" s="100" t="inlineStr">
        <is>
          <t>SAP</t>
        </is>
      </c>
      <c r="N158" s="88" t="inlineStr">
        <is>
          <t>ข้อ 62 (PLE_CC1_2558_Key.md)</t>
        </is>
      </c>
      <c r="O158" s="100" t="inlineStr">
        <is>
          <t>ข้อสอบจริง</t>
        </is>
      </c>
      <c r="P158" s="100" t="inlineStr">
        <is>
          <t>ปี 2558</t>
        </is>
      </c>
      <c r="Q158" s="100" t="n"/>
    </row>
    <row r="159" ht="13.2" customHeight="1" s="49">
      <c r="A159" s="100" t="n">
        <v>157</v>
      </c>
      <c r="B159" s="88"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59" s="100" t="n"/>
      <c r="D159" s="88" t="inlineStr">
        <is>
          <t>A และ B</t>
        </is>
      </c>
      <c r="E159" s="88" t="inlineStr">
        <is>
          <t>A และ C</t>
        </is>
      </c>
      <c r="F159" s="88" t="inlineStr">
        <is>
          <t>B และ C</t>
        </is>
      </c>
      <c r="G159" s="88" t="inlineStr">
        <is>
          <t>A B และ C</t>
        </is>
      </c>
      <c r="H159" s="88" t="inlineStr">
        <is>
          <t>ไม่มีข้อใดถูก</t>
        </is>
      </c>
      <c r="I159" s="100" t="n">
        <v>1</v>
      </c>
      <c r="J159" s="88"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00" t="n"/>
      <c r="L159" s="88" t="inlineStr">
        <is>
          <t>พ.ร.บ. ยา พ.ศ. 2510</t>
        </is>
      </c>
      <c r="M159" s="100" t="inlineStr">
        <is>
          <t>SAP</t>
        </is>
      </c>
      <c r="N159" s="88" t="inlineStr">
        <is>
          <t>ข้อ 63 (Pharmtutor_2024_Set1.md)</t>
        </is>
      </c>
      <c r="O159" s="100" t="inlineStr">
        <is>
          <t>Mock</t>
        </is>
      </c>
      <c r="P159" s="100" t="inlineStr">
        <is>
          <t>Mock Pharmtutor 2024</t>
        </is>
      </c>
      <c r="Q159" s="100" t="n"/>
    </row>
    <row r="160" ht="13.2" customHeight="1" s="49">
      <c r="A160" s="100" t="n">
        <v>158</v>
      </c>
      <c r="B160" s="88"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60" s="100" t="n"/>
      <c r="D160" s="88" t="inlineStr">
        <is>
          <t>ผ่าน เนื่องจากผลการทดสอบผ่านเกณฑ์ทุกหัวข้อ content for injections USP39, P.532</t>
        </is>
      </c>
      <c r="E160" s="88" t="inlineStr">
        <is>
          <t>ไม่ผ่าน เนื่องจากผลการทดสอบในหัวข้อ assay ต่ำกว่าที่กำหนด</t>
        </is>
      </c>
      <c r="F160" s="88" t="inlineStr">
        <is>
          <t>ไม่ผ่าน เนื่องจากผลการทดสอบในหัวข้อ organic Impurities มากกว่าที่กำหนด</t>
        </is>
      </c>
      <c r="G160" s="88" t="inlineStr">
        <is>
          <t>ไม่ผ่าน เนื่องจากผลการทดสอบในหัวข้อ container content ต่ำกว่าที่กำหนด</t>
        </is>
      </c>
      <c r="H160" s="88" t="inlineStr">
        <is>
          <t>ไม่ผ่าน เนื่องจากผลการทดสอบในหัวข้อ particulate Matter มีจำนวน particles เกินกว่าที่กำหนด</t>
        </is>
      </c>
      <c r="I160" s="100" t="n">
        <v>1</v>
      </c>
      <c r="J160" s="88"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00" t="n"/>
      <c r="L160" s="88" t="inlineStr">
        <is>
          <t>พ.ร.บ. ยา พ.ศ. 2510</t>
        </is>
      </c>
      <c r="M160" s="100" t="inlineStr">
        <is>
          <t>SAP</t>
        </is>
      </c>
      <c r="N160" s="88" t="inlineStr">
        <is>
          <t>ข้อ 96 (Pharmtutor_2024_Set1.md)</t>
        </is>
      </c>
      <c r="O160" s="100" t="inlineStr">
        <is>
          <t>Mock</t>
        </is>
      </c>
      <c r="P160" s="100" t="inlineStr">
        <is>
          <t>Mock Pharmtutor 2024</t>
        </is>
      </c>
      <c r="Q160" s="100" t="n"/>
    </row>
    <row r="161" ht="13.2" customHeight="1" s="49">
      <c r="A161" s="100" t="n">
        <v>159</v>
      </c>
      <c r="B161" s="88"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61" s="100" t="n"/>
      <c r="D161" s="88" t="inlineStr">
        <is>
          <t>นายสมชาย</t>
        </is>
      </c>
      <c r="E161" s="88" t="inlineStr">
        <is>
          <t>นายอวบ</t>
        </is>
      </c>
      <c r="F161" s="88" t="inlineStr">
        <is>
          <t>เภสัชกรกล้วย</t>
        </is>
      </c>
      <c r="G161" s="88" t="inlineStr">
        <is>
          <t>เภสัชกรกล้วย นายสมชาย</t>
        </is>
      </c>
      <c r="H161" s="88" t="inlineStr">
        <is>
          <t>เภสัชกรกล้วย นายอวบ นายสมชาย</t>
        </is>
      </c>
      <c r="I161" s="100" t="n">
        <v>1</v>
      </c>
      <c r="J161" s="88"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00" t="n"/>
      <c r="L161" s="88" t="inlineStr">
        <is>
          <t>พ.ร.บ. ยา พ.ศ. 2510</t>
        </is>
      </c>
      <c r="M161" s="100" t="inlineStr">
        <is>
          <t>SAP</t>
        </is>
      </c>
      <c r="N161" s="88" t="inlineStr">
        <is>
          <t>ข้อ 111 (Pharmtutor_2024_Set1.md)</t>
        </is>
      </c>
      <c r="O161" s="100" t="inlineStr">
        <is>
          <t>Mock</t>
        </is>
      </c>
      <c r="P161" s="100" t="inlineStr">
        <is>
          <t>Mock Pharmtutor 2024</t>
        </is>
      </c>
      <c r="Q161" s="100" t="n"/>
    </row>
    <row r="162" ht="13.2" customHeight="1" s="49">
      <c r="A162" s="100" t="n">
        <v>160</v>
      </c>
      <c r="B162" s="88" t="inlineStr">
        <is>
          <t>หากต้องการสืบค้นประสิทธิภาพของยาในกลุ่ม HMG-CoA reductase ว่ายาชนิดใดมีค่าครึ่งชีวิตต่ำที่สุด ควนสืบค้นจากหนังสือเล่มใด</t>
        </is>
      </c>
      <c r="C162" s="100" t="n"/>
      <c r="D162" s="88" t="inlineStr">
        <is>
          <t>Drug Information Handbook</t>
        </is>
      </c>
      <c r="E162" s="88" t="inlineStr">
        <is>
          <t>Handbook of Pharmacotherapy</t>
        </is>
      </c>
      <c r="F162" s="88" t="inlineStr">
        <is>
          <t>Drug injectable and Compatibility</t>
        </is>
      </c>
      <c r="G162" s="88" t="inlineStr">
        <is>
          <t>Drug facts and comparisons</t>
        </is>
      </c>
      <c r="H162" s="88" t="inlineStr">
        <is>
          <t>Drug interaction handbook</t>
        </is>
      </c>
      <c r="I162" s="100" t="n">
        <v>1</v>
      </c>
      <c r="J162" s="88"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00" t="n"/>
      <c r="L162" s="88" t="inlineStr">
        <is>
          <t>พ.ร.บ. ยา พ.ศ. 2510</t>
        </is>
      </c>
      <c r="M162" s="100" t="inlineStr">
        <is>
          <t>SAP</t>
        </is>
      </c>
      <c r="N162" s="88" t="inlineStr">
        <is>
          <t>ข้อ 118 (Pharmtutor_2024_Set1.md)</t>
        </is>
      </c>
      <c r="O162" s="100" t="inlineStr">
        <is>
          <t>Mock</t>
        </is>
      </c>
      <c r="P162" s="100" t="inlineStr">
        <is>
          <t>Mock Pharmtutor 2024</t>
        </is>
      </c>
      <c r="Q162" s="100" t="n"/>
    </row>
    <row r="163" ht="13.2" customHeight="1" s="49">
      <c r="A163" s="100" t="n">
        <v>161</v>
      </c>
      <c r="B163" s="88"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63" s="100" t="n"/>
      <c r="D163" s="88" t="inlineStr">
        <is>
          <t>3% ของเงินเดือน</t>
        </is>
      </c>
      <c r="E163" s="88" t="inlineStr">
        <is>
          <t>4% ของเงินเดือน</t>
        </is>
      </c>
      <c r="F163" s="88" t="inlineStr">
        <is>
          <t>5% ของเิงนเดือน</t>
        </is>
      </c>
      <c r="G163" s="88" t="inlineStr">
        <is>
          <t>4% ของเงินเดือน โดยคิดที่ฐานเงินเดือนไม่เกิน 15,000 บาท</t>
        </is>
      </c>
      <c r="H163" s="88"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63" s="100" t="n">
        <v>1</v>
      </c>
      <c r="J163" s="88"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00" t="n"/>
      <c r="L163" s="88" t="inlineStr">
        <is>
          <t>พ.ร.บ. ยา พ.ศ. 2510</t>
        </is>
      </c>
      <c r="M163" s="100" t="inlineStr">
        <is>
          <t>SAP</t>
        </is>
      </c>
      <c r="N163" s="88" t="inlineStr">
        <is>
          <t>ข้อ 120 (Pharmtutor_2024_Set1.md)</t>
        </is>
      </c>
      <c r="O163" s="100" t="inlineStr">
        <is>
          <t>Mock</t>
        </is>
      </c>
      <c r="P163" s="100" t="inlineStr">
        <is>
          <t>Mock Pharmtutor 2024</t>
        </is>
      </c>
      <c r="Q163" s="100" t="n"/>
    </row>
    <row r="164" ht="13.2" customHeight="1" s="49">
      <c r="A164" s="100" t="n">
        <v>162</v>
      </c>
      <c r="B164" s="88"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64" s="100" t="n"/>
      <c r="D164" s="88" t="inlineStr">
        <is>
          <t>กระเจี๊ยบแดง</t>
        </is>
      </c>
      <c r="E164" s="88" t="inlineStr">
        <is>
          <t>ขลู่</t>
        </is>
      </c>
      <c r="F164" s="88" t="inlineStr">
        <is>
          <t>เหง้าขิงแก่</t>
        </is>
      </c>
      <c r="G164" s="88" t="inlineStr">
        <is>
          <t>ข่าอ่อน</t>
        </is>
      </c>
      <c r="H164" s="88" t="inlineStr">
        <is>
          <t>ขมิ้นขาว</t>
        </is>
      </c>
      <c r="I164" s="100" t="n">
        <v>1</v>
      </c>
      <c r="J164" s="88"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00" t="n"/>
      <c r="L164" s="88" t="inlineStr">
        <is>
          <t>พ.ร.บ. ผลิตภัณฑ์สมุนไพร &amp; เครื่องสำอาง</t>
        </is>
      </c>
      <c r="M164" s="100" t="inlineStr">
        <is>
          <t>SAP</t>
        </is>
      </c>
      <c r="N164" s="88" t="inlineStr">
        <is>
          <t>ข้อ 26 (Pharmtutor_2024_Set2.md)</t>
        </is>
      </c>
      <c r="O164" s="100" t="inlineStr">
        <is>
          <t>Mock</t>
        </is>
      </c>
      <c r="P164" s="100" t="inlineStr">
        <is>
          <t>Mock Pharmtutor 2024</t>
        </is>
      </c>
      <c r="Q164" s="100" t="n"/>
    </row>
    <row r="165" ht="13.2" customHeight="1" s="49">
      <c r="A165" s="100" t="n">
        <v>163</v>
      </c>
      <c r="B165" s="88" t="inlineStr">
        <is>
          <t>หากต้องการเพิ่มประสิทธิภาพเทคนิคการวิเคราะห์ High-performance liquid chromatography ข้อใดไม่ควรปฎิบัติ</t>
        </is>
      </c>
      <c r="C165" s="100" t="n"/>
      <c r="D165" s="88" t="inlineStr">
        <is>
          <t>เพิ่มความยาว column</t>
        </is>
      </c>
      <c r="E165" s="88" t="inlineStr">
        <is>
          <t>ลด flow rate</t>
        </is>
      </c>
      <c r="F165" s="88" t="inlineStr">
        <is>
          <t>ปรับอัตราส่วน mobile phase</t>
        </is>
      </c>
      <c r="G165" s="88" t="inlineStr">
        <is>
          <t>ปรับสภาวะเพื่อลดค่า resolution ระหว่างสารที่ต้องการวิเคราะห์และสารปนเปื้อน</t>
        </is>
      </c>
      <c r="H165" s="88" t="inlineStr">
        <is>
          <t>เลือก column ที่มีจำนวน theoretical plates สูงที่สุด</t>
        </is>
      </c>
      <c r="I165" s="100" t="n">
        <v>1</v>
      </c>
      <c r="J165" s="88"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00" t="n"/>
      <c r="L165" s="88" t="inlineStr">
        <is>
          <t>พ.ร.บ. ยา พ.ศ. 2510</t>
        </is>
      </c>
      <c r="M165" s="100" t="inlineStr">
        <is>
          <t>SAP</t>
        </is>
      </c>
      <c r="N165" s="88" t="inlineStr">
        <is>
          <t>ข้อ 89 (Pharmtutor_2024_Set2.md)</t>
        </is>
      </c>
      <c r="O165" s="100" t="inlineStr">
        <is>
          <t>Mock</t>
        </is>
      </c>
      <c r="P165" s="100" t="inlineStr">
        <is>
          <t>Mock Pharmtutor 2024</t>
        </is>
      </c>
      <c r="Q165" s="100" t="n"/>
    </row>
    <row r="166" ht="13.2" customHeight="1" s="49">
      <c r="A166" s="100" t="n">
        <v>164</v>
      </c>
      <c r="B166" s="88"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66" s="100" t="n"/>
      <c r="D166" s="88" t="inlineStr">
        <is>
          <t>การศึกษาการใช้ยา oral semaglutide เทียบกับ placebo ผลลัพธ์ของการศึกษาแตกต่างกันทางคลินิก แต่ไม่มีนัยสำคัญทางสถิติ</t>
        </is>
      </c>
      <c r="E166" s="88" t="inlineStr">
        <is>
          <t>การหาค่า I square แสดงถึงความแตกต่างกันของการศึกษาหากมีค่ามากแสดงว่า การศึกษาแต่ละชนิด ไม่มีความแตกต่างกัน</t>
        </is>
      </c>
      <c r="F166" s="88" t="inlineStr">
        <is>
          <t>หาก Q test มีค่า &lt; 0.05 แสดงถึงผลของการศึกษาไม่มีความแตกต่างกัน</t>
        </is>
      </c>
      <c r="G166" s="88" t="inlineStr">
        <is>
          <t>จากการศึกษาข้างต้นเมื่อเปรียบเทียบ oral semaglutide เทียบกับ placebo นำการศึกษามาทั้งหมด 5 การศึกษา เมื่อคำนวณ degree of freedom = n-2 = 3</t>
        </is>
      </c>
      <c r="H166" s="88" t="inlineStr">
        <is>
          <t>จากการศึกษาข้างต้น หากต้องการผลการศึกษาที่ชัดเจน ควรทำ network meta-analysis เพื่อคำนวณต่อไป</t>
        </is>
      </c>
      <c r="I166" s="100" t="n">
        <v>1</v>
      </c>
      <c r="J166" s="88"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00" t="n"/>
      <c r="L166" s="88" t="inlineStr">
        <is>
          <t>พ.ร.บ. ยา พ.ศ. 2510</t>
        </is>
      </c>
      <c r="M166" s="100" t="inlineStr">
        <is>
          <t>SAP</t>
        </is>
      </c>
      <c r="N166" s="88" t="inlineStr">
        <is>
          <t>ข้อ 111 (Pharmtutor_2024_Set2.md)</t>
        </is>
      </c>
      <c r="O166" s="100" t="inlineStr">
        <is>
          <t>Mock</t>
        </is>
      </c>
      <c r="P166" s="100" t="inlineStr">
        <is>
          <t>Mock Pharmtutor 2024</t>
        </is>
      </c>
      <c r="Q166" s="100" t="n"/>
    </row>
    <row r="167" ht="13.2" customHeight="1" s="49">
      <c r="A167" s="100" t="n">
        <v>165</v>
      </c>
      <c r="B167" s="88" t="inlineStr">
        <is>
          <t>Isotretenoin ข้อใดถูกต้องตามกฎหมาย</t>
        </is>
      </c>
      <c r="C167" s="100" t="n"/>
      <c r="D167" s="88" t="inlineStr">
        <is>
          <t>ขายได้ในร้านยา หากมีใบสั่งแพทย์์</t>
        </is>
      </c>
      <c r="E167" s="88" t="inlineStr">
        <is>
          <t>ขายได้ในร้านยา โดยไม่ต้องมีใบสั่งแพทย์์</t>
        </is>
      </c>
      <c r="F167" s="88" t="inlineStr">
        <is>
          <t>ขายไม่ได้ในร้านยา แม้มีใบสั่งแพทย์์</t>
        </is>
      </c>
      <c r="G167" s="88" t="inlineStr">
        <is>
          <t>ขายไม่ได้ในร้านยา เนื่องจากเป็นวัตถุออกฤทธิ์ต่อจิตและประสาท</t>
        </is>
      </c>
      <c r="H167" s="88" t="inlineStr">
        <is>
          <t>ขายไม่ได้ในร้านยา เนื่องจากเป็นยาเสพติดให้โทษ ตะลุยโจทย์เภสัชจุฬาฯ สอบผ่าน 100%</t>
        </is>
      </c>
      <c r="I167" s="100" t="n">
        <v>1</v>
      </c>
      <c r="J167" s="88"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00" t="n"/>
      <c r="L167" s="88" t="inlineStr">
        <is>
          <t>พ.ร.บ. ยา พ.ศ. 2510</t>
        </is>
      </c>
      <c r="M167" s="100" t="inlineStr">
        <is>
          <t>SAP</t>
        </is>
      </c>
      <c r="N167" s="88" t="inlineStr">
        <is>
          <t>ข้อ 2 (LAW-CU-71.md)</t>
        </is>
      </c>
      <c r="O167" s="100" t="inlineStr">
        <is>
          <t>Mock</t>
        </is>
      </c>
      <c r="P167" s="100" t="inlineStr">
        <is>
          <t>Mock กฎหมาย CU71</t>
        </is>
      </c>
      <c r="Q167" s="100" t="n"/>
    </row>
    <row r="168" ht="13.2" customHeight="1" s="49">
      <c r="A168" s="100" t="n">
        <v>166</v>
      </c>
      <c r="B168" s="88" t="inlineStr">
        <is>
          <t>Budesonide inhaler จัดเป็นยาใดตามกฎหมาย</t>
        </is>
      </c>
      <c r="C168" s="100" t="n"/>
      <c r="D168" s="88" t="inlineStr">
        <is>
          <t>ยาอันตราย</t>
        </is>
      </c>
      <c r="E168" s="88" t="inlineStr">
        <is>
          <t>ยาควบคุมพิเศษ</t>
        </is>
      </c>
      <c r="F168" s="88" t="inlineStr">
        <is>
          <t>ยาใช้เฉพาะที่ แบบควบคุมพิเศษ</t>
        </is>
      </c>
      <c r="G168" s="88" t="inlineStr">
        <is>
          <t>วัตถุออกฤทธิ์ต่อจิตและประสาท</t>
        </is>
      </c>
      <c r="H168" s="88" t="inlineStr">
        <is>
          <t>ยาเสพติดให้โทษ ประเภทที่ 3 ตะลุยโจทย์เภสัชจุฬาฯ สอบผ่าน 100%</t>
        </is>
      </c>
      <c r="I168" s="100" t="n">
        <v>1</v>
      </c>
      <c r="J168"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00" t="n"/>
      <c r="L168" s="88" t="inlineStr">
        <is>
          <t>พ.ร.บ. ยา พ.ศ. 2510</t>
        </is>
      </c>
      <c r="M168" s="100" t="inlineStr">
        <is>
          <t>SAP</t>
        </is>
      </c>
      <c r="N168" s="88" t="inlineStr">
        <is>
          <t>ข้อ 3 (LAW-CU-71.md)</t>
        </is>
      </c>
      <c r="O168" s="100" t="inlineStr">
        <is>
          <t>Mock</t>
        </is>
      </c>
      <c r="P168" s="100" t="inlineStr">
        <is>
          <t>Mock กฎหมาย CU71</t>
        </is>
      </c>
      <c r="Q168" s="100" t="n"/>
    </row>
    <row r="169" ht="13.2" customHeight="1" s="49">
      <c r="A169" s="100" t="n">
        <v>167</v>
      </c>
      <c r="B169" s="88"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69" s="100" t="n"/>
      <c r="D169" s="88" t="inlineStr">
        <is>
          <t>พ.ร.บ. ยาเสพติดให้โทษ พ.ศ. 2522 (ยาเสพติดให้โทษประเภท 2 และ 3)</t>
        </is>
      </c>
      <c r="E169" s="88" t="inlineStr">
        <is>
          <t>พ.ร.บ. วัตถุที่ออกฤทธิ์ต่อจิตและประสาท พ.ศ. 2559 (ประเภท 2 และ 4)</t>
        </is>
      </c>
      <c r="F169" s="88" t="inlineStr">
        <is>
          <t>พ.ร.บ. วิชาชีพเภสัชกรรม พ.ศ. 2537 และข้อบังคับจรรยาบรรณวิชาชีพ</t>
        </is>
      </c>
      <c r="G169" s="88" t="inlineStr">
        <is>
          <t>พ.ร.บ. ผลิตภัณฑ์สมุนไพร พ.ศ. 2562</t>
        </is>
      </c>
      <c r="H169" s="88" t="inlineStr">
        <is>
          <t>พ.ร.บ. เครื่องสำอาง พ.ศ. 2558</t>
        </is>
      </c>
      <c r="I169" s="100" t="n">
        <v>1</v>
      </c>
      <c r="J16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00" t="n"/>
      <c r="L169" s="88" t="inlineStr">
        <is>
          <t>พ.ร.บ. ยา พ.ศ. 2510</t>
        </is>
      </c>
      <c r="M169" s="100" t="inlineStr">
        <is>
          <t>SAP</t>
        </is>
      </c>
      <c r="N169" s="88" t="inlineStr">
        <is>
          <t>ข้อ 1 (LAW-CU-71.md)</t>
        </is>
      </c>
      <c r="O169" s="100" t="inlineStr">
        <is>
          <t>Mock</t>
        </is>
      </c>
      <c r="P169" s="100" t="inlineStr">
        <is>
          <t>Mock กฎหมาย CU71</t>
        </is>
      </c>
      <c r="Q169" s="100" t="n"/>
    </row>
    <row r="170" ht="13.2" customHeight="1" s="49">
      <c r="A170" s="100" t="n">
        <v>168</v>
      </c>
      <c r="B170" s="88"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70" s="100" t="n"/>
      <c r="D170" s="88" t="inlineStr">
        <is>
          <t>ข้อใดต่อไปนี้เป็นยาเสื่อมคุณภาพตามกฎหมาย</t>
        </is>
      </c>
      <c r="E170" s="88" t="inlineStr">
        <is>
          <t>ยาหยอดตาที่มีตัวยาสำคัญมากกว่าเกณฑ์สูงสุด 12 %</t>
        </is>
      </c>
      <c r="F170" s="88" t="inlineStr">
        <is>
          <t>ยาหยอดตาที่มีส่วนผสมของยาอื่นปนเปื้อน 12%</t>
        </is>
      </c>
      <c r="G170" s="88" t="inlineStr">
        <is>
          <t>ยาหยอดตาซึ่งเขียนสถานที่ผลิตไม่ตรงกับความเป็นจริง</t>
        </is>
      </c>
      <c r="H170" s="88" t="inlineStr">
        <is>
          <t>ยาหยอดตาที่เปิดใช้งานมาแล้ว 2 เดือน</t>
        </is>
      </c>
      <c r="I170" s="100" t="n">
        <v>1</v>
      </c>
      <c r="J170" s="88"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00" t="n"/>
      <c r="L170" s="88" t="inlineStr">
        <is>
          <t>พ.ร.บ. ยา พ.ศ. 2510</t>
        </is>
      </c>
      <c r="M170" s="100" t="inlineStr">
        <is>
          <t>SAP</t>
        </is>
      </c>
      <c r="N170" s="88" t="inlineStr">
        <is>
          <t>ข้อ 2 (LAW-CU-71.md)</t>
        </is>
      </c>
      <c r="O170" s="100" t="inlineStr">
        <is>
          <t>Mock</t>
        </is>
      </c>
      <c r="P170" s="100" t="inlineStr">
        <is>
          <t>Mock กฎหมาย CU71</t>
        </is>
      </c>
      <c r="Q170" s="100" t="n"/>
    </row>
    <row r="171" ht="13.2" customHeight="1" s="49">
      <c r="A171" s="100" t="n">
        <v>169</v>
      </c>
      <c r="B171" s="88" t="inlineStr">
        <is>
          <t>ข้อใดไม่ใช่ norfloxacin ที่จัดเป็นยาปลอมตามกฎหมาย</t>
        </is>
      </c>
      <c r="C171" s="100" t="n"/>
      <c r="D171" s="88" t="inlineStr">
        <is>
          <t>มีการผสมตัวยา ciprofloxacin ด้วย</t>
        </is>
      </c>
      <c r="E171" s="88" t="inlineStr">
        <is>
          <t>ตรวจพบปริมาณ norfloxacin เพียง 70% เท่านั้น</t>
        </is>
      </c>
      <c r="F171" s="88" t="inlineStr">
        <is>
          <t>ที่ฉลากระบุว่าเป็นยา ofloxacin</t>
        </is>
      </c>
      <c r="G171" s="88" t="inlineStr">
        <is>
          <t>ที่ฉลากแสดงเครื่องหมายของผู้ผลิตซึ่งมิใช่ความจริง</t>
        </is>
      </c>
      <c r="H171" s="88" t="inlineStr">
        <is>
          <t>ลักษณะเม็ดยา norfloxacin เปลี่ยนจากสีขาว เป็น สีฟ้าอ่อน ตะลุยโจทย์เภสัชจุฬาฯ สอบผ่าน 100%</t>
        </is>
      </c>
      <c r="I171" s="100" t="n">
        <v>1</v>
      </c>
      <c r="J171" s="88"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00" t="n"/>
      <c r="L171" s="88" t="inlineStr">
        <is>
          <t>พ.ร.บ. ยา พ.ศ. 2510</t>
        </is>
      </c>
      <c r="M171" s="100" t="inlineStr">
        <is>
          <t>SAP</t>
        </is>
      </c>
      <c r="N171" s="88" t="inlineStr">
        <is>
          <t>ข้อ 2 (LAW-CU-71.md)</t>
        </is>
      </c>
      <c r="O171" s="100" t="inlineStr">
        <is>
          <t>Mock</t>
        </is>
      </c>
      <c r="P171" s="100" t="inlineStr">
        <is>
          <t>Mock กฎหมาย CU71</t>
        </is>
      </c>
      <c r="Q171" s="100" t="n"/>
    </row>
    <row r="172" ht="13.2" customHeight="1" s="49">
      <c r="A172" s="100" t="n">
        <v>170</v>
      </c>
      <c r="B172" s="88" t="inlineStr">
        <is>
          <t>หากท่านต้องการขายยา glibencamide ทางอินเตอร์เนต สามารถทำได้หรือไม่ตามกฎหมาย</t>
        </is>
      </c>
      <c r="C172" s="100" t="n"/>
      <c r="D172" s="88" t="inlineStr">
        <is>
          <t>ทำได้ เนื่องจากกฎหมายไม่ได้ระบุข้อห้ามไว้</t>
        </is>
      </c>
      <c r="E172" s="88" t="inlineStr">
        <is>
          <t>ทำได้ เนื่องจากเป็นยาแผนปัจจุบันบรรจุเสร็จฯ</t>
        </is>
      </c>
      <c r="F172" s="88" t="inlineStr">
        <is>
          <t>ทำไม่ได้ เนื่องจากเป็นยาอันตราย ต้องขายในสถานที่ที่ขออนุญาตไว้เท่านั้น</t>
        </is>
      </c>
      <c r="G172" s="88" t="inlineStr">
        <is>
          <t>ทำไม่ได้ เนื่องจากเป็นยาควบคุมพิเศษ ต้องขายในสถานที่ที่ขออนุญาตไว้เท่านั้น</t>
        </is>
      </c>
      <c r="H172" s="88" t="inlineStr">
        <is>
          <t>ทำไม่ได้ เนื่องจากเป็นกฎหมายระบุว่า ห้ามขายยาทุกชนิดนอกร้านขายยา ตะลุยโจทย์เภสัชจุฬาฯ สอบผ่าน 100%</t>
        </is>
      </c>
      <c r="I172" s="100" t="n">
        <v>1</v>
      </c>
      <c r="J172" s="88"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00" t="n"/>
      <c r="L172" s="88" t="inlineStr">
        <is>
          <t>พ.ร.บ. ยา พ.ศ. 2510</t>
        </is>
      </c>
      <c r="M172" s="100" t="inlineStr">
        <is>
          <t>SAP</t>
        </is>
      </c>
      <c r="N172" s="88" t="inlineStr">
        <is>
          <t>ข้อ 4 (LAW-CU-71.md)</t>
        </is>
      </c>
      <c r="O172" s="100" t="inlineStr">
        <is>
          <t>Mock</t>
        </is>
      </c>
      <c r="P172" s="100" t="inlineStr">
        <is>
          <t>Mock กฎหมาย CU71</t>
        </is>
      </c>
      <c r="Q172" s="100" t="n"/>
    </row>
    <row r="173" ht="13.2" customHeight="1" s="49">
      <c r="A173" s="100" t="n">
        <v>171</v>
      </c>
      <c r="B173" s="88"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73" s="100" t="n"/>
      <c r="D173" s="88" t="inlineStr">
        <is>
          <t>พ.ร.บ. วิชาชีพเภสัชกรรม พ.ศ. 2537 และข้อบังคับจรรยาบรรณวิชาชีพ</t>
        </is>
      </c>
      <c r="E173" s="88" t="inlineStr">
        <is>
          <t>พ.ร.บ. ผลิตภัณฑ์สมุนไพร พ.ศ. 2562</t>
        </is>
      </c>
      <c r="F173" s="88" t="inlineStr">
        <is>
          <t>พ.ร.บ. เครื่องสำอาง พ.ศ. 2558</t>
        </is>
      </c>
      <c r="G173" s="88" t="inlineStr">
        <is>
          <t>พ.ร.บ. หลักประกันสุขภาพแห่งชาติ พ.ศ. 2545</t>
        </is>
      </c>
      <c r="H173" s="88" t="inlineStr">
        <is>
          <t>การปฏิบัติทางเภสัชกรรมชุมชน (Good Pharmacy Practice: GPP)</t>
        </is>
      </c>
      <c r="I173" s="100" t="n">
        <v>1</v>
      </c>
      <c r="J17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00" t="n"/>
      <c r="L173" s="88" t="inlineStr">
        <is>
          <t>พ.ร.บ. วิชาชีพเภสัชกรรม 2537</t>
        </is>
      </c>
      <c r="M173" s="100" t="inlineStr">
        <is>
          <t>SAP</t>
        </is>
      </c>
      <c r="N173" s="88" t="inlineStr">
        <is>
          <t>ข้อ 2 (LAW-CU-71.md)</t>
        </is>
      </c>
      <c r="O173" s="100" t="inlineStr">
        <is>
          <t>Mock</t>
        </is>
      </c>
      <c r="P173" s="100" t="inlineStr">
        <is>
          <t>Mock กฎหมาย CU71</t>
        </is>
      </c>
      <c r="Q173" s="100" t="n"/>
    </row>
    <row r="174" ht="13.2" customHeight="1" s="49">
      <c r="A174" s="100" t="n">
        <v>172</v>
      </c>
      <c r="B174" s="88" t="inlineStr">
        <is>
          <t>ดำรงตนให้สมควรในสังคมโดยธรรมและเคารพต่อกฎหมายของบ้านเมือง</t>
        </is>
      </c>
      <c r="C174" s="100" t="n"/>
      <c r="D174" s="88" t="inlineStr">
        <is>
          <t>พ.ร.บ. หลักประกันสุขภาพแห่งชาติ พ.ศ. 2545</t>
        </is>
      </c>
      <c r="E174" s="88" t="inlineStr">
        <is>
          <t>การปฏิบัติทางเภสัชกรรมชุมชน (Good Pharmacy Practice: GPP)</t>
        </is>
      </c>
      <c r="F174" s="88" t="inlineStr">
        <is>
          <t>บัญชียาหลักแห่งชาติ (National List of Essential Medicines: NLEM)</t>
        </is>
      </c>
      <c r="G174" s="88" t="inlineStr">
        <is>
          <t>เกณฑ์จริยธรรมว่าด้วยการส่งเสริมการขายยาของกระทรวงสาธารณสุข</t>
        </is>
      </c>
      <c r="H174" s="88" t="inlineStr">
        <is>
          <t>พ.ร.บ. ยา พ.ศ. 2510 (การจำหน่ายยาอันตรายและยาควบคุมพิเศษ)</t>
        </is>
      </c>
      <c r="I174" s="100" t="n">
        <v>1</v>
      </c>
      <c r="J17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00" t="n"/>
      <c r="L174" s="88" t="inlineStr">
        <is>
          <t>พ.ร.บ. ยา พ.ศ. 2510</t>
        </is>
      </c>
      <c r="M174" s="100" t="inlineStr">
        <is>
          <t>SAP</t>
        </is>
      </c>
      <c r="N174" s="88" t="inlineStr">
        <is>
          <t>ข้อ 1 (LAW-CU-71.md)</t>
        </is>
      </c>
      <c r="O174" s="100" t="inlineStr">
        <is>
          <t>Mock</t>
        </is>
      </c>
      <c r="P174" s="100" t="inlineStr">
        <is>
          <t>Mock กฎหมาย CU71</t>
        </is>
      </c>
      <c r="Q174" s="100" t="n"/>
    </row>
    <row r="175" ht="13.2" customHeight="1" s="49">
      <c r="A175" s="100" t="n">
        <v>173</v>
      </c>
      <c r="B175" s="88" t="inlineStr">
        <is>
          <t>ปฏิบัติต่อผู้มารับบริการโดยสุภาพและปราศจากการบังคับขู่เข็ญ จรรยาบรรณ</t>
        </is>
      </c>
      <c r="C175" s="100" t="n"/>
      <c r="D175" s="88" t="inlineStr">
        <is>
          <t>เกณฑ์จริยธรรมว่าด้วยการส่งเสริมการขายยาของกระทรวงสาธารณสุข</t>
        </is>
      </c>
      <c r="E175" s="88" t="inlineStr">
        <is>
          <t>พ.ร.บ. ยา พ.ศ. 2510 (การจำหน่ายยาอันตรายและยาควบคุมพิเศษ)</t>
        </is>
      </c>
      <c r="F175" s="88" t="inlineStr">
        <is>
          <t>พ.ร.บ. ยาเสพติดให้โทษ พ.ศ. 2522 (ยาเสพติดให้โทษประเภท 2 และ 3)</t>
        </is>
      </c>
      <c r="G175" s="88" t="inlineStr">
        <is>
          <t>พ.ร.บ. วัตถุที่ออกฤทธิ์ต่อจิตและประสาท พ.ศ. 2559 (ประเภท 2 และ 4)</t>
        </is>
      </c>
      <c r="H175" s="88" t="inlineStr">
        <is>
          <t>พ.ร.บ. วิชาชีพเภสัชกรรม พ.ศ. 2537 และข้อบังคับจรรยาบรรณวิชาชีพ</t>
        </is>
      </c>
      <c r="I175" s="100" t="n">
        <v>1</v>
      </c>
      <c r="J17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00" t="n"/>
      <c r="L175" s="88" t="inlineStr">
        <is>
          <t>พ.ร.บ. วิชาชีพเภสัชกรรม 2537</t>
        </is>
      </c>
      <c r="M175" s="100" t="inlineStr">
        <is>
          <t>SAP</t>
        </is>
      </c>
      <c r="N175" s="88" t="inlineStr">
        <is>
          <t>ข้อ 8 (LAW-CU-71.md)</t>
        </is>
      </c>
      <c r="O175" s="100" t="inlineStr">
        <is>
          <t>Mock</t>
        </is>
      </c>
      <c r="P175" s="100" t="inlineStr">
        <is>
          <t>Mock กฎหมาย CU71</t>
        </is>
      </c>
      <c r="Q175" s="100" t="n"/>
    </row>
    <row r="176" ht="13.2" customHeight="1" s="49">
      <c r="A176" s="100" t="n">
        <v>174</v>
      </c>
      <c r="B176" s="88" t="inlineStr">
        <is>
          <t>ไม่ใช้หรือสนับสนุนให้มีการประกอบวิชาชีพโดยผิดกฎหมาย</t>
        </is>
      </c>
      <c r="C176" s="100" t="n"/>
      <c r="D176" s="88" t="inlineStr">
        <is>
          <t>พ.ร.บ. วัตถุที่ออกฤทธิ์ต่อจิตและประสาท พ.ศ. 2559 (ประเภท 2 และ 4)</t>
        </is>
      </c>
      <c r="E176" s="88" t="inlineStr">
        <is>
          <t>พ.ร.บ. วิชาชีพเภสัชกรรม พ.ศ. 2537 และข้อบังคับจรรยาบรรณวิชาชีพ</t>
        </is>
      </c>
      <c r="F176" s="88" t="inlineStr">
        <is>
          <t>พ.ร.บ. ผลิตภัณฑ์สมุนไพร พ.ศ. 2562</t>
        </is>
      </c>
      <c r="G176" s="88" t="inlineStr">
        <is>
          <t>พ.ร.บ. เครื่องสำอาง พ.ศ. 2558</t>
        </is>
      </c>
      <c r="H176" s="88" t="inlineStr">
        <is>
          <t>พ.ร.บ. หลักประกันสุขภาพแห่งชาติ พ.ศ. 2545</t>
        </is>
      </c>
      <c r="I176" s="100" t="n">
        <v>1</v>
      </c>
      <c r="J17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00" t="n"/>
      <c r="L176" s="88" t="inlineStr">
        <is>
          <t>พ.ร.บ. ยา พ.ศ. 2510</t>
        </is>
      </c>
      <c r="M176" s="100" t="inlineStr">
        <is>
          <t>SAP</t>
        </is>
      </c>
      <c r="N176" s="88" t="inlineStr">
        <is>
          <t>ข้อ 13 (LAW-CU-71.md)</t>
        </is>
      </c>
      <c r="O176" s="100" t="inlineStr">
        <is>
          <t>Mock</t>
        </is>
      </c>
      <c r="P176" s="100" t="inlineStr">
        <is>
          <t>Mock กฎหมาย CU71</t>
        </is>
      </c>
      <c r="Q176" s="100" t="n"/>
    </row>
    <row r="177" ht="13.2" customHeight="1" s="49">
      <c r="A177" s="100" t="n">
        <v>175</v>
      </c>
      <c r="B177" s="88"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77" s="100" t="n"/>
      <c r="D177" s="88" t="inlineStr">
        <is>
          <t>ผู้ป่วยทุกคนมีสิทธิพื้นฐานที่จะได้รับบริการด้านสุขภาพตามที่บัญญัติไว้ในรัฐธรรมนูญ</t>
        </is>
      </c>
      <c r="E177" s="88"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77" s="88"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77" s="88"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77" s="88"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77" s="100" t="n">
        <v>1</v>
      </c>
      <c r="J177" s="88"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00" t="n"/>
      <c r="L177" s="88" t="inlineStr">
        <is>
          <t>พ.ร.บ. ยา พ.ศ. 2510</t>
        </is>
      </c>
      <c r="M177" s="100" t="inlineStr">
        <is>
          <t>SAP</t>
        </is>
      </c>
      <c r="N177" s="88" t="inlineStr">
        <is>
          <t>ข้อ 1 (LAW-CU-71.md)</t>
        </is>
      </c>
      <c r="O177" s="100" t="inlineStr">
        <is>
          <t>Mock</t>
        </is>
      </c>
      <c r="P177" s="100" t="inlineStr">
        <is>
          <t>Mock กฎหมาย CU71</t>
        </is>
      </c>
      <c r="Q177" s="100" t="n"/>
    </row>
    <row r="178" ht="13.2" customHeight="1" s="49">
      <c r="A178" s="100" t="n">
        <v>176</v>
      </c>
      <c r="B178" s="88"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78" s="100" t="n"/>
      <c r="D178" s="88" t="inlineStr">
        <is>
          <t>เภสัชกรต้องประกอบวิชาชีพ โดยคำนึงถึงความปลอดภัยและเศรษฐานะของผู้ป่วยหรือผู้มารับบริการ</t>
        </is>
      </c>
      <c r="E178" s="88" t="inlineStr">
        <is>
          <t>เภสัชกรต้องไม่ประพฤติหรือกระทำการใดๆ อันเป็นเหตุให้เสื่อมเสียเกียรติศักดิ์แห่งวิชาชีพ</t>
        </is>
      </c>
      <c r="F178" s="88" t="inlineStr">
        <is>
          <t>เภสัชกรต้องไม่เปิดเผยความลับของผู้มารับบริการ เว้นแต่ได้รับความยินยอมจากผู้รับบริการ</t>
        </is>
      </c>
      <c r="G178" s="88" t="inlineStr">
        <is>
          <t>เภสัชกรต้องไม่ใช้หรือสนับสนุนให้มีการประกอบวิชาชีพโดยผิดกฎหมาย</t>
        </is>
      </c>
      <c r="H178" s="88"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78" s="100" t="n">
        <v>1</v>
      </c>
      <c r="J178" s="88"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00" t="n"/>
      <c r="L178" s="88" t="inlineStr">
        <is>
          <t>พ.ร.บ. วิชาชีพเภสัชกรรม 2537</t>
        </is>
      </c>
      <c r="M178" s="100" t="inlineStr">
        <is>
          <t>SAP</t>
        </is>
      </c>
      <c r="N178" s="88" t="inlineStr">
        <is>
          <t>ข้อ 2 (LAW-CU-71.md)</t>
        </is>
      </c>
      <c r="O178" s="100" t="inlineStr">
        <is>
          <t>Mock</t>
        </is>
      </c>
      <c r="P178" s="100" t="inlineStr">
        <is>
          <t>Mock กฎหมาย CU71</t>
        </is>
      </c>
      <c r="Q178" s="100" t="n"/>
    </row>
    <row r="179" ht="13.2" customHeight="1" s="49">
      <c r="A179" s="100" t="n">
        <v>177</v>
      </c>
      <c r="B179" s="88"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79" s="100" t="n"/>
      <c r="D179" s="88" t="inlineStr">
        <is>
          <t>พ.ร.บ. ยาเสพติดให้โทษ พ.ศ. 2522 (ยาเสพติดให้โทษประเภท 2 และ 3)</t>
        </is>
      </c>
      <c r="E179" s="88" t="inlineStr">
        <is>
          <t>พ.ร.บ. วัตถุที่ออกฤทธิ์ต่อจิตและประสาท พ.ศ. 2559 (ประเภท 2 และ 4)</t>
        </is>
      </c>
      <c r="F179" s="88" t="inlineStr">
        <is>
          <t>พ.ร.บ. วิชาชีพเภสัชกรรม พ.ศ. 2537 และข้อบังคับจรรยาบรรณวิชาชีพ</t>
        </is>
      </c>
      <c r="G179" s="88" t="inlineStr">
        <is>
          <t>พ.ร.บ. ผลิตภัณฑ์สมุนไพร พ.ศ. 2562</t>
        </is>
      </c>
      <c r="H179" s="88" t="inlineStr">
        <is>
          <t>พ.ร.บ. เครื่องสำอาง พ.ศ. 2558</t>
        </is>
      </c>
      <c r="I179" s="100" t="n">
        <v>1</v>
      </c>
      <c r="J17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00" t="n"/>
      <c r="L179" s="88" t="inlineStr">
        <is>
          <t>พ.ร.บ. ยา พ.ศ. 2510</t>
        </is>
      </c>
      <c r="M179" s="100" t="inlineStr">
        <is>
          <t>SAP</t>
        </is>
      </c>
      <c r="N179" s="88" t="inlineStr">
        <is>
          <t>ข้อ 34 (PLE_CC1_2557.md)</t>
        </is>
      </c>
      <c r="O179" s="100" t="inlineStr">
        <is>
          <t>ข้อสอบจริง</t>
        </is>
      </c>
      <c r="P179" s="100" t="inlineStr">
        <is>
          <t>ปี 2557</t>
        </is>
      </c>
      <c r="Q179" s="100" t="n"/>
    </row>
    <row r="180" ht="13.2" customHeight="1" s="49">
      <c r="A180" s="100" t="n">
        <v>178</v>
      </c>
      <c r="B180" s="88"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80" s="100" t="n"/>
      <c r="D180" s="88" t="inlineStr">
        <is>
          <t>พ.ร.บ. ผลิตภัณฑ์สมุนไพร พ.ศ. 2562</t>
        </is>
      </c>
      <c r="E180" s="88" t="inlineStr">
        <is>
          <t>พ.ร.บ. เครื่องสำอาง พ.ศ. 2558</t>
        </is>
      </c>
      <c r="F180" s="88" t="inlineStr">
        <is>
          <t>พ.ร.บ. หลักประกันสุขภาพแห่งชาติ พ.ศ. 2545</t>
        </is>
      </c>
      <c r="G180" s="88" t="inlineStr">
        <is>
          <t>การปฏิบัติทางเภสัชกรรมชุมชน (Good Pharmacy Practice: GPP)</t>
        </is>
      </c>
      <c r="H180" s="88" t="inlineStr">
        <is>
          <t>บัญชียาหลักแห่งชาติ (National List of Essential Medicines: NLEM)</t>
        </is>
      </c>
      <c r="I180" s="100" t="n">
        <v>1</v>
      </c>
      <c r="J18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00" t="n"/>
      <c r="L180" s="88" t="inlineStr">
        <is>
          <t>พ.ร.บ. ยา พ.ศ. 2510</t>
        </is>
      </c>
      <c r="M180" s="100" t="inlineStr">
        <is>
          <t>SAP</t>
        </is>
      </c>
      <c r="N180" s="88" t="inlineStr">
        <is>
          <t>ข้อ 55 (PLE_CC1_2557.md)</t>
        </is>
      </c>
      <c r="O180" s="100" t="inlineStr">
        <is>
          <t>ข้อสอบจริง</t>
        </is>
      </c>
      <c r="P180" s="100" t="inlineStr">
        <is>
          <t>ปี 2557</t>
        </is>
      </c>
      <c r="Q180" s="100" t="n"/>
    </row>
    <row r="181" ht="13.2" customHeight="1" s="49">
      <c r="A181" s="100" t="n">
        <v>179</v>
      </c>
      <c r="B181" s="88"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81" s="100" t="n"/>
      <c r="D181" s="88" t="inlineStr">
        <is>
          <t>การปฏิบัติทางเภสัชกรรมชุมชน (Good Pharmacy Practice: GPP)</t>
        </is>
      </c>
      <c r="E181" s="88" t="inlineStr">
        <is>
          <t>บัญชียาหลักแห่งชาติ (National List of Essential Medicines: NLEM)</t>
        </is>
      </c>
      <c r="F181" s="88" t="inlineStr">
        <is>
          <t>เกณฑ์จริยธรรมว่าด้วยการส่งเสริมการขายยาของกระทรวงสาธารณสุข</t>
        </is>
      </c>
      <c r="G181" s="88" t="inlineStr">
        <is>
          <t>พ.ร.บ. ยา พ.ศ. 2510 (การจำหน่ายยาอันตรายและยาควบคุมพิเศษ)</t>
        </is>
      </c>
      <c r="H181" s="88" t="inlineStr">
        <is>
          <t>พ.ร.บ. ยาเสพติดให้โทษ พ.ศ. 2522 (ยาเสพติดให้โทษประเภท 2 และ 3)</t>
        </is>
      </c>
      <c r="I181" s="100" t="n">
        <v>1</v>
      </c>
      <c r="J18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00" t="n"/>
      <c r="L181" s="88" t="inlineStr">
        <is>
          <t>พ.ร.บ. ยา พ.ศ. 2510</t>
        </is>
      </c>
      <c r="M181" s="100" t="inlineStr">
        <is>
          <t>SAP</t>
        </is>
      </c>
      <c r="N181" s="88" t="inlineStr">
        <is>
          <t>ข้อ 83 (PLE_CC1_2557.md)</t>
        </is>
      </c>
      <c r="O181" s="100" t="inlineStr">
        <is>
          <t>ข้อสอบจริง</t>
        </is>
      </c>
      <c r="P181" s="100" t="inlineStr">
        <is>
          <t>ปี 2557</t>
        </is>
      </c>
      <c r="Q181" s="100" t="n"/>
    </row>
    <row r="182" ht="13.2" customHeight="1" s="49">
      <c r="A182" s="100" t="n">
        <v>180</v>
      </c>
      <c r="B182" s="88"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82" s="100" t="n"/>
      <c r="D182" s="88" t="inlineStr">
        <is>
          <t>พ.ร.บ. ยา พ.ศ. 2510 (การจำหน่ายยาอันตรายและยาควบคุมพิเศษ)</t>
        </is>
      </c>
      <c r="E182" s="88" t="inlineStr">
        <is>
          <t>พ.ร.บ. ยาเสพติดให้โทษ พ.ศ. 2522 (ยาเสพติดให้โทษประเภท 2 และ 3)</t>
        </is>
      </c>
      <c r="F182" s="88" t="inlineStr">
        <is>
          <t>พ.ร.บ. วัตถุที่ออกฤทธิ์ต่อจิตและประสาท พ.ศ. 2559 (ประเภท 2 และ 4)</t>
        </is>
      </c>
      <c r="G182" s="88" t="inlineStr">
        <is>
          <t>พ.ร.บ. วิชาชีพเภสัชกรรม พ.ศ. 2537 และข้อบังคับจรรยาบรรณวิชาชีพ</t>
        </is>
      </c>
      <c r="H182" s="88" t="inlineStr">
        <is>
          <t>พ.ร.บ. ผลิตภัณฑ์สมุนไพร พ.ศ. 2562</t>
        </is>
      </c>
      <c r="I182" s="100" t="n">
        <v>1</v>
      </c>
      <c r="J18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00" t="n"/>
      <c r="L182" s="88" t="inlineStr">
        <is>
          <t>พ.ร.บ. วิชาชีพเภสัชกรรม 2537</t>
        </is>
      </c>
      <c r="M182" s="100" t="inlineStr">
        <is>
          <t>SAP</t>
        </is>
      </c>
      <c r="N182" s="88" t="inlineStr">
        <is>
          <t>ข้อ 24 (PLE_CC1_2557.md)</t>
        </is>
      </c>
      <c r="O182" s="100" t="inlineStr">
        <is>
          <t>ข้อสอบจริง</t>
        </is>
      </c>
      <c r="P182" s="100" t="inlineStr">
        <is>
          <t>ปี 2557</t>
        </is>
      </c>
      <c r="Q182" s="100" t="n"/>
    </row>
    <row r="183" ht="13.2" customHeight="1" s="49">
      <c r="A183" s="100" t="n">
        <v>181</v>
      </c>
      <c r="B183" s="88"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83" s="100" t="n"/>
      <c r="D183" s="88" t="inlineStr">
        <is>
          <t>พ.ร.บ. วิชาชีพเภสัชกรรม พ.ศ. 2537 และข้อบังคับจรรยาบรรณวิชาชีพ</t>
        </is>
      </c>
      <c r="E183" s="88" t="inlineStr">
        <is>
          <t>พ.ร.บ. ผลิตภัณฑ์สมุนไพร พ.ศ. 2562</t>
        </is>
      </c>
      <c r="F183" s="88" t="inlineStr">
        <is>
          <t>พ.ร.บ. เครื่องสำอาง พ.ศ. 2558</t>
        </is>
      </c>
      <c r="G183" s="88" t="inlineStr">
        <is>
          <t>พ.ร.บ. หลักประกันสุขภาพแห่งชาติ พ.ศ. 2545</t>
        </is>
      </c>
      <c r="H183" s="88" t="inlineStr">
        <is>
          <t>การปฏิบัติทางเภสัชกรรมชุมชน (Good Pharmacy Practice: GPP)</t>
        </is>
      </c>
      <c r="I183" s="100" t="n">
        <v>1</v>
      </c>
      <c r="J183" s="88"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00" t="n"/>
      <c r="L183" s="88" t="inlineStr">
        <is>
          <t>พ.ร.บ. ยา พ.ศ. 2510</t>
        </is>
      </c>
      <c r="M183" s="100" t="inlineStr">
        <is>
          <t>SAP</t>
        </is>
      </c>
      <c r="N183" s="88" t="inlineStr">
        <is>
          <t>ข้อ 28 (PLE_CC1_2557.md)</t>
        </is>
      </c>
      <c r="O183" s="100" t="inlineStr">
        <is>
          <t>ข้อสอบจริง</t>
        </is>
      </c>
      <c r="P183" s="100" t="inlineStr">
        <is>
          <t>ปี 2557</t>
        </is>
      </c>
      <c r="Q183" s="100" t="n"/>
    </row>
    <row r="184" ht="13.2" customHeight="1" s="49">
      <c r="A184" s="100" t="n">
        <v>182</v>
      </c>
      <c r="B184" s="88"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84" s="100" t="n"/>
      <c r="D184" s="88" t="inlineStr">
        <is>
          <t>พ.ร.บ. หลักประกันสุขภาพแห่งชาติ พ.ศ. 2545</t>
        </is>
      </c>
      <c r="E184" s="88" t="inlineStr">
        <is>
          <t>การปฏิบัติทางเภสัชกรรมชุมชน (Good Pharmacy Practice: GPP)</t>
        </is>
      </c>
      <c r="F184" s="88" t="inlineStr">
        <is>
          <t>บัญชียาหลักแห่งชาติ (National List of Essential Medicines: NLEM)</t>
        </is>
      </c>
      <c r="G184" s="88" t="inlineStr">
        <is>
          <t>เกณฑ์จริยธรรมว่าด้วยการส่งเสริมการขายยาของกระทรวงสาธารณสุข</t>
        </is>
      </c>
      <c r="H184" s="88" t="inlineStr">
        <is>
          <t>พ.ร.บ. ยา พ.ศ. 2510 (การจำหน่ายยาอันตรายและยาควบคุมพิเศษ)</t>
        </is>
      </c>
      <c r="I184" s="100" t="n">
        <v>1</v>
      </c>
      <c r="J18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00" t="n"/>
      <c r="L184" s="88" t="inlineStr">
        <is>
          <t>พ.ร.บ. วิชาชีพเภสัชกรรม 2537</t>
        </is>
      </c>
      <c r="M184" s="100" t="inlineStr">
        <is>
          <t>SAP</t>
        </is>
      </c>
      <c r="N184" s="88" t="inlineStr">
        <is>
          <t>ข้อ 43 (PLE_CC1_2557.md)</t>
        </is>
      </c>
      <c r="O184" s="100" t="inlineStr">
        <is>
          <t>ข้อสอบจริง</t>
        </is>
      </c>
      <c r="P184" s="100" t="inlineStr">
        <is>
          <t>ปี 2557</t>
        </is>
      </c>
      <c r="Q184" s="100" t="n"/>
    </row>
    <row r="185" ht="13.2" customHeight="1" s="49">
      <c r="A185" s="100" t="n">
        <v>183</v>
      </c>
      <c r="B185" s="88"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85" s="100" t="n"/>
      <c r="D185" s="88"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85" s="88" t="inlineStr">
        <is>
          <t>พ.ร.บ. ยา พ.ศ. 2510 (การจำหน่ายยาอันตรายและยาควบคุมพิเศษ)</t>
        </is>
      </c>
      <c r="F185" s="88" t="inlineStr">
        <is>
          <t>พ.ร.บ. ยาเสพติดให้โทษ พ.ศ. 2522 (ยาเสพติดให้โทษประเภท 2 และ 3)</t>
        </is>
      </c>
      <c r="G185" s="88" t="inlineStr">
        <is>
          <t>พ.ร.บ. วัตถุที่ออกฤทธิ์ต่อจิตและประสาท พ.ศ. 2559 (ประเภท 2 และ 4)</t>
        </is>
      </c>
      <c r="H185" s="88" t="inlineStr">
        <is>
          <t>พ.ร.บ. วิชาชีพเภสัชกรรม พ.ศ. 2537 และข้อบังคับจรรยาบรรณวิชาชีพ</t>
        </is>
      </c>
      <c r="I185" s="100" t="n">
        <v>1</v>
      </c>
      <c r="J185" s="88"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00" t="n"/>
      <c r="L185" s="88" t="inlineStr">
        <is>
          <t>พ.ร.บ. ยา พ.ศ. 2510</t>
        </is>
      </c>
      <c r="M185" s="100" t="inlineStr">
        <is>
          <t>SAP</t>
        </is>
      </c>
      <c r="N185" s="88" t="inlineStr">
        <is>
          <t>ข้อ 52 (PLE_CC1_2557.md)</t>
        </is>
      </c>
      <c r="O185" s="100" t="inlineStr">
        <is>
          <t>ข้อสอบจริง</t>
        </is>
      </c>
      <c r="P185" s="100" t="inlineStr">
        <is>
          <t>ปี 2557</t>
        </is>
      </c>
      <c r="Q185" s="100" t="n"/>
    </row>
    <row r="186" ht="13.2" customHeight="1" s="49">
      <c r="A186" s="100" t="n">
        <v>184</v>
      </c>
      <c r="B186" s="88"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86" s="100" t="n"/>
      <c r="D186" s="88" t="inlineStr">
        <is>
          <t>พ.ร.บ. วัตถุที่ออกฤทธิ์ต่อจิตและประสาท พ.ศ. 2559 (ประเภท 2 และ 4)</t>
        </is>
      </c>
      <c r="E186" s="88" t="inlineStr">
        <is>
          <t>พ.ร.บ. วิชาชีพเภสัชกรรม พ.ศ. 2537 และข้อบังคับจรรยาบรรณวิชาชีพ</t>
        </is>
      </c>
      <c r="F186" s="88" t="inlineStr">
        <is>
          <t>พ.ร.บ. ผลิตภัณฑ์สมุนไพร พ.ศ. 2562</t>
        </is>
      </c>
      <c r="G186" s="88" t="inlineStr">
        <is>
          <t>พ.ร.บ. เครื่องสำอาง พ.ศ. 2558</t>
        </is>
      </c>
      <c r="H186" s="88" t="inlineStr">
        <is>
          <t>พ.ร.บ. หลักประกันสุขภาพแห่งชาติ พ.ศ. 2545</t>
        </is>
      </c>
      <c r="I186" s="100" t="n">
        <v>1</v>
      </c>
      <c r="J186" s="88"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00" t="n"/>
      <c r="L186" s="88" t="inlineStr">
        <is>
          <t>พ.ร.บ. ยาเสพติดให้โทษ &amp; วัตถุออกฤทธิ์</t>
        </is>
      </c>
      <c r="M186" s="100" t="inlineStr">
        <is>
          <t>SAP</t>
        </is>
      </c>
      <c r="N186" s="88" t="inlineStr">
        <is>
          <t>ข้อ 54 (PLE_CC1_2557.md)</t>
        </is>
      </c>
      <c r="O186" s="100" t="inlineStr">
        <is>
          <t>ข้อสอบจริง</t>
        </is>
      </c>
      <c r="P186" s="100" t="inlineStr">
        <is>
          <t>ปี 2557</t>
        </is>
      </c>
      <c r="Q186" s="100" t="n"/>
    </row>
    <row r="187" ht="13.2" customHeight="1" s="49">
      <c r="A187" s="100" t="n">
        <v>185</v>
      </c>
      <c r="B187" s="88"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87" s="100" t="n"/>
      <c r="D187" s="88" t="inlineStr">
        <is>
          <t>พ.ร.บ. เครื่องสำอาง พ.ศ. 2558</t>
        </is>
      </c>
      <c r="E187" s="88" t="inlineStr">
        <is>
          <t>พ.ร.บ. หลักประกันสุขภาพแห่งชาติ พ.ศ. 2545</t>
        </is>
      </c>
      <c r="F187" s="88" t="inlineStr">
        <is>
          <t>การปฏิบัติทางเภสัชกรรมชุมชน (Good Pharmacy Practice: GPP)</t>
        </is>
      </c>
      <c r="G187" s="88" t="inlineStr">
        <is>
          <t>บัญชียาหลักแห่งชาติ (National List of Essential Medicines: NLEM)</t>
        </is>
      </c>
      <c r="H187" s="88" t="inlineStr">
        <is>
          <t>เกณฑ์จริยธรรมว่าด้วยการส่งเสริมการขายยาของกระทรวงสาธารณสุข</t>
        </is>
      </c>
      <c r="I187" s="100" t="n">
        <v>1</v>
      </c>
      <c r="J18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00" t="n"/>
      <c r="L187" s="88" t="inlineStr">
        <is>
          <t>พ.ร.บ. ยา พ.ศ. 2510</t>
        </is>
      </c>
      <c r="M187" s="100" t="inlineStr">
        <is>
          <t>SAP</t>
        </is>
      </c>
      <c r="N187" s="88" t="inlineStr">
        <is>
          <t>ข้อ 71 (PLE_CC1_2557.md)</t>
        </is>
      </c>
      <c r="O187" s="100" t="inlineStr">
        <is>
          <t>ข้อสอบจริง</t>
        </is>
      </c>
      <c r="P187" s="100" t="inlineStr">
        <is>
          <t>ปี 2557</t>
        </is>
      </c>
      <c r="Q187" s="100" t="n"/>
    </row>
    <row r="188" ht="13.2" customHeight="1" s="49">
      <c r="A188" s="100" t="n">
        <v>186</v>
      </c>
      <c r="B188" s="88"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88" s="100" t="n"/>
      <c r="D188" s="88" t="inlineStr">
        <is>
          <t>บัญชียาหลักแห่งชาติ (National List of Essential Medicines: NLEM)</t>
        </is>
      </c>
      <c r="E188" s="88" t="inlineStr">
        <is>
          <t>เกณฑ์จริยธรรมว่าด้วยการส่งเสริมการขายยาของกระทรวงสาธารณสุข</t>
        </is>
      </c>
      <c r="F188" s="88" t="inlineStr">
        <is>
          <t>พ.ร.บ. ยา พ.ศ. 2510 (การจำหน่ายยาอันตรายและยาควบคุมพิเศษ)</t>
        </is>
      </c>
      <c r="G188" s="88" t="inlineStr">
        <is>
          <t>พ.ร.บ. ยาเสพติดให้โทษ พ.ศ. 2522 (ยาเสพติดให้โทษประเภท 2 และ 3)</t>
        </is>
      </c>
      <c r="H188" s="88" t="inlineStr">
        <is>
          <t>พ.ร.บ. วัตถุที่ออกฤทธิ์ต่อจิตและประสาท พ.ศ. 2559 (ประเภท 2 และ 4)</t>
        </is>
      </c>
      <c r="I188" s="100" t="n">
        <v>1</v>
      </c>
      <c r="J188" s="88"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00" t="n"/>
      <c r="L188" s="88" t="inlineStr">
        <is>
          <t>พ.ร.บ. ยา พ.ศ. 2510</t>
        </is>
      </c>
      <c r="M188" s="100" t="inlineStr">
        <is>
          <t>SAP</t>
        </is>
      </c>
      <c r="N188" s="88" t="inlineStr">
        <is>
          <t>ข้อ 90 (PLE_CC1_2557.md)</t>
        </is>
      </c>
      <c r="O188" s="100" t="inlineStr">
        <is>
          <t>ข้อสอบจริง</t>
        </is>
      </c>
      <c r="P188" s="100" t="inlineStr">
        <is>
          <t>ปี 2557</t>
        </is>
      </c>
      <c r="Q188" s="100" t="n"/>
    </row>
    <row r="189" ht="13.2" customHeight="1" s="49">
      <c r="A189" s="100" t="n">
        <v>187</v>
      </c>
      <c r="B189" s="88"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89" s="100" t="n"/>
      <c r="D189" s="88" t="inlineStr">
        <is>
          <t>พ.ร.บ. ยาเสพติดให้โทษ พ.ศ. 2522 (ยาเสพติดให้โทษประเภท 2 และ 3)</t>
        </is>
      </c>
      <c r="E189" s="88" t="inlineStr">
        <is>
          <t>พ.ร.บ. วัตถุที่ออกฤทธิ์ต่อจิตและประสาท พ.ศ. 2559 (ประเภท 2 และ 4)</t>
        </is>
      </c>
      <c r="F189" s="88" t="inlineStr">
        <is>
          <t>พ.ร.บ. วิชาชีพเภสัชกรรม พ.ศ. 2537 และข้อบังคับจรรยาบรรณวิชาชีพ</t>
        </is>
      </c>
      <c r="G189" s="88" t="inlineStr">
        <is>
          <t>พ.ร.บ. ผลิตภัณฑ์สมุนไพร พ.ศ. 2562</t>
        </is>
      </c>
      <c r="H189" s="88" t="inlineStr">
        <is>
          <t>พ.ร.บ. เครื่องสำอาง พ.ศ. 2558</t>
        </is>
      </c>
      <c r="I189" s="100" t="n">
        <v>1</v>
      </c>
      <c r="J18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00" t="n"/>
      <c r="L189" s="88" t="inlineStr">
        <is>
          <t>พ.ร.บ. ยา พ.ศ. 2510</t>
        </is>
      </c>
      <c r="M189" s="100" t="inlineStr">
        <is>
          <t>SAP</t>
        </is>
      </c>
      <c r="N189" s="88" t="inlineStr">
        <is>
          <t>ข้อ 94 (PLE_CC1_2557.md)</t>
        </is>
      </c>
      <c r="O189" s="100" t="inlineStr">
        <is>
          <t>ข้อสอบจริง</t>
        </is>
      </c>
      <c r="P189" s="100" t="inlineStr">
        <is>
          <t>ปี 2557</t>
        </is>
      </c>
      <c r="Q189" s="100" t="n"/>
    </row>
    <row r="190" ht="13.2" customHeight="1" s="49">
      <c r="A190" s="100" t="n">
        <v>188</v>
      </c>
      <c r="B190" s="88"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90" s="100" t="n"/>
      <c r="D190" s="88" t="inlineStr">
        <is>
          <t>พ.ร.บ. ผลิตภัณฑ์สมุนไพร พ.ศ. 2562</t>
        </is>
      </c>
      <c r="E190" s="88" t="inlineStr">
        <is>
          <t>พ.ร.บ. เครื่องสำอาง พ.ศ. 2558</t>
        </is>
      </c>
      <c r="F190" s="88" t="inlineStr">
        <is>
          <t>พ.ร.บ. หลักประกันสุขภาพแห่งชาติ พ.ศ. 2545</t>
        </is>
      </c>
      <c r="G190" s="88" t="inlineStr">
        <is>
          <t>การปฏิบัติทางเภสัชกรรมชุมชน (Good Pharmacy Practice: GPP)</t>
        </is>
      </c>
      <c r="H190" s="88" t="inlineStr">
        <is>
          <t>บัญชียาหลักแห่งชาติ (National List of Essential Medicines: NLEM)</t>
        </is>
      </c>
      <c r="I190" s="100" t="n">
        <v>1</v>
      </c>
      <c r="J19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00" t="n"/>
      <c r="L190" s="88" t="inlineStr">
        <is>
          <t>พ.ร.บ. ยา พ.ศ. 2510</t>
        </is>
      </c>
      <c r="M190" s="100" t="inlineStr">
        <is>
          <t>SAP</t>
        </is>
      </c>
      <c r="N190" s="88" t="inlineStr">
        <is>
          <t>ข้อ 6 (PLE_CC1_2556.md)</t>
        </is>
      </c>
      <c r="O190" s="100" t="inlineStr">
        <is>
          <t>ข้อสอบจริง</t>
        </is>
      </c>
      <c r="P190" s="100" t="inlineStr">
        <is>
          <t>ปี 2556</t>
        </is>
      </c>
      <c r="Q190" s="100" t="n"/>
    </row>
    <row r="191" ht="13.2" customHeight="1" s="49">
      <c r="A191" s="100" t="n">
        <v>189</v>
      </c>
      <c r="B191" s="88" t="inlineStr">
        <is>
          <t>กระบวนการใดในการควบคุมคุณภาพที่บ่งบอกถึงประสิทธิภาพในการรักษาของ warfarin</t>
        </is>
      </c>
      <c r="C191" s="100" t="n"/>
      <c r="D191" s="88" t="inlineStr">
        <is>
          <t>Friability</t>
        </is>
      </c>
      <c r="E191" s="88" t="inlineStr">
        <is>
          <t>Dissolution</t>
        </is>
      </c>
      <c r="F191" s="88" t="inlineStr">
        <is>
          <t>Disintegration</t>
        </is>
      </c>
      <c r="G191" s="88" t="inlineStr">
        <is>
          <t>Hardness</t>
        </is>
      </c>
      <c r="H191" s="88" t="inlineStr">
        <is>
          <t>Content uniformity</t>
        </is>
      </c>
      <c r="I191" s="100" t="n">
        <v>1</v>
      </c>
      <c r="J191" s="88"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00" t="n"/>
      <c r="L191" s="88" t="inlineStr">
        <is>
          <t>พ.ร.บ. ยา พ.ศ. 2510</t>
        </is>
      </c>
      <c r="M191" s="100" t="inlineStr">
        <is>
          <t>SAP</t>
        </is>
      </c>
      <c r="N191" s="88" t="inlineStr">
        <is>
          <t>ข้อ 3 (PLE_CC1_2555 Day 1.md)</t>
        </is>
      </c>
      <c r="O191" s="100" t="inlineStr">
        <is>
          <t>ข้อสอบจริง</t>
        </is>
      </c>
      <c r="P191" s="100" t="inlineStr">
        <is>
          <t>ปี 2555</t>
        </is>
      </c>
      <c r="Q191" s="100" t="n"/>
    </row>
    <row r="192" ht="13.2" customHeight="1" s="49">
      <c r="A192" s="100" t="n">
        <v>190</v>
      </c>
      <c r="B192" s="88" t="inlineStr">
        <is>
          <t>ยา warfarin ตรวจสอบแล้วพบว่าสถานที่ที่ระบุในฉลากไม่ใช่สถานที่ผลิตจริง ถือว่าเป็นยาประเภทใด ตามกฎหมาย</t>
        </is>
      </c>
      <c r="C192" s="100" t="n"/>
      <c r="D192" s="88" t="inlineStr">
        <is>
          <t>ยาเสื่อมคุณภาพ</t>
        </is>
      </c>
      <c r="E192" s="88" t="inlineStr">
        <is>
          <t>ยาผิดมาตรฐาน</t>
        </is>
      </c>
      <c r="F192" s="88" t="inlineStr">
        <is>
          <t>ยาปลอม</t>
        </is>
      </c>
      <c r="G192" s="88" t="inlineStr">
        <is>
          <t>ยาไม่ได้ขึ้นทะเบียนตำรับ</t>
        </is>
      </c>
      <c r="H192" s="88" t="inlineStr">
        <is>
          <t>ยาเพิกถอนทะเบียนตำรับ 2 3 4 คณะเภสัชศาสตร์</t>
        </is>
      </c>
      <c r="I192" s="100" t="n">
        <v>1</v>
      </c>
      <c r="J192" s="88"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00" t="n"/>
      <c r="L192" s="88" t="inlineStr">
        <is>
          <t>พ.ร.บ. ยา พ.ศ. 2510</t>
        </is>
      </c>
      <c r="M192" s="100" t="inlineStr">
        <is>
          <t>SAP</t>
        </is>
      </c>
      <c r="N192" s="88" t="inlineStr">
        <is>
          <t>ข้อ 10 (PLE_CC1_2555 Day 1.md)</t>
        </is>
      </c>
      <c r="O192" s="100" t="inlineStr">
        <is>
          <t>ข้อสอบจริง</t>
        </is>
      </c>
      <c r="P192" s="100" t="inlineStr">
        <is>
          <t>ปี 2555</t>
        </is>
      </c>
      <c r="Q192" s="100" t="n"/>
    </row>
    <row r="193" ht="13.2" customHeight="1" s="49">
      <c r="A193" s="100" t="n">
        <v>191</v>
      </c>
      <c r="B193" s="88" t="inlineStr">
        <is>
          <t>ยาเม็ด prednisolone 5 mg จัดเป็นยาประเภทใดตามกฎหมาย</t>
        </is>
      </c>
      <c r="C193" s="100" t="n"/>
      <c r="D193" s="88" t="inlineStr">
        <is>
          <t>ยาสามัญประจำบ้าน</t>
        </is>
      </c>
      <c r="E193" s="88" t="inlineStr">
        <is>
          <t>ยาแผนปัจจุบันบรรจุเสร็จที่ไม่ใช่ยาอันตรายและยาควบคุมพิเศษ</t>
        </is>
      </c>
      <c r="F193" s="88" t="inlineStr">
        <is>
          <t>ยาอันตราย</t>
        </is>
      </c>
      <c r="G193" s="88" t="inlineStr">
        <is>
          <t>ยาควบคุมพิเศษ</t>
        </is>
      </c>
      <c r="H193" s="88" t="inlineStr">
        <is>
          <t>ยาเสพติดให้โทษประเภทที่ 3 คณะเภสัชศาสตร์</t>
        </is>
      </c>
      <c r="I193" s="100" t="n">
        <v>1</v>
      </c>
      <c r="J193" s="88"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00" t="n"/>
      <c r="L193" s="88" t="inlineStr">
        <is>
          <t>พ.ร.บ. ยา พ.ศ. 2510</t>
        </is>
      </c>
      <c r="M193" s="100" t="inlineStr">
        <is>
          <t>SAP</t>
        </is>
      </c>
      <c r="N193" s="88" t="inlineStr">
        <is>
          <t>ข้อ 40 (PLE_CC1_2555 Day 1.md)</t>
        </is>
      </c>
      <c r="O193" s="100" t="inlineStr">
        <is>
          <t>ข้อสอบจริง</t>
        </is>
      </c>
      <c r="P193" s="100" t="inlineStr">
        <is>
          <t>ปี 2555</t>
        </is>
      </c>
      <c r="Q193" s="100" t="n"/>
    </row>
    <row r="194" ht="13.2" customHeight="1" s="49">
      <c r="A194" s="100" t="n">
        <v>192</v>
      </c>
      <c r="B194" s="88" t="inlineStr">
        <is>
          <t>ยาคุมกำเนิดแบบ triphasic จัดเป็นยาคุมกำเนิดประเภทใดตามกฎหมาย</t>
        </is>
      </c>
      <c r="C194" s="100" t="n"/>
      <c r="D194" s="88" t="inlineStr">
        <is>
          <t>ยาสามัญประจำบ้าน</t>
        </is>
      </c>
      <c r="E194" s="88" t="inlineStr">
        <is>
          <t>ยาแผนปัจจุบันบรรจุเสร็จที่ไม่ใช่ยาอันตรายและยาควบคุมพิเศษ</t>
        </is>
      </c>
      <c r="F194" s="88" t="inlineStr">
        <is>
          <t>ยาอันตราย</t>
        </is>
      </c>
      <c r="G194" s="88" t="inlineStr">
        <is>
          <t>ยาควบคุมพิเศษ</t>
        </is>
      </c>
      <c r="H194" s="88" t="inlineStr">
        <is>
          <t>ยาเสพติดให้โทษประเภทที่ 3</t>
        </is>
      </c>
      <c r="I194" s="100" t="n">
        <v>1</v>
      </c>
      <c r="J194" s="88"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00" t="n"/>
      <c r="L194" s="88" t="inlineStr">
        <is>
          <t>พ.ร.บ. ยา พ.ศ. 2510</t>
        </is>
      </c>
      <c r="M194" s="100" t="inlineStr">
        <is>
          <t>SAP</t>
        </is>
      </c>
      <c r="N194" s="88" t="inlineStr">
        <is>
          <t>ข้อ 78 (PLE_CC1_2555 Day 1.md)</t>
        </is>
      </c>
      <c r="O194" s="100" t="inlineStr">
        <is>
          <t>ข้อสอบจริง</t>
        </is>
      </c>
      <c r="P194" s="100" t="inlineStr">
        <is>
          <t>ปี 2555</t>
        </is>
      </c>
      <c r="Q194" s="100" t="n"/>
    </row>
    <row r="195" ht="13.2" customHeight="1" s="49">
      <c r="A195" s="100" t="n">
        <v>193</v>
      </c>
      <c r="B195" s="88" t="inlineStr">
        <is>
          <t>ถ้าตรวจสอบแล้วพบว่า สถานที่ที่ระบุในฉลากยา warfarin ไม่ใช่สถานที่ผลิตจริง จะจัดว่ายานี้เป็นยาประเภทใดตาม กฎหมาย</t>
        </is>
      </c>
      <c r="C195" s="100" t="n"/>
      <c r="D195" s="88" t="inlineStr">
        <is>
          <t>เกณฑ์จริยธรรมว่าด้วยการส่งเสริมการขายยาของกระทรวงสาธารณสุข</t>
        </is>
      </c>
      <c r="E195" s="88" t="inlineStr">
        <is>
          <t>พ.ร.บ. ยา พ.ศ. 2510 (การจำหน่ายยาอันตรายและยาควบคุมพิเศษ)</t>
        </is>
      </c>
      <c r="F195" s="88" t="inlineStr">
        <is>
          <t>พ.ร.บ. ยาเสพติดให้โทษ พ.ศ. 2522 (ยาเสพติดให้โทษประเภท 2 และ 3)</t>
        </is>
      </c>
      <c r="G195" s="88" t="inlineStr">
        <is>
          <t>พ.ร.บ. วัตถุที่ออกฤทธิ์ต่อจิตและประสาท พ.ศ. 2559 (ประเภท 2 และ 4)</t>
        </is>
      </c>
      <c r="H195" s="88" t="inlineStr">
        <is>
          <t>พ.ร.บ. วิชาชีพเภสัชกรรม พ.ศ. 2537 และข้อบังคับจรรยาบรรณวิชาชีพ</t>
        </is>
      </c>
      <c r="I195" s="100" t="n">
        <v>1</v>
      </c>
      <c r="J19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00" t="n"/>
      <c r="L195" s="88" t="inlineStr">
        <is>
          <t>พ.ร.บ. ยา พ.ศ. 2510</t>
        </is>
      </c>
      <c r="M195" s="100" t="inlineStr">
        <is>
          <t>SAP</t>
        </is>
      </c>
      <c r="N195" s="88" t="inlineStr">
        <is>
          <t>ข้อ 10 (PLE_CC1_2555 Day 2.md)</t>
        </is>
      </c>
      <c r="O195" s="100" t="inlineStr">
        <is>
          <t>ข้อสอบจริง</t>
        </is>
      </c>
      <c r="P195" s="100" t="inlineStr">
        <is>
          <t>ปี 2555</t>
        </is>
      </c>
      <c r="Q195" s="100" t="n"/>
    </row>
    <row r="196" ht="13.2" customHeight="1" s="49">
      <c r="A196" s="100" t="n">
        <v>194</v>
      </c>
      <c r="B196" s="88" t="inlineStr">
        <is>
          <t>เกี่ยวกับ ประสิทธิภาพการรักษา ข้อใดต่อไปนี้กล่าวถูกต้องตามหลักวิชาชีพเภสัชกรรม</t>
        </is>
      </c>
      <c r="C196" s="100" t="n"/>
      <c r="D196" s="88" t="inlineStr">
        <is>
          <t>พ.ร.บ. วัตถุที่ออกฤทธิ์ต่อจิตและประสาท พ.ศ. 2559 (ประเภท 2 และ 4)</t>
        </is>
      </c>
      <c r="E196" s="88" t="inlineStr">
        <is>
          <t>พ.ร.บ. วิชาชีพเภสัชกรรม พ.ศ. 2537 และข้อบังคับจรรยาบรรณวิชาชีพ</t>
        </is>
      </c>
      <c r="F196" s="88" t="inlineStr">
        <is>
          <t>พ.ร.บ. ผลิตภัณฑ์สมุนไพร พ.ศ. 2562</t>
        </is>
      </c>
      <c r="G196" s="88" t="inlineStr">
        <is>
          <t>พ.ร.บ. เครื่องสำอาง พ.ศ. 2558</t>
        </is>
      </c>
      <c r="H196" s="88" t="inlineStr">
        <is>
          <t>พ.ร.บ. หลักประกันสุขภาพแห่งชาติ พ.ศ. 2545</t>
        </is>
      </c>
      <c r="I196" s="100" t="n">
        <v>1</v>
      </c>
      <c r="J19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00" t="n"/>
      <c r="L196" s="88" t="inlineStr">
        <is>
          <t>พ.ร.บ. ยา พ.ศ. 2510</t>
        </is>
      </c>
      <c r="M196" s="100" t="inlineStr">
        <is>
          <t>SAP</t>
        </is>
      </c>
      <c r="N196" s="88" t="inlineStr">
        <is>
          <t>ข้อ 4 (PLE_CC1_2555 Day 2.md)</t>
        </is>
      </c>
      <c r="O196" s="100" t="inlineStr">
        <is>
          <t>ข้อสอบจริง</t>
        </is>
      </c>
      <c r="P196" s="100" t="inlineStr">
        <is>
          <t>ปี 2555</t>
        </is>
      </c>
      <c r="Q196" s="100" t="n"/>
    </row>
    <row r="197" ht="13.2" customHeight="1" s="49">
      <c r="A197" s="100" t="n">
        <v>195</v>
      </c>
      <c r="B197" s="88" t="inlineStr">
        <is>
          <t>Triphasic hormonal contraceptives จัดเป็นยาประเภทใดตามกฎหมาย</t>
        </is>
      </c>
      <c r="C197" s="100" t="n"/>
      <c r="D197" s="88" t="inlineStr">
        <is>
          <t>พ.ร.บ. เครื่องสำอาง พ.ศ. 2558</t>
        </is>
      </c>
      <c r="E197" s="88" t="inlineStr">
        <is>
          <t>พ.ร.บ. หลักประกันสุขภาพแห่งชาติ พ.ศ. 2545</t>
        </is>
      </c>
      <c r="F197" s="88" t="inlineStr">
        <is>
          <t>การปฏิบัติทางเภสัชกรรมชุมชน (Good Pharmacy Practice: GPP)</t>
        </is>
      </c>
      <c r="G197" s="88" t="inlineStr">
        <is>
          <t>บัญชียาหลักแห่งชาติ (National List of Essential Medicines: NLEM)</t>
        </is>
      </c>
      <c r="H197" s="88" t="inlineStr">
        <is>
          <t>เกณฑ์จริยธรรมว่าด้วยการส่งเสริมการขายยาของกระทรวงสาธารณสุข</t>
        </is>
      </c>
      <c r="I197" s="100" t="n">
        <v>1</v>
      </c>
      <c r="J19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00" t="n"/>
      <c r="L197" s="88" t="inlineStr">
        <is>
          <t>พ.ร.บ. ยา พ.ศ. 2510</t>
        </is>
      </c>
      <c r="M197" s="100" t="inlineStr">
        <is>
          <t>SAP</t>
        </is>
      </c>
      <c r="N197" s="88" t="inlineStr">
        <is>
          <t>ข้อ 6 (PLE_CC1_2555 Day 2.md)</t>
        </is>
      </c>
      <c r="O197" s="100" t="inlineStr">
        <is>
          <t>ข้อสอบจริง</t>
        </is>
      </c>
      <c r="P197" s="100" t="inlineStr">
        <is>
          <t>ปี 2555</t>
        </is>
      </c>
      <c r="Q197" s="100" t="n"/>
    </row>
    <row r="198" ht="13.2" customHeight="1" s="49">
      <c r="A198" s="100" t="n">
        <v>196</v>
      </c>
      <c r="B198" s="88"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98" s="100" t="n"/>
      <c r="D198" s="88" t="inlineStr">
        <is>
          <t>บัญชียาหลักแห่งชาติ (National List of Essential Medicines: NLEM)</t>
        </is>
      </c>
      <c r="E198" s="88" t="inlineStr">
        <is>
          <t>เกณฑ์จริยธรรมว่าด้วยการส่งเสริมการขายยาของกระทรวงสาธารณสุข</t>
        </is>
      </c>
      <c r="F198" s="88" t="inlineStr">
        <is>
          <t>พ.ร.บ. ยา พ.ศ. 2510 (การจำหน่ายยาอันตรายและยาควบคุมพิเศษ)</t>
        </is>
      </c>
      <c r="G198" s="88" t="inlineStr">
        <is>
          <t>พ.ร.บ. ยาเสพติดให้โทษ พ.ศ. 2522 (ยาเสพติดให้โทษประเภท 2 และ 3)</t>
        </is>
      </c>
      <c r="H198" s="88" t="inlineStr">
        <is>
          <t>พ.ร.บ. วัตถุที่ออกฤทธิ์ต่อจิตและประสาท พ.ศ. 2559 (ประเภท 2 และ 4)</t>
        </is>
      </c>
      <c r="I198" s="100" t="n">
        <v>1</v>
      </c>
      <c r="J19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00" t="n"/>
      <c r="L198" s="88" t="inlineStr">
        <is>
          <t>พ.ร.บ. ยา พ.ศ. 2510</t>
        </is>
      </c>
      <c r="M198" s="100" t="inlineStr">
        <is>
          <t>SAP</t>
        </is>
      </c>
      <c r="N198" s="88" t="inlineStr">
        <is>
          <t>ข้อ 1 (PLE_CC1_2555 Day 2.md)</t>
        </is>
      </c>
      <c r="O198" s="100" t="inlineStr">
        <is>
          <t>ข้อสอบจริง</t>
        </is>
      </c>
      <c r="P198" s="100" t="inlineStr">
        <is>
          <t>ปี 2555</t>
        </is>
      </c>
      <c r="Q198" s="100" t="n"/>
    </row>
    <row r="199" ht="13.2" customHeight="1" s="49">
      <c r="A199" s="100" t="n">
        <v>197</v>
      </c>
      <c r="B199" s="88" t="inlineStr">
        <is>
          <t>การใช้ racemic mixture มีประสิทธิผลดีสุด</t>
        </is>
      </c>
      <c r="C199" s="100" t="n"/>
      <c r="D199" s="88" t="inlineStr">
        <is>
          <t>พ.ร.บ. ยาเสพติดให้โทษ พ.ศ. 2522 (ยาเสพติดให้โทษประเภท 2 และ 3)</t>
        </is>
      </c>
      <c r="E199" s="88" t="inlineStr">
        <is>
          <t>พ.ร.บ. วัตถุที่ออกฤทธิ์ต่อจิตและประสาท พ.ศ. 2559 (ประเภท 2 และ 4)</t>
        </is>
      </c>
      <c r="F199" s="88" t="inlineStr">
        <is>
          <t>พ.ร.บ. วิชาชีพเภสัชกรรม พ.ศ. 2537 และข้อบังคับจรรยาบรรณวิชาชีพ</t>
        </is>
      </c>
      <c r="G199" s="88" t="inlineStr">
        <is>
          <t>พ.ร.บ. ผลิตภัณฑ์สมุนไพร พ.ศ. 2562</t>
        </is>
      </c>
      <c r="H199" s="88" t="inlineStr">
        <is>
          <t>พ.ร.บ. เครื่องสำอาง พ.ศ. 2558</t>
        </is>
      </c>
      <c r="I199" s="100" t="n">
        <v>1</v>
      </c>
      <c r="J19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00" t="n"/>
      <c r="L199" s="88" t="inlineStr">
        <is>
          <t>พ.ร.บ. ยา พ.ศ. 2510</t>
        </is>
      </c>
      <c r="M199" s="100" t="inlineStr">
        <is>
          <t>SAP</t>
        </is>
      </c>
      <c r="N199" s="88" t="inlineStr">
        <is>
          <t>ข้อ 3 (PLE_CC1_2555 Day 2.md)</t>
        </is>
      </c>
      <c r="O199" s="100" t="inlineStr">
        <is>
          <t>ข้อสอบจริง</t>
        </is>
      </c>
      <c r="P199" s="100" t="inlineStr">
        <is>
          <t>ปี 2555</t>
        </is>
      </c>
      <c r="Q199" s="100" t="n"/>
    </row>
    <row r="200" ht="13.2" customHeight="1" s="49">
      <c r="A200" s="100" t="n">
        <v>198</v>
      </c>
      <c r="B200" s="88" t="inlineStr">
        <is>
          <t>metrothexate จัดเป็นยาประเภทใดตามกฎหมาย</t>
        </is>
      </c>
      <c r="C200" s="100" t="n"/>
      <c r="D200" s="88" t="inlineStr">
        <is>
          <t>ยาอันตราย</t>
        </is>
      </c>
      <c r="E200" s="88" t="inlineStr">
        <is>
          <t>ยาควบคุมพิเศษ</t>
        </is>
      </c>
      <c r="F200" s="88" t="inlineStr">
        <is>
          <t>ยาสามัญประจำบ้าน</t>
        </is>
      </c>
      <c r="G200" s="88" t="inlineStr">
        <is>
          <t>ยาเสพติดให้โทษ ประเภทที่ 3</t>
        </is>
      </c>
      <c r="H200" s="88"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200" s="100" t="n">
        <v>1</v>
      </c>
      <c r="J20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00" t="n"/>
      <c r="L200" s="88" t="inlineStr">
        <is>
          <t>พ.ร.บ. ยา พ.ศ. 2510</t>
        </is>
      </c>
      <c r="M200" s="100" t="inlineStr">
        <is>
          <t>SAP</t>
        </is>
      </c>
      <c r="N200" s="88" t="inlineStr">
        <is>
          <t>ข้อ 110 (PLE_CC1_2554 SET1.md)</t>
        </is>
      </c>
      <c r="O200" s="100" t="inlineStr">
        <is>
          <t>ข้อสอบจริง</t>
        </is>
      </c>
      <c r="P200" s="100" t="inlineStr">
        <is>
          <t>ปี 2554</t>
        </is>
      </c>
      <c r="Q200" s="100" t="n"/>
    </row>
    <row r="201" ht="13.2" customHeight="1" s="49">
      <c r="A201" s="100" t="n">
        <v>199</v>
      </c>
      <c r="B201" s="88"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201" s="100" t="n"/>
      <c r="D201" s="88" t="inlineStr">
        <is>
          <t>การปฏิบัติทางเภสัชกรรมชุมชน (Good Pharmacy Practice: GPP)</t>
        </is>
      </c>
      <c r="E201" s="88" t="inlineStr">
        <is>
          <t>บัญชียาหลักแห่งชาติ (National List of Essential Medicines: NLEM)</t>
        </is>
      </c>
      <c r="F201" s="88" t="inlineStr">
        <is>
          <t>เกณฑ์จริยธรรมว่าด้วยการส่งเสริมการขายยาของกระทรวงสาธารณสุข</t>
        </is>
      </c>
      <c r="G201" s="88" t="inlineStr">
        <is>
          <t>พ.ร.บ. ยา พ.ศ. 2510 (การจำหน่ายยาอันตรายและยาควบคุมพิเศษ)</t>
        </is>
      </c>
      <c r="H201" s="88" t="inlineStr">
        <is>
          <t>พ.ร.บ. ยาเสพติดให้โทษ พ.ศ. 2522 (ยาเสพติดให้โทษประเภท 2 และ 3)</t>
        </is>
      </c>
      <c r="I201" s="100" t="n">
        <v>5</v>
      </c>
      <c r="J201" s="8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00" t="n"/>
      <c r="L201" s="88" t="inlineStr">
        <is>
          <t>พ.ร.บ. ยา พ.ศ. 2510</t>
        </is>
      </c>
      <c r="M201" s="100" t="inlineStr">
        <is>
          <t>SAP</t>
        </is>
      </c>
      <c r="N201" s="88" t="inlineStr">
        <is>
          <t>ข้อ 4 (PLE_CC1_2554 SET2.md)</t>
        </is>
      </c>
      <c r="O201" s="100" t="inlineStr">
        <is>
          <t>ข้อสอบจริง</t>
        </is>
      </c>
      <c r="P201" s="100" t="inlineStr">
        <is>
          <t>ปี 2554</t>
        </is>
      </c>
      <c r="Q201" s="100" t="n"/>
    </row>
    <row r="202" ht="13.2" customHeight="1" s="49">
      <c r="A202" s="100" t="n">
        <v>200</v>
      </c>
      <c r="B202" s="88" t="inlineStr">
        <is>
          <t>ควรให้ยาอะไรกับ 5-FU เพื่อเพิ่มฤทธิ์ของ 5-FU ให้มีประสิทธิภาพดีขึ้น</t>
        </is>
      </c>
      <c r="C202" s="100" t="n"/>
      <c r="D202" s="88" t="inlineStr">
        <is>
          <t>Leucovorin</t>
        </is>
      </c>
      <c r="E202" s="88" t="inlineStr">
        <is>
          <t>Ifosfamide</t>
        </is>
      </c>
      <c r="F202" s="88" t="inlineStr">
        <is>
          <t>Cisplatin</t>
        </is>
      </c>
      <c r="G202" s="88" t="inlineStr">
        <is>
          <t>Docetaxel</t>
        </is>
      </c>
      <c r="H202" s="88" t="inlineStr">
        <is>
          <t>Bleomycin จะยับยั้งการแบ่งเซลล์ของเซลล์มะเร็งทำให้ไม่มีการเพิ่มขึ้นของเซลล์มะเร็งและทำให้ก้อนมะเร็งลดลง</t>
        </is>
      </c>
      <c r="I202" s="100" t="n">
        <v>1</v>
      </c>
      <c r="J202" s="88"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00" t="n"/>
      <c r="L202" s="88" t="inlineStr">
        <is>
          <t>พ.ร.บ. ยา พ.ศ. 2510</t>
        </is>
      </c>
      <c r="M202" s="100" t="inlineStr">
        <is>
          <t>SAP</t>
        </is>
      </c>
      <c r="N202" s="88" t="inlineStr">
        <is>
          <t>ข้อ 6 (PLE_CC1_2554 SET2.md)</t>
        </is>
      </c>
      <c r="O202" s="100" t="inlineStr">
        <is>
          <t>ข้อสอบจริง</t>
        </is>
      </c>
      <c r="P202" s="100" t="inlineStr">
        <is>
          <t>ปี 2554</t>
        </is>
      </c>
      <c r="Q202" s="100" t="n"/>
    </row>
    <row r="203" ht="13.2" customHeight="1" s="49">
      <c r="A203" s="100" t="n">
        <v>201</v>
      </c>
      <c r="B203" s="88"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203" s="100" t="n"/>
      <c r="D203" s="88" t="inlineStr">
        <is>
          <t>มีการผสมตัวยา ciprofloxacin ด้วย</t>
        </is>
      </c>
      <c r="E203" s="88" t="inlineStr">
        <is>
          <t>ตรวจพบปริมาณ norfloxacinเพียง 70% เท่านั้น</t>
        </is>
      </c>
      <c r="F203" s="88" t="inlineStr">
        <is>
          <t>ที่ฉลากระบุว่าเป็นยา ofloxacin</t>
        </is>
      </c>
      <c r="G203" s="88" t="inlineStr">
        <is>
          <t>ที่ฉลากแสดงเครื่องหมายของผู้ผลิตซึ่งมิใช่ความจริง</t>
        </is>
      </c>
      <c r="H203" s="88"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203" s="100" t="n">
        <v>1</v>
      </c>
      <c r="J203" s="88"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00" t="n"/>
      <c r="L203" s="88" t="inlineStr">
        <is>
          <t>พ.ร.บ. ยา พ.ศ. 2510</t>
        </is>
      </c>
      <c r="M203" s="100" t="inlineStr">
        <is>
          <t>SAP</t>
        </is>
      </c>
      <c r="N203" s="88" t="inlineStr">
        <is>
          <t>ข้อ 2 (PLE_CC1_2554 SET2.md)</t>
        </is>
      </c>
      <c r="O203" s="100" t="inlineStr">
        <is>
          <t>ข้อสอบจริง</t>
        </is>
      </c>
      <c r="P203" s="100" t="inlineStr">
        <is>
          <t>ปี 2554</t>
        </is>
      </c>
      <c r="Q203" s="100" t="n"/>
    </row>
    <row r="204" ht="13.2" customHeight="1" s="49">
      <c r="A204" s="100" t="n">
        <v>202</v>
      </c>
      <c r="B204" s="88"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204" s="100" t="n"/>
      <c r="D204" s="88" t="inlineStr">
        <is>
          <t>simvastatinกับ niacin</t>
        </is>
      </c>
      <c r="E204" s="88" t="inlineStr">
        <is>
          <t>atorvastatinกับgemfibrozil</t>
        </is>
      </c>
      <c r="F204" s="88" t="inlineStr">
        <is>
          <t>niacinกับgemfibrozil</t>
        </is>
      </c>
      <c r="G204" s="88" t="inlineStr">
        <is>
          <t>simvastatinกับezetimibe</t>
        </is>
      </c>
      <c r="H204" s="88" t="inlineStr">
        <is>
          <t>simvastatinกับfenofibrate</t>
        </is>
      </c>
      <c r="I204" s="100" t="n">
        <v>1</v>
      </c>
      <c r="J204" s="88"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00" t="n"/>
      <c r="L204" s="88" t="inlineStr">
        <is>
          <t>พ.ร.บ. ยา พ.ศ. 2510</t>
        </is>
      </c>
      <c r="M204" s="100" t="inlineStr">
        <is>
          <t>SAP</t>
        </is>
      </c>
      <c r="N204" s="88" t="inlineStr">
        <is>
          <t>ข้อ 3 (PLE_CC1_2554 SET2.md)</t>
        </is>
      </c>
      <c r="O204" s="100" t="inlineStr">
        <is>
          <t>ข้อสอบจริง</t>
        </is>
      </c>
      <c r="P204" s="100" t="inlineStr">
        <is>
          <t>ปี 2554</t>
        </is>
      </c>
      <c r="Q204" s="100" t="n"/>
    </row>
    <row r="205" ht="13.2" customHeight="1" s="49">
      <c r="A205" s="100" t="n">
        <v>203</v>
      </c>
      <c r="B205" s="88" t="inlineStr">
        <is>
          <t>alcohol 70% ขนาด 30 มิลลิลิตร จัดเป็นยาใดในกฎหมาย</t>
        </is>
      </c>
      <c r="C205" s="100" t="n"/>
      <c r="D205" s="88" t="inlineStr">
        <is>
          <t>ยาสามัญประจำบ้าน ข . ยาอันตราย ค . ยาควบคุมพิเศษ</t>
        </is>
      </c>
      <c r="E205" s="88" t="inlineStr">
        <is>
          <t>วัตถุออกฤทธิ์ต่อจิตและประสาท</t>
        </is>
      </c>
      <c r="F205" s="88"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205" s="88" t="inlineStr">
        <is>
          <t>กล่องเสียงอักเสบ</t>
        </is>
      </c>
      <c r="H205" s="88" t="inlineStr">
        <is>
          <t>คอพอก</t>
        </is>
      </c>
      <c r="I205" s="100" t="n">
        <v>1</v>
      </c>
      <c r="J205" s="88"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00" t="n"/>
      <c r="L205" s="88" t="inlineStr">
        <is>
          <t>พ.ร.บ. ยา พ.ศ. 2510</t>
        </is>
      </c>
      <c r="M205" s="100" t="inlineStr">
        <is>
          <t>SAP</t>
        </is>
      </c>
      <c r="N205" s="88" t="inlineStr">
        <is>
          <t>ข้อ 30 (PLE_CC1_2554 SET2.md)</t>
        </is>
      </c>
      <c r="O205" s="100" t="inlineStr">
        <is>
          <t>ข้อสอบจริง</t>
        </is>
      </c>
      <c r="P205" s="100" t="inlineStr">
        <is>
          <t>ปี 2554</t>
        </is>
      </c>
      <c r="Q205" s="100" t="n"/>
    </row>
    <row r="206" ht="13.2" customHeight="1" s="49">
      <c r="A206" s="100" t="n">
        <v>204</v>
      </c>
      <c r="B206" s="88"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206" s="100" t="n"/>
      <c r="D206" s="88" t="inlineStr">
        <is>
          <t>พ.ร.บ. วัตถุที่ออกฤทธิ์ต่อจิตและประสาท พ.ศ. 2559 (ประเภท 2 และ 4)</t>
        </is>
      </c>
      <c r="E206" s="88" t="inlineStr">
        <is>
          <t>พ.ร.บ. วิชาชีพเภสัชกรรม พ.ศ. 2537 และข้อบังคับจรรยาบรรณวิชาชีพ</t>
        </is>
      </c>
      <c r="F206" s="88" t="inlineStr">
        <is>
          <t>พ.ร.บ. ผลิตภัณฑ์สมุนไพร พ.ศ. 2562</t>
        </is>
      </c>
      <c r="G206" s="88" t="inlineStr">
        <is>
          <t>พ.ร.บ. เครื่องสำอาง พ.ศ. 2558</t>
        </is>
      </c>
      <c r="H206" s="88" t="inlineStr">
        <is>
          <t>พ.ร.บ. หลักประกันสุขภาพแห่งชาติ พ.ศ. 2545</t>
        </is>
      </c>
      <c r="I206" s="100" t="n">
        <v>1</v>
      </c>
      <c r="J20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00" t="n"/>
      <c r="L206" s="88" t="inlineStr">
        <is>
          <t>พ.ร.บ. ผลิตภัณฑ์สมุนไพร &amp; เครื่องสำอาง</t>
        </is>
      </c>
      <c r="M206" s="100" t="inlineStr">
        <is>
          <t>SAP</t>
        </is>
      </c>
      <c r="N206" s="88" t="inlineStr">
        <is>
          <t>ข้อ 10 (PLE_CC1_2533.md)</t>
        </is>
      </c>
      <c r="O206" s="100" t="inlineStr">
        <is>
          <t>ข้อสอบจริง</t>
        </is>
      </c>
      <c r="P206" s="100" t="inlineStr">
        <is>
          <t>ปี 2533</t>
        </is>
      </c>
      <c r="Q206" s="100" t="n"/>
    </row>
    <row r="207" ht="13.2" customHeight="1" s="49">
      <c r="A207" s="100" t="n">
        <v>205</v>
      </c>
      <c r="B207" s="88"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207" s="100" t="n"/>
      <c r="D207" s="88" t="inlineStr">
        <is>
          <t>พ.ร.บ. เครื่องสำอาง พ.ศ. 2558</t>
        </is>
      </c>
      <c r="E207" s="88" t="inlineStr">
        <is>
          <t>พ.ร.บ. หลักประกันสุขภาพแห่งชาติ พ.ศ. 2545</t>
        </is>
      </c>
      <c r="F207" s="88" t="inlineStr">
        <is>
          <t>การปฏิบัติทางเภสัชกรรมชุมชน (Good Pharmacy Practice: GPP)</t>
        </is>
      </c>
      <c r="G207" s="88" t="inlineStr">
        <is>
          <t>บัญชียาหลักแห่งชาติ (National List of Essential Medicines: NLEM)</t>
        </is>
      </c>
      <c r="H207" s="88" t="inlineStr">
        <is>
          <t>เกณฑ์จริยธรรมว่าด้วยการส่งเสริมการขายยาของกระทรวงสาธารณสุข</t>
        </is>
      </c>
      <c r="I207" s="100" t="n">
        <v>1</v>
      </c>
      <c r="J20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00" t="n"/>
      <c r="L207" s="88" t="inlineStr">
        <is>
          <t>พ.ร.บ. ยา พ.ศ. 2510</t>
        </is>
      </c>
      <c r="M207" s="100" t="inlineStr">
        <is>
          <t>SAP</t>
        </is>
      </c>
      <c r="N207" s="88" t="inlineStr">
        <is>
          <t>ข้อ 3 (PLE_CC1_Practice_Exam.md)</t>
        </is>
      </c>
      <c r="O207" s="100" t="inlineStr">
        <is>
          <t>Mock</t>
        </is>
      </c>
      <c r="P207" s="100" t="inlineStr">
        <is>
          <t>Mock สภาเภสัชฯ Practice</t>
        </is>
      </c>
      <c r="Q207" s="100" t="n"/>
    </row>
    <row r="208" ht="13.2" customHeight="1" s="49">
      <c r="A208" s="100" t="n">
        <v>206</v>
      </c>
      <c r="B208" s="88"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208" s="100" t="n"/>
      <c r="D208" s="88" t="inlineStr">
        <is>
          <t>หากเป็นสิวระดับ mild สามารถใช้ topical retinoid ในการรักษาเพียงตัวเดียวได้</t>
        </is>
      </c>
      <c r="E208" s="88" t="inlineStr">
        <is>
          <t>หากเป็นสิวระดับ mild สามารถใช้ benzoyl peroxide ในการรักษาเพียงตัวเดียวได้</t>
        </is>
      </c>
      <c r="F208" s="88" t="inlineStr">
        <is>
          <t>Oral isotretinoid ใช้สำหรับ Severe acne เท่านั้นและห้ามใช้ในหญิงตั้งครรภ์</t>
        </is>
      </c>
      <c r="G208" s="88"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208" s="88"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208" s="100" t="n">
        <v>1</v>
      </c>
      <c r="J208" s="88"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00" t="n"/>
      <c r="L208" s="88" t="inlineStr">
        <is>
          <t>พ.ร.บ. ยา พ.ศ. 2510</t>
        </is>
      </c>
      <c r="M208" s="100" t="inlineStr">
        <is>
          <t>SAP</t>
        </is>
      </c>
      <c r="N208" s="88" t="inlineStr">
        <is>
          <t>ข้อ 5 (PLE_CC1_Practice_Exam.md)</t>
        </is>
      </c>
      <c r="O208" s="100" t="inlineStr">
        <is>
          <t>Mock</t>
        </is>
      </c>
      <c r="P208" s="100" t="inlineStr">
        <is>
          <t>Mock สภาเภสัชฯ Practice</t>
        </is>
      </c>
      <c r="Q208" s="100" t="n"/>
    </row>
    <row r="209" ht="13.2" customHeight="1" s="49">
      <c r="A209" s="100" t="n">
        <v>207</v>
      </c>
      <c r="B209" s="88" t="inlineStr">
        <is>
          <t>ยาตัวไหนที่มีประสิทธิภาพในการรักษา anxiety ประเภท obsessive-compulsive disorder (OCD)</t>
        </is>
      </c>
      <c r="C209" s="100" t="n"/>
      <c r="D209" s="88" t="inlineStr">
        <is>
          <t>พ.ร.บ. ยาเสพติดให้โทษ พ.ศ. 2522 (ยาเสพติดให้โทษประเภท 2 และ 3)</t>
        </is>
      </c>
      <c r="E209" s="88" t="inlineStr">
        <is>
          <t>พ.ร.บ. วัตถุที่ออกฤทธิ์ต่อจิตและประสาท พ.ศ. 2559 (ประเภท 2 และ 4)</t>
        </is>
      </c>
      <c r="F209" s="88" t="inlineStr">
        <is>
          <t>พ.ร.บ. วิชาชีพเภสัชกรรม พ.ศ. 2537 และข้อบังคับจรรยาบรรณวิชาชีพ</t>
        </is>
      </c>
      <c r="G209" s="88" t="inlineStr">
        <is>
          <t>พ.ร.บ. ผลิตภัณฑ์สมุนไพร พ.ศ. 2562</t>
        </is>
      </c>
      <c r="H209" s="88" t="inlineStr">
        <is>
          <t>พ.ร.บ. เครื่องสำอาง พ.ศ. 2558</t>
        </is>
      </c>
      <c r="I209" s="100" t="n">
        <v>1</v>
      </c>
      <c r="J20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00" t="n"/>
      <c r="L209" s="88" t="inlineStr">
        <is>
          <t>พ.ร.บ. ยา พ.ศ. 2510</t>
        </is>
      </c>
      <c r="M209" s="100" t="inlineStr">
        <is>
          <t>SAP</t>
        </is>
      </c>
      <c r="N209" s="88" t="inlineStr">
        <is>
          <t>ข้อ 30 (PLE_CC1_Practice_Exam.md)</t>
        </is>
      </c>
      <c r="O209" s="100" t="inlineStr">
        <is>
          <t>Mock</t>
        </is>
      </c>
      <c r="P209" s="100" t="inlineStr">
        <is>
          <t>Mock สภาเภสัชฯ Practice</t>
        </is>
      </c>
      <c r="Q209" s="100" t="n"/>
    </row>
    <row r="210" ht="13.2" customHeight="1" s="49">
      <c r="A210" s="100" t="n">
        <v>208</v>
      </c>
      <c r="B210" s="88" t="inlineStr">
        <is>
          <t>เกี่ยวกับ Bupropion ข้อใดต่อไปนี้กล่าวถูกต้องตามหลักวิชาชีพเภสัชกรรม</t>
        </is>
      </c>
      <c r="C210" s="100" t="n"/>
      <c r="D210" s="88" t="inlineStr">
        <is>
          <t>พ.ร.บ. ผลิตภัณฑ์สมุนไพร พ.ศ. 2562</t>
        </is>
      </c>
      <c r="E210" s="88" t="inlineStr">
        <is>
          <t>พ.ร.บ. เครื่องสำอาง พ.ศ. 2558</t>
        </is>
      </c>
      <c r="F210" s="88" t="inlineStr">
        <is>
          <t>พ.ร.บ. หลักประกันสุขภาพแห่งชาติ พ.ศ. 2545</t>
        </is>
      </c>
      <c r="G210" s="88" t="inlineStr">
        <is>
          <t>การปฏิบัติทางเภสัชกรรมชุมชน (Good Pharmacy Practice: GPP)</t>
        </is>
      </c>
      <c r="H210" s="88" t="inlineStr">
        <is>
          <t>บัญชียาหลักแห่งชาติ (National List of Essential Medicines: NLEM)</t>
        </is>
      </c>
      <c r="I210" s="100" t="n">
        <v>3</v>
      </c>
      <c r="J210" s="88"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00" t="n"/>
      <c r="L210" s="88" t="inlineStr">
        <is>
          <t>พ.ร.บ. ยาเสพติดให้โทษ &amp; วัตถุออกฤทธิ์</t>
        </is>
      </c>
      <c r="M210" s="100" t="inlineStr">
        <is>
          <t>SAP</t>
        </is>
      </c>
      <c r="N210" s="88" t="inlineStr">
        <is>
          <t>ข้อ 5 (PLE_CC1_Practice_Exam.md)</t>
        </is>
      </c>
      <c r="O210" s="100" t="inlineStr">
        <is>
          <t>Mock</t>
        </is>
      </c>
      <c r="P210" s="100" t="inlineStr">
        <is>
          <t>Mock สภาเภสัชฯ Practice</t>
        </is>
      </c>
      <c r="Q210" s="100" t="n"/>
    </row>
    <row r="211" ht="13.2" customHeight="1" s="49">
      <c r="A211" s="100" t="n">
        <v>209</v>
      </c>
      <c r="B211" s="88"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211" s="100" t="n"/>
      <c r="D211" s="88" t="inlineStr">
        <is>
          <t>การปฏิบัติทางเภสัชกรรมชุมชน (Good Pharmacy Practice: GPP)</t>
        </is>
      </c>
      <c r="E211" s="88" t="inlineStr">
        <is>
          <t>บัญชียาหลักแห่งชาติ (National List of Essential Medicines: NLEM)</t>
        </is>
      </c>
      <c r="F211" s="88" t="inlineStr">
        <is>
          <t>เกณฑ์จริยธรรมว่าด้วยการส่งเสริมการขายยาของกระทรวงสาธารณสุข</t>
        </is>
      </c>
      <c r="G211" s="88" t="inlineStr">
        <is>
          <t>พ.ร.บ. ยา พ.ศ. 2510 (การจำหน่ายยาอันตรายและยาควบคุมพิเศษ)</t>
        </is>
      </c>
      <c r="H211" s="88" t="inlineStr">
        <is>
          <t>พ.ร.บ. ยาเสพติดให้โทษ พ.ศ. 2522 (ยาเสพติดให้โทษประเภท 2 และ 3)</t>
        </is>
      </c>
      <c r="I211" s="100" t="n">
        <v>1</v>
      </c>
      <c r="J21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00" t="n"/>
      <c r="L211" s="88" t="inlineStr">
        <is>
          <t>พ.ร.บ. ยา พ.ศ. 2510</t>
        </is>
      </c>
      <c r="M211" s="100" t="inlineStr">
        <is>
          <t>SAP</t>
        </is>
      </c>
      <c r="N211" s="88" t="inlineStr">
        <is>
          <t>ข้อ 5 (PLE_CC1_Practice_Exam.md)</t>
        </is>
      </c>
      <c r="O211" s="100" t="inlineStr">
        <is>
          <t>Mock</t>
        </is>
      </c>
      <c r="P211" s="100" t="inlineStr">
        <is>
          <t>Mock สภาเภสัชฯ Practice</t>
        </is>
      </c>
      <c r="Q211" s="100" t="n"/>
    </row>
    <row r="212" ht="13.2" customHeight="1" s="49">
      <c r="A212" s="100" t="n">
        <v>210</v>
      </c>
      <c r="B212" s="88"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212" s="100" t="n"/>
      <c r="D212" s="88" t="inlineStr">
        <is>
          <t>พ.ร.บ. ยา พ.ศ. 2510 (การจำหน่ายยาอันตรายและยาควบคุมพิเศษ)</t>
        </is>
      </c>
      <c r="E212" s="88" t="inlineStr">
        <is>
          <t>พ.ร.บ. ยาเสพติดให้โทษ พ.ศ. 2522 (ยาเสพติดให้โทษประเภท 2 และ 3)</t>
        </is>
      </c>
      <c r="F212" s="88" t="inlineStr">
        <is>
          <t>พ.ร.บ. วัตถุที่ออกฤทธิ์ต่อจิตและประสาท พ.ศ. 2559 (ประเภท 2 และ 4)</t>
        </is>
      </c>
      <c r="G212" s="88" t="inlineStr">
        <is>
          <t>พ.ร.บ. วิชาชีพเภสัชกรรม พ.ศ. 2537 และข้อบังคับจรรยาบรรณวิชาชีพ</t>
        </is>
      </c>
      <c r="H212" s="88" t="inlineStr">
        <is>
          <t>พ.ร.บ. ผลิตภัณฑ์สมุนไพร พ.ศ. 2562</t>
        </is>
      </c>
      <c r="I212" s="100" t="n">
        <v>2</v>
      </c>
      <c r="J212" s="88"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00" t="n"/>
      <c r="L212" s="88" t="inlineStr">
        <is>
          <t>พ.ร.บ. ยา พ.ศ. 2510</t>
        </is>
      </c>
      <c r="M212" s="100" t="inlineStr">
        <is>
          <t>SAP</t>
        </is>
      </c>
      <c r="N212" s="88" t="inlineStr">
        <is>
          <t>ข้อ 29 (PLE_CC1_Practice_Exam.md)</t>
        </is>
      </c>
      <c r="O212" s="100" t="inlineStr">
        <is>
          <t>Mock</t>
        </is>
      </c>
      <c r="P212" s="100" t="inlineStr">
        <is>
          <t>Mock สภาเภสัชฯ Practice</t>
        </is>
      </c>
      <c r="Q212" s="100" t="n"/>
    </row>
    <row r="213" ht="13.2" customHeight="1" s="49">
      <c r="A213" s="100" t="n">
        <v>211</v>
      </c>
      <c r="B213" s="88"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213" s="100" t="n"/>
      <c r="D213" s="88"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213" s="88" t="inlineStr">
        <is>
          <t>การทดสอบประสิทธิภาพสารกันเสียในตำรับยาน้ำแขวนตะกอน ibuprofenในหัวข้อ Yeast and molds ผ่านการทดสอบ</t>
        </is>
      </c>
      <c r="F213" s="88" t="inlineStr">
        <is>
          <t>การทดสอบประสิทธิภาพสารกันเสียในตำรับยาน้ำแขวนตะกอน ibuprofenในหัวข้อ Yeast and molds ไม่ผ่านการทดสอบ</t>
        </is>
      </c>
      <c r="G213" s="88" t="inlineStr">
        <is>
          <t>ข้อ 1 และ 4 ถูก</t>
        </is>
      </c>
      <c r="H213" s="88" t="inlineStr">
        <is>
          <t>ข้อ 1 และ 5 ถูก</t>
        </is>
      </c>
      <c r="I213" s="100" t="n">
        <v>1</v>
      </c>
      <c r="J213" s="88"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00" t="n"/>
      <c r="L213" s="88" t="inlineStr">
        <is>
          <t>พ.ร.บ. ยา พ.ศ. 2510</t>
        </is>
      </c>
      <c r="M213" s="100" t="inlineStr">
        <is>
          <t>SAP</t>
        </is>
      </c>
      <c r="N213" s="88" t="inlineStr">
        <is>
          <t>ข้อ 2 (PLE_CC1_Practice_Exam.md)</t>
        </is>
      </c>
      <c r="O213" s="100" t="inlineStr">
        <is>
          <t>Mock</t>
        </is>
      </c>
      <c r="P213" s="100" t="inlineStr">
        <is>
          <t>Mock สภาเภสัชฯ Practice</t>
        </is>
      </c>
      <c r="Q213" s="100" t="n"/>
    </row>
    <row r="214" ht="13.2" customHeight="1" s="49">
      <c r="A214" s="100" t="n">
        <v>212</v>
      </c>
      <c r="B214" s="88" t="inlineStr">
        <is>
          <t>ข้อใดคือเลขสัมประสิทธิ์ของ Br- ของสมการรีดอกซ์ต่อไปนี้ เมื่อได้รับการดุลแล้ว MnO4- + Br-  Mn2+ + Br2 (ในสารละลายกรด)</t>
        </is>
      </c>
      <c r="C214" s="100" t="n"/>
      <c r="D214" s="88" t="inlineStr">
        <is>
          <t>พ.ร.บ. หลักประกันสุขภาพแห่งชาติ พ.ศ. 2545</t>
        </is>
      </c>
      <c r="E214" s="88" t="inlineStr">
        <is>
          <t>การปฏิบัติทางเภสัชกรรมชุมชน (Good Pharmacy Practice: GPP)</t>
        </is>
      </c>
      <c r="F214" s="88" t="inlineStr">
        <is>
          <t>บัญชียาหลักแห่งชาติ (National List of Essential Medicines: NLEM)</t>
        </is>
      </c>
      <c r="G214" s="88" t="inlineStr">
        <is>
          <t>เกณฑ์จริยธรรมว่าด้วยการส่งเสริมการขายยาของกระทรวงสาธารณสุข</t>
        </is>
      </c>
      <c r="H214" s="88" t="inlineStr">
        <is>
          <t>10</t>
        </is>
      </c>
      <c r="I214" s="100" t="n">
        <v>1</v>
      </c>
      <c r="J21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00" t="n"/>
      <c r="L214" s="88" t="inlineStr">
        <is>
          <t>พ.ร.บ. ยา พ.ศ. 2510</t>
        </is>
      </c>
      <c r="M214" s="100" t="inlineStr">
        <is>
          <t>SAP</t>
        </is>
      </c>
      <c r="N214" s="88" t="inlineStr">
        <is>
          <t>ข้อ 4 (PLE_CC1_Practice_Exam.md)</t>
        </is>
      </c>
      <c r="O214" s="100" t="inlineStr">
        <is>
          <t>Mock</t>
        </is>
      </c>
      <c r="P214" s="100" t="inlineStr">
        <is>
          <t>Mock สภาเภสัชฯ Practice</t>
        </is>
      </c>
      <c r="Q214" s="100" t="n"/>
    </row>
    <row r="215" ht="13.2" customHeight="1" s="49">
      <c r="A215" s="100" t="n">
        <v>213</v>
      </c>
      <c r="B215" s="88" t="inlineStr">
        <is>
          <t>บรรดาความผิดตามพระราชบัญญัติยา พ.ศ. 2510 ที่มีโทษปรับสถานเดียว กฎหมายกำหนดให้ใครมี อำนาจเปรียบเทียบปรับได้</t>
        </is>
      </c>
      <c r="C215" s="100" t="n"/>
      <c r="D215" s="88" t="inlineStr">
        <is>
          <t>ปลัดกระทรวงสาธารณสุข ข. คณะกรรมการยา</t>
        </is>
      </c>
      <c r="E215" s="88" t="inlineStr">
        <is>
          <t>เลขาธิการคณะกรรมการอาหารและยา ง. ประธานคณะกรรมการยา 369 นิติเภสัชกรรม</t>
        </is>
      </c>
      <c r="F215" s="88" t="inlineStr">
        <is>
          <t>นายกสภาเภสัชกรรม</t>
        </is>
      </c>
      <c r="G215" s="88" t="inlineStr">
        <is>
          <t>พ.ร.บ. วัตถุที่ออกฤทธิ์ต่อจิตและประสาท พ.ศ. 2559 (ประเภท 2 และ 4)</t>
        </is>
      </c>
      <c r="H215" s="88" t="inlineStr">
        <is>
          <t>พ.ร.บ. วิชาชีพเภสัชกรรม พ.ศ. 2537 และข้อบังคับจรรยาบรรณวิชาชีพ</t>
        </is>
      </c>
      <c r="I215" s="100" t="n">
        <v>1</v>
      </c>
      <c r="J215" s="88"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00" t="n"/>
      <c r="L215" s="88" t="inlineStr">
        <is>
          <t>พ.ร.บ. ยา พ.ศ. 2510</t>
        </is>
      </c>
      <c r="M215" s="100" t="inlineStr">
        <is>
          <t>SAP</t>
        </is>
      </c>
      <c r="N215" s="88" t="inlineStr">
        <is>
          <t>ข้อ 5 (PLE_CC1_Practice_Exam.md)</t>
        </is>
      </c>
      <c r="O215" s="100" t="inlineStr">
        <is>
          <t>Mock</t>
        </is>
      </c>
      <c r="P215" s="100" t="inlineStr">
        <is>
          <t>Mock สภาเภสัชฯ Practice</t>
        </is>
      </c>
      <c r="Q215" s="100" t="n"/>
    </row>
    <row r="216" ht="13.2" customHeight="1" s="49">
      <c r="A216" s="100" t="n">
        <v>214</v>
      </c>
      <c r="B216" s="88" t="inlineStr">
        <is>
          <t>ข้อใดจัดเป็น “ยาสมุนไพร” ตาม พ.ร.บ. ยา</t>
        </is>
      </c>
      <c r="C216" s="100" t="n"/>
      <c r="D216" s="88" t="inlineStr">
        <is>
          <t>เถาโคคลานหั่นตากแห้งบรรจุถุง ระบุฉลากว่า ยาโคคลาน</t>
        </is>
      </c>
      <c r="E216" s="88" t="inlineStr">
        <is>
          <t>ฟ้าทะลายโจรบดผงใส่แคปซูล ระบุฉลากว่า ยาฟ้าทะลายโจร</t>
        </is>
      </c>
      <c r="F216" s="88" t="inlineStr">
        <is>
          <t>กำลังเจ็ดช้างสารดองเหล้า ระบุชื่อว่า ยาดองเหล้า กำลังเจ็ดช้างสาร</t>
        </is>
      </c>
      <c r="G216" s="88" t="inlineStr">
        <is>
          <t>ยาหอมนวโกศ 370 นิติเภสัชกรรม</t>
        </is>
      </c>
      <c r="H216" s="88" t="inlineStr">
        <is>
          <t>ถูกทุกข้อ</t>
        </is>
      </c>
      <c r="I216" s="100" t="n">
        <v>1</v>
      </c>
      <c r="J216" s="88"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00" t="n"/>
      <c r="L216" s="88" t="inlineStr">
        <is>
          <t>พ.ร.บ. ผลิตภัณฑ์สมุนไพร &amp; เครื่องสำอาง</t>
        </is>
      </c>
      <c r="M216" s="100" t="inlineStr">
        <is>
          <t>SAP</t>
        </is>
      </c>
      <c r="N216" s="88" t="inlineStr">
        <is>
          <t>ข้อ 9 (PLE_CC1_Practice_Exam.md)</t>
        </is>
      </c>
      <c r="O216" s="100" t="inlineStr">
        <is>
          <t>Mock</t>
        </is>
      </c>
      <c r="P216" s="100" t="inlineStr">
        <is>
          <t>Mock สภาเภสัชฯ Practice</t>
        </is>
      </c>
      <c r="Q216" s="100" t="n"/>
    </row>
    <row r="217" ht="13.2" customHeight="1" s="49">
      <c r="A217" s="100" t="n">
        <v>215</v>
      </c>
      <c r="B217" s="88" t="inlineStr">
        <is>
          <t>ข้อใดเป็นอำนาจ และหน้าที่ที่ถูกต้องของพนักงานเจ้าหน้าที่ ตาม พ.ร.บ. ยา พ.ศ. 2510</t>
        </is>
      </c>
      <c r="C217" s="100" t="n"/>
      <c r="D217" s="88" t="inlineStr">
        <is>
          <t>เข้าไปในสถานที่ผลิตยาในระหว่างเวลาทำการ</t>
        </is>
      </c>
      <c r="E217" s="88" t="inlineStr">
        <is>
          <t>นำยาในปริมาณเท่าไรก็ได้ตามความต้องการ เพื่อตรวจสอบวิเคราะห์</t>
        </is>
      </c>
      <c r="F217" s="88" t="inlineStr">
        <is>
          <t>ไม่จำเป็นต้องประกาศผลวิเคราะห์ยาให้ประชาชนทราบ ในกรณีที่พบว่าเป็นยาไม่ปลอดภัย</t>
        </is>
      </c>
      <c r="G217" s="88" t="inlineStr">
        <is>
          <t>ข้อ ก และ ค ถูก</t>
        </is>
      </c>
      <c r="H217" s="88" t="inlineStr">
        <is>
          <t>ไม่มีข้อใดถูก</t>
        </is>
      </c>
      <c r="I217" s="100" t="n">
        <v>1</v>
      </c>
      <c r="J217" s="88"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00" t="n"/>
      <c r="L217" s="88" t="inlineStr">
        <is>
          <t>พ.ร.บ. ยา พ.ศ. 2510</t>
        </is>
      </c>
      <c r="M217" s="100" t="inlineStr">
        <is>
          <t>SAP</t>
        </is>
      </c>
      <c r="N217" s="88" t="inlineStr">
        <is>
          <t>ข้อ 12 (PLE_CC1_Practice_Exam.md)</t>
        </is>
      </c>
      <c r="O217" s="100" t="inlineStr">
        <is>
          <t>Mock</t>
        </is>
      </c>
      <c r="P217" s="100" t="inlineStr">
        <is>
          <t>Mock สภาเภสัชฯ Practice</t>
        </is>
      </c>
      <c r="Q217" s="100" t="n"/>
    </row>
    <row r="218" ht="13.2" customHeight="1" s="49">
      <c r="A218" s="100" t="n">
        <v>216</v>
      </c>
      <c r="B218" s="88"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218" s="100" t="n"/>
      <c r="D218" s="88"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218" s="88"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218" s="88"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218" s="88"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218" s="88"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218" s="100" t="n">
        <v>1</v>
      </c>
      <c r="J218" s="88"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00" t="n"/>
      <c r="L218" s="88" t="inlineStr">
        <is>
          <t>พ.ร.บ. วิชาชีพเภสัชกรรม 2537</t>
        </is>
      </c>
      <c r="M218" s="100" t="inlineStr">
        <is>
          <t>SAP</t>
        </is>
      </c>
      <c r="N218" s="88" t="inlineStr">
        <is>
          <t>ข้อ 17 (PLE_CC1_Practice_Exam.md)</t>
        </is>
      </c>
      <c r="O218" s="100" t="inlineStr">
        <is>
          <t>Mock</t>
        </is>
      </c>
      <c r="P218" s="100" t="inlineStr">
        <is>
          <t>Mock สภาเภสัชฯ Practice</t>
        </is>
      </c>
      <c r="Q218" s="100" t="n"/>
    </row>
    <row r="219" ht="13.2" customHeight="1" s="49">
      <c r="A219" s="100" t="n">
        <v>217</v>
      </c>
      <c r="B219" s="88" t="inlineStr">
        <is>
          <t>ข้อใดไม่อยู่ในคำประกาศสิทธิของผู้ป่วย 10 ข้อ</t>
        </is>
      </c>
      <c r="C219" s="100" t="n"/>
      <c r="D219" s="88" t="inlineStr">
        <is>
          <t>ผู้ป่วยสิทธิที่จะได้รับการปกปิดข้อมูลเกี่ยวกับตนเองจากผู้ประกอบวิชาชีพโดยเคร่งครัด</t>
        </is>
      </c>
      <c r="E219" s="88"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219" s="88" t="inlineStr">
        <is>
          <t>ผู้ป่วยมีสิทธิที่จะได้รับทราบชื่อ สกุล และประเภทของผู้ประกอบวิชาชีพที่เป็นผู้ให้บริการแก่ตน</t>
        </is>
      </c>
      <c r="G219" s="88" t="inlineStr">
        <is>
          <t>ผู้ป่วยมีสิทธิที่จะได้รับยารักษาโรคที่มีประสิทธิภาพดีที่สุด ที่ผู้ให้บริการสามารถจัดหาได้ในปัจจุบัน</t>
        </is>
      </c>
      <c r="H219" s="88" t="inlineStr">
        <is>
          <t>ผู้ป่วยทุกคนมีสิทธิพื้นฐานที่จะได้รับบริการด้านสุขภาพ ตามที่บัญญัติไว้ในรัฐธรรมนูญ 374 นิติเภสัชกรรม</t>
        </is>
      </c>
      <c r="I219" s="100" t="n">
        <v>1</v>
      </c>
      <c r="J219" s="88"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00" t="n"/>
      <c r="L219" s="88" t="inlineStr">
        <is>
          <t>พ.ร.บ. ยา พ.ศ. 2510</t>
        </is>
      </c>
      <c r="M219" s="100" t="inlineStr">
        <is>
          <t>SAP</t>
        </is>
      </c>
      <c r="N219" s="88" t="inlineStr">
        <is>
          <t>ข้อ 24 (PLE_CC1_Practice_Exam.md)</t>
        </is>
      </c>
      <c r="O219" s="100" t="inlineStr">
        <is>
          <t>Mock</t>
        </is>
      </c>
      <c r="P219" s="100" t="inlineStr">
        <is>
          <t>Mock สภาเภสัชฯ Practice</t>
        </is>
      </c>
      <c r="Q219" s="100" t="n"/>
    </row>
    <row r="220" ht="13.2" customHeight="1" s="49">
      <c r="A220" s="100" t="n">
        <v>218</v>
      </c>
      <c r="B220" s="88"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20" s="100" t="n"/>
      <c r="D220" s="88" t="inlineStr">
        <is>
          <t>Cohort study</t>
        </is>
      </c>
      <c r="E220" s="88" t="inlineStr">
        <is>
          <t>Case control</t>
        </is>
      </c>
      <c r="F220" s="88" t="inlineStr">
        <is>
          <t>Non-inferiority trial</t>
        </is>
      </c>
      <c r="G220" s="88" t="inlineStr">
        <is>
          <t>Superiority trial</t>
        </is>
      </c>
      <c r="H220" s="88" t="inlineStr">
        <is>
          <t>ไม่มีข้อถูก</t>
        </is>
      </c>
      <c r="I220" s="100" t="n">
        <v>1</v>
      </c>
      <c r="J220" s="88"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00" t="n"/>
      <c r="L220" s="88" t="inlineStr">
        <is>
          <t>พ.ร.บ. ยา พ.ศ. 2510</t>
        </is>
      </c>
      <c r="M220" s="100" t="inlineStr">
        <is>
          <t>SAP</t>
        </is>
      </c>
      <c r="N220" s="88" t="inlineStr">
        <is>
          <t>ข้อ 4 (PLE_CC1_Practice_Exam.md)</t>
        </is>
      </c>
      <c r="O220" s="100" t="inlineStr">
        <is>
          <t>Mock</t>
        </is>
      </c>
      <c r="P220" s="100" t="inlineStr">
        <is>
          <t>Mock สภาเภสัชฯ Practice</t>
        </is>
      </c>
      <c r="Q220" s="100" t="n"/>
    </row>
    <row r="221" ht="13.2" customHeight="1" s="49">
      <c r="A221" s="100" t="n">
        <v>219</v>
      </c>
      <c r="B221" s="88"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21" s="100" t="n"/>
      <c r="D221" s="88" t="inlineStr">
        <is>
          <t>Cross-sectional descriptive study</t>
        </is>
      </c>
      <c r="E221" s="88" t="inlineStr">
        <is>
          <t>Cross-sectional analytical study</t>
        </is>
      </c>
      <c r="F221" s="88" t="inlineStr">
        <is>
          <t>Prospective cohort study</t>
        </is>
      </c>
      <c r="G221" s="88" t="inlineStr">
        <is>
          <t>RCT (Crossover trial)</t>
        </is>
      </c>
      <c r="H221" s="88" t="inlineStr">
        <is>
          <t>RCT (Factorial design)</t>
        </is>
      </c>
      <c r="I221" s="100" t="n">
        <v>1</v>
      </c>
      <c r="J221" s="8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00" t="n"/>
      <c r="L221" s="88" t="inlineStr">
        <is>
          <t>พ.ร.บ. ยา พ.ศ. 2510</t>
        </is>
      </c>
      <c r="M221" s="100" t="inlineStr">
        <is>
          <t>SAP</t>
        </is>
      </c>
      <c r="N221" s="88" t="inlineStr">
        <is>
          <t>ข้อ 5 (PLE_CC1_Practice_Exam.md)</t>
        </is>
      </c>
      <c r="O221" s="100" t="inlineStr">
        <is>
          <t>Mock</t>
        </is>
      </c>
      <c r="P221" s="100" t="inlineStr">
        <is>
          <t>Mock สภาเภสัชฯ Practice</t>
        </is>
      </c>
      <c r="Q221" s="100" t="n"/>
    </row>
    <row r="222" ht="13.2" customHeight="1" s="49">
      <c r="A222" s="100" t="n">
        <v>220</v>
      </c>
      <c r="B222" s="88" t="inlineStr">
        <is>
          <t>มียารักษาวัณโรคอยู่ 2 สูตร คือ สูตร A และ B จะสามารถทดสอบสัดส่วนประสิทธิภาพของสูตรยา โดยใช้สถิติใด</t>
        </is>
      </c>
      <c r="C222" s="100" t="n"/>
      <c r="D222" s="88" t="inlineStr">
        <is>
          <t>Correlation</t>
        </is>
      </c>
      <c r="E222" s="88" t="inlineStr">
        <is>
          <t>Chi-square test</t>
        </is>
      </c>
      <c r="F222" s="88" t="inlineStr">
        <is>
          <t>ANOVA</t>
        </is>
      </c>
      <c r="G222" s="88" t="inlineStr">
        <is>
          <t>Unpaired t-test</t>
        </is>
      </c>
      <c r="H222" s="88" t="inlineStr">
        <is>
          <t>Paired t-test</t>
        </is>
      </c>
      <c r="I222" s="100" t="n">
        <v>1</v>
      </c>
      <c r="J222" s="88"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00" t="n"/>
      <c r="L222" s="88" t="inlineStr">
        <is>
          <t>พ.ร.บ. ยา พ.ศ. 2510</t>
        </is>
      </c>
      <c r="M222" s="100" t="inlineStr">
        <is>
          <t>SAP</t>
        </is>
      </c>
      <c r="N222" s="88" t="inlineStr">
        <is>
          <t>ข้อ 19 (PLE_CC1_Practice_Exam.md)</t>
        </is>
      </c>
      <c r="O222" s="100" t="inlineStr">
        <is>
          <t>Mock</t>
        </is>
      </c>
      <c r="P222" s="100" t="inlineStr">
        <is>
          <t>Mock สภาเภสัชฯ Practice</t>
        </is>
      </c>
      <c r="Q222" s="100" t="n"/>
    </row>
    <row r="223" ht="13.2" customHeight="1" s="49">
      <c r="A223" s="100" t="n">
        <v>221</v>
      </c>
      <c r="B223" s="88"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23" s="100" t="n"/>
      <c r="D223" s="88" t="inlineStr">
        <is>
          <t>พ.ร.บ. วิชาชีพเภสัชกรรม พ.ศ. 2537 และข้อบังคับจรรยาบรรณวิชาชีพ</t>
        </is>
      </c>
      <c r="E223" s="88" t="inlineStr">
        <is>
          <t>พ.ร.บ. ผลิตภัณฑ์สมุนไพร พ.ศ. 2562</t>
        </is>
      </c>
      <c r="F223" s="88" t="inlineStr">
        <is>
          <t>พ.ร.บ. เครื่องสำอาง พ.ศ. 2558</t>
        </is>
      </c>
      <c r="G223" s="88" t="inlineStr">
        <is>
          <t>พ.ร.บ. หลักประกันสุขภาพแห่งชาติ พ.ศ. 2545</t>
        </is>
      </c>
      <c r="H223" s="88" t="inlineStr">
        <is>
          <t>การปฏิบัติทางเภสัชกรรมชุมชน (Good Pharmacy Practice: GPP)</t>
        </is>
      </c>
      <c r="I223" s="100" t="n">
        <v>1</v>
      </c>
      <c r="J22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00" t="n"/>
      <c r="L223" s="88" t="inlineStr">
        <is>
          <t>พ.ร.บ. ยา พ.ศ. 2510</t>
        </is>
      </c>
      <c r="M223" s="100" t="inlineStr">
        <is>
          <t>SAP</t>
        </is>
      </c>
      <c r="N223" s="88" t="inlineStr">
        <is>
          <t>ข้อ 5 (PLE_CC1_Practice_Exam.md)</t>
        </is>
      </c>
      <c r="O223" s="100" t="inlineStr">
        <is>
          <t>Mock</t>
        </is>
      </c>
      <c r="P223" s="100" t="inlineStr">
        <is>
          <t>Mock สภาเภสัชฯ Practice</t>
        </is>
      </c>
      <c r="Q223" s="100" t="n"/>
    </row>
    <row r="224" ht="13.2" customHeight="1" s="49">
      <c r="A224" s="100" t="n">
        <v>222</v>
      </c>
      <c r="B224" s="88" t="inlineStr">
        <is>
          <t>Allopurinol แบบแผง 10 เม็ด จัดเป็นยาประเภทใดตามกฎหมาย</t>
        </is>
      </c>
      <c r="C224" s="100" t="n"/>
      <c r="D224" s="88" t="inlineStr">
        <is>
          <t>พ.ร.บ. หลักประกันสุขภาพแห่งชาติ พ.ศ. 2545</t>
        </is>
      </c>
      <c r="E224" s="88" t="inlineStr">
        <is>
          <t>การปฏิบัติทางเภสัชกรรมชุมชน (Good Pharmacy Practice: GPP)</t>
        </is>
      </c>
      <c r="F224" s="88" t="inlineStr">
        <is>
          <t>บัญชียาหลักแห่งชาติ (National List of Essential Medicines: NLEM)</t>
        </is>
      </c>
      <c r="G224" s="88" t="inlineStr">
        <is>
          <t>เกณฑ์จริยธรรมว่าด้วยการส่งเสริมการขายยาของกระทรวงสาธารณสุข</t>
        </is>
      </c>
      <c r="H224" s="88" t="inlineStr">
        <is>
          <t>พ.ร.บ. ยา พ.ศ. 2510 (การจำหน่ายยาอันตรายและยาควบคุมพิเศษ)</t>
        </is>
      </c>
      <c r="I224" s="100" t="n">
        <v>1</v>
      </c>
      <c r="J22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00" t="n"/>
      <c r="L224" s="88" t="inlineStr">
        <is>
          <t>พ.ร.บ. ยา พ.ศ. 2510</t>
        </is>
      </c>
      <c r="M224" s="100" t="inlineStr">
        <is>
          <t>SAP</t>
        </is>
      </c>
      <c r="N224" s="88" t="inlineStr">
        <is>
          <t>ข้อ 8 (PLE_CC1_Key_Rx20_UBU.md)</t>
        </is>
      </c>
      <c r="O224" s="100" t="inlineStr">
        <is>
          <t>Mock</t>
        </is>
      </c>
      <c r="P224" s="100" t="inlineStr">
        <is>
          <t>Mock Rx20 UBU</t>
        </is>
      </c>
      <c r="Q224" s="100" t="n"/>
    </row>
    <row r="225" ht="13.2" customHeight="1" s="49">
      <c r="A225" s="100" t="n">
        <v>223</v>
      </c>
      <c r="B225" s="88" t="inlineStr">
        <is>
          <t>ยา Budesonide เป็นยาในข้อใดตามกฎหมาย</t>
        </is>
      </c>
      <c r="C225" s="100" t="n"/>
      <c r="D225" s="88" t="inlineStr">
        <is>
          <t>เกณฑ์จริยธรรมว่าด้วยการส่งเสริมการขายยาของกระทรวงสาธารณสุข</t>
        </is>
      </c>
      <c r="E225" s="88" t="inlineStr">
        <is>
          <t>พ.ร.บ. ยา พ.ศ. 2510 (การจำหน่ายยาอันตรายและยาควบคุมพิเศษ)</t>
        </is>
      </c>
      <c r="F225" s="88" t="inlineStr">
        <is>
          <t>พ.ร.บ. ยาเสพติดให้โทษ พ.ศ. 2522 (ยาเสพติดให้โทษประเภท 2 และ 3)</t>
        </is>
      </c>
      <c r="G225" s="88" t="inlineStr">
        <is>
          <t>พ.ร.บ. วัตถุที่ออกฤทธิ์ต่อจิตและประสาท พ.ศ. 2559 (ประเภท 2 และ 4)</t>
        </is>
      </c>
      <c r="H225" s="88" t="inlineStr">
        <is>
          <t>พ.ร.บ. วิชาชีพเภสัชกรรม พ.ศ. 2537 และข้อบังคับจรรยาบรรณวิชาชีพ</t>
        </is>
      </c>
      <c r="I225" s="100" t="n">
        <v>1</v>
      </c>
      <c r="J22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00" t="n"/>
      <c r="L225" s="88" t="inlineStr">
        <is>
          <t>พ.ร.บ. ยา พ.ศ. 2510</t>
        </is>
      </c>
      <c r="M225" s="100" t="inlineStr">
        <is>
          <t>SAP</t>
        </is>
      </c>
      <c r="N225" s="88" t="inlineStr">
        <is>
          <t>ข้อ 13 (PLE_CC1_Key_Rx20_UBU.md)</t>
        </is>
      </c>
      <c r="O225" s="100" t="inlineStr">
        <is>
          <t>Mock</t>
        </is>
      </c>
      <c r="P225" s="100" t="inlineStr">
        <is>
          <t>Mock Rx20 UBU</t>
        </is>
      </c>
      <c r="Q225" s="100" t="n"/>
    </row>
    <row r="226" ht="13.2" customHeight="1" s="49">
      <c r="A226" s="100" t="n">
        <v>224</v>
      </c>
      <c r="B226" s="88" t="inlineStr">
        <is>
          <t>ยาสามัญประจำบ้าน Budesonide Steriod เดี่ยว ตามกฎหมายเป็นยาอันตราย สามารถขายได้ในร้านยา</t>
        </is>
      </c>
      <c r="C226" s="100" t="n"/>
      <c r="D226" s="88" t="inlineStr">
        <is>
          <t>พ.ร.บ. วัตถุที่ออกฤทธิ์ต่อจิตและประสาท พ.ศ. 2559 (ประเภท 2 และ 4)</t>
        </is>
      </c>
      <c r="E226" s="88" t="inlineStr">
        <is>
          <t>พ.ร.บ. วิชาชีพเภสัชกรรม พ.ศ. 2537 และข้อบังคับจรรยาบรรณวิชาชีพ</t>
        </is>
      </c>
      <c r="F226" s="88" t="inlineStr">
        <is>
          <t>พ.ร.บ. ผลิตภัณฑ์สมุนไพร พ.ศ. 2562</t>
        </is>
      </c>
      <c r="G226" s="88" t="inlineStr">
        <is>
          <t>พ.ร.บ. เครื่องสำอาง พ.ศ. 2558</t>
        </is>
      </c>
      <c r="H226" s="88" t="inlineStr">
        <is>
          <t>พ.ร.บ. หลักประกันสุขภาพแห่งชาติ พ.ศ. 2545</t>
        </is>
      </c>
      <c r="I226" s="100" t="n">
        <v>1</v>
      </c>
      <c r="J22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00" t="n"/>
      <c r="L226" s="88" t="inlineStr">
        <is>
          <t>พ.ร.บ. ยา พ.ศ. 2510</t>
        </is>
      </c>
      <c r="M226" s="100" t="inlineStr">
        <is>
          <t>SAP</t>
        </is>
      </c>
      <c r="N226" s="88" t="inlineStr">
        <is>
          <t>ข้อ 5 (PLE_CC1_Key_Rx20_UBU.md)</t>
        </is>
      </c>
      <c r="O226" s="100" t="inlineStr">
        <is>
          <t>Mock</t>
        </is>
      </c>
      <c r="P226" s="100" t="inlineStr">
        <is>
          <t>Mock Rx20 UBU</t>
        </is>
      </c>
      <c r="Q226" s="100" t="n"/>
    </row>
    <row r="227" ht="13.2" customHeight="1" s="49">
      <c r="A227" s="100" t="n">
        <v>225</v>
      </c>
      <c r="B227" s="88" t="inlineStr">
        <is>
          <t>โฆษณาขายยานี้อินเตอร์เน็ตไม่ได้เพราะถือเป็นการกระทำที่ผิดกฎหมาย</t>
        </is>
      </c>
      <c r="C227" s="100" t="n"/>
      <c r="D227" s="88" t="inlineStr">
        <is>
          <t>พ.ร.บ. เครื่องสำอาง พ.ศ. 2558</t>
        </is>
      </c>
      <c r="E227" s="88" t="inlineStr">
        <is>
          <t>พ.ร.บ. หลักประกันสุขภาพแห่งชาติ พ.ศ. 2545</t>
        </is>
      </c>
      <c r="F227" s="88" t="inlineStr">
        <is>
          <t>การปฏิบัติทางเภสัชกรรมชุมชน (Good Pharmacy Practice: GPP)</t>
        </is>
      </c>
      <c r="G227" s="88" t="inlineStr">
        <is>
          <t>บัญชียาหลักแห่งชาติ (National List of Essential Medicines: NLEM)</t>
        </is>
      </c>
      <c r="H227" s="88" t="inlineStr">
        <is>
          <t>เกณฑ์จริยธรรมว่าด้วยการส่งเสริมการขายยาของกระทรวงสาธารณสุข</t>
        </is>
      </c>
      <c r="I227" s="100" t="n">
        <v>1</v>
      </c>
      <c r="J22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00" t="n"/>
      <c r="L227" s="88" t="inlineStr">
        <is>
          <t>พ.ร.บ. ยา พ.ศ. 2510</t>
        </is>
      </c>
      <c r="M227" s="100" t="inlineStr">
        <is>
          <t>SAP</t>
        </is>
      </c>
      <c r="N227" s="88" t="inlineStr">
        <is>
          <t>ข้อ 4 (PLE_CC1_Key_Rx20_UBU.md)</t>
        </is>
      </c>
      <c r="O227" s="100" t="inlineStr">
        <is>
          <t>Mock</t>
        </is>
      </c>
      <c r="P227" s="100" t="inlineStr">
        <is>
          <t>Mock Rx20 UBU</t>
        </is>
      </c>
      <c r="Q227" s="100" t="n"/>
    </row>
    <row r="228" ht="13.2" customHeight="1" s="49">
      <c r="A228" s="100" t="n">
        <v>226</v>
      </c>
      <c r="B228" s="88" t="inlineStr">
        <is>
          <t>Glucosamine capsule 250 mg จัดเป็นยาประเภทใดตามกฎหมาย</t>
        </is>
      </c>
      <c r="C228" s="100" t="n"/>
      <c r="D228" s="88" t="inlineStr">
        <is>
          <t>บัญชียาหลักแห่งชาติ (National List of Essential Medicines: NLEM)</t>
        </is>
      </c>
      <c r="E228" s="88" t="inlineStr">
        <is>
          <t>เกณฑ์จริยธรรมว่าด้วยการส่งเสริมการขายยาของกระทรวงสาธารณสุข</t>
        </is>
      </c>
      <c r="F228" s="88" t="inlineStr">
        <is>
          <t>พ.ร.บ. ยา พ.ศ. 2510 (การจำหน่ายยาอันตรายและยาควบคุมพิเศษ)</t>
        </is>
      </c>
      <c r="G228" s="88" t="inlineStr">
        <is>
          <t>พ.ร.บ. ยาเสพติดให้โทษ พ.ศ. 2522 (ยาเสพติดให้โทษประเภท 2 และ 3)</t>
        </is>
      </c>
      <c r="H228" s="88" t="inlineStr">
        <is>
          <t>พ.ร.บ. วัตถุที่ออกฤทธิ์ต่อจิตและประสาท พ.ศ. 2559 (ประเภท 2 และ 4)</t>
        </is>
      </c>
      <c r="I228" s="100" t="n">
        <v>1</v>
      </c>
      <c r="J22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00" t="n"/>
      <c r="L228" s="88" t="inlineStr">
        <is>
          <t>พ.ร.บ. ยา พ.ศ. 2510</t>
        </is>
      </c>
      <c r="M228" s="100" t="inlineStr">
        <is>
          <t>SAP</t>
        </is>
      </c>
      <c r="N228" s="88" t="inlineStr">
        <is>
          <t>ข้อ 58 (PLE_CC1_Key_Rx20_UBU.md)</t>
        </is>
      </c>
      <c r="O228" s="100" t="inlineStr">
        <is>
          <t>Mock</t>
        </is>
      </c>
      <c r="P228" s="100" t="inlineStr">
        <is>
          <t>Mock Rx20 UBU</t>
        </is>
      </c>
      <c r="Q228" s="100" t="n"/>
    </row>
    <row r="229" ht="13.2" customHeight="1" s="49">
      <c r="A229" s="100" t="n">
        <v>227</v>
      </c>
      <c r="B229" s="88" t="inlineStr">
        <is>
          <t>ถ้าตรวจสอบแล้วพบว่า สถานที่ที่ระบุในฉลากยา warfarin ไม่ใช่สถานที่ผลิตจริง จะจัดว่ายานี้เป็นยาประเภทใดตาม กฎหมาย</t>
        </is>
      </c>
      <c r="C229" s="100" t="n"/>
      <c r="D229" s="88" t="inlineStr">
        <is>
          <t>พ.ร.บ. ยาเสพติดให้โทษ พ.ศ. 2522 (ยาเสพติดให้โทษประเภท 2 และ 3)</t>
        </is>
      </c>
      <c r="E229" s="88" t="inlineStr">
        <is>
          <t>พ.ร.บ. วัตถุที่ออกฤทธิ์ต่อจิตและประสาท พ.ศ. 2559 (ประเภท 2 และ 4)</t>
        </is>
      </c>
      <c r="F229" s="88" t="inlineStr">
        <is>
          <t>พ.ร.บ. วิชาชีพเภสัชกรรม พ.ศ. 2537 และข้อบังคับจรรยาบรรณวิชาชีพ</t>
        </is>
      </c>
      <c r="G229" s="88" t="inlineStr">
        <is>
          <t>พ.ร.บ. ผลิตภัณฑ์สมุนไพร พ.ศ. 2562</t>
        </is>
      </c>
      <c r="H229" s="88" t="inlineStr">
        <is>
          <t>พ.ร.บ. เครื่องสำอาง พ.ศ. 2558</t>
        </is>
      </c>
      <c r="I229" s="100" t="n">
        <v>1</v>
      </c>
      <c r="J22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00" t="n"/>
      <c r="L229" s="88" t="inlineStr">
        <is>
          <t>พ.ร.บ. ยา พ.ศ. 2510</t>
        </is>
      </c>
      <c r="M229" s="100" t="inlineStr">
        <is>
          <t>SAP</t>
        </is>
      </c>
      <c r="N229" s="88" t="inlineStr">
        <is>
          <t>ข้อ 10 (PLE_CC1_Key_Rx20_UBU.md)</t>
        </is>
      </c>
      <c r="O229" s="100" t="inlineStr">
        <is>
          <t>Mock</t>
        </is>
      </c>
      <c r="P229" s="100" t="inlineStr">
        <is>
          <t>Mock Rx20 UBU</t>
        </is>
      </c>
      <c r="Q229" s="100" t="n"/>
    </row>
    <row r="230" ht="13.2" customHeight="1" s="49">
      <c r="A230" s="100" t="n">
        <v>228</v>
      </c>
      <c r="B230" s="88" t="inlineStr">
        <is>
          <t>Triphasic hormonal contraceptives จัดเป็นยาประเภทใดตามกฎหมาย</t>
        </is>
      </c>
      <c r="C230" s="100" t="n"/>
      <c r="D230" s="88" t="inlineStr">
        <is>
          <t>ยาอันตราย</t>
        </is>
      </c>
      <c r="E230" s="88" t="inlineStr">
        <is>
          <t>ยาที่ไม่ใช่ยาอันตราย</t>
        </is>
      </c>
      <c r="F230" s="88"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30" s="88" t="inlineStr">
        <is>
          <t>การปฏิบัติทางเภสัชกรรมชุมชน (Good Pharmacy Practice: GPP)</t>
        </is>
      </c>
      <c r="H230" s="88" t="inlineStr">
        <is>
          <t>บัญชียาหลักแห่งชาติ (National List of Essential Medicines: NLEM)</t>
        </is>
      </c>
      <c r="I230" s="100" t="n">
        <v>1</v>
      </c>
      <c r="J230" s="88"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00" t="n"/>
      <c r="L230" s="88" t="inlineStr">
        <is>
          <t>พ.ร.บ. ยา พ.ศ. 2510</t>
        </is>
      </c>
      <c r="M230" s="100" t="inlineStr">
        <is>
          <t>SAP</t>
        </is>
      </c>
      <c r="N230" s="88" t="inlineStr">
        <is>
          <t>ข้อ 6 (PLE_CC1_Key_Rx20_UBU.md)</t>
        </is>
      </c>
      <c r="O230" s="100" t="inlineStr">
        <is>
          <t>Mock</t>
        </is>
      </c>
      <c r="P230" s="100" t="inlineStr">
        <is>
          <t>Mock Rx20 UBU</t>
        </is>
      </c>
      <c r="Q230" s="100" t="n"/>
    </row>
    <row r="231" ht="13.2" customHeight="1" s="49">
      <c r="A231" s="100" t="n">
        <v>229</v>
      </c>
      <c r="B231" s="88" t="inlineStr">
        <is>
          <t>Cost Efficacy = ประสิทธิภาพ Efficiency = อย่างมีประสิทธิภาพ Effectiveness = ประสิทธิผล</t>
        </is>
      </c>
      <c r="C231" s="100" t="n"/>
      <c r="D231" s="88" t="inlineStr">
        <is>
          <t>การปฏิบัติทางเภสัชกรรมชุมชน (Good Pharmacy Practice: GPP)</t>
        </is>
      </c>
      <c r="E231" s="88" t="inlineStr">
        <is>
          <t>บัญชียาหลักแห่งชาติ (National List of Essential Medicines: NLEM)</t>
        </is>
      </c>
      <c r="F231" s="88" t="inlineStr">
        <is>
          <t>เกณฑ์จริยธรรมว่าด้วยการส่งเสริมการขายยาของกระทรวงสาธารณสุข</t>
        </is>
      </c>
      <c r="G231" s="88" t="inlineStr">
        <is>
          <t>พ.ร.บ. ยา พ.ศ. 2510 (การจำหน่ายยาอันตรายและยาควบคุมพิเศษ)</t>
        </is>
      </c>
      <c r="H231" s="88" t="inlineStr">
        <is>
          <t>พ.ร.บ. ยาเสพติดให้โทษ พ.ศ. 2522 (ยาเสพติดให้โทษประเภท 2 และ 3)</t>
        </is>
      </c>
      <c r="I231" s="100" t="n">
        <v>5</v>
      </c>
      <c r="J231" s="8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00" t="n"/>
      <c r="L231" s="88" t="inlineStr">
        <is>
          <t>พ.ร.บ. ยา พ.ศ. 2510</t>
        </is>
      </c>
      <c r="M231" s="100" t="inlineStr">
        <is>
          <t>SAP</t>
        </is>
      </c>
      <c r="N231" s="88" t="inlineStr">
        <is>
          <t>ข้อ 4 (PLE_CC1_Key_Rx20_UBU.md)</t>
        </is>
      </c>
      <c r="O231" s="100" t="inlineStr">
        <is>
          <t>Mock</t>
        </is>
      </c>
      <c r="P231" s="100" t="inlineStr">
        <is>
          <t>Mock Rx20 UBU</t>
        </is>
      </c>
      <c r="Q231" s="100" t="n"/>
    </row>
    <row r="232" ht="13.2" customHeight="1" s="49">
      <c r="A232" s="100" t="n">
        <v>230</v>
      </c>
      <c r="B232" s="88"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32" s="100" t="n"/>
      <c r="D232" s="88" t="inlineStr">
        <is>
          <t>พ.ร.บ. ยา พ.ศ. 2510 (การจำหน่ายยาอันตรายและยาควบคุมพิเศษ)</t>
        </is>
      </c>
      <c r="E232" s="88" t="inlineStr">
        <is>
          <t>พ.ร.บ. ยาเสพติดให้โทษ พ.ศ. 2522 (ยาเสพติดให้โทษประเภท 2 และ 3)</t>
        </is>
      </c>
      <c r="F232" s="88" t="inlineStr">
        <is>
          <t>พ.ร.บ. วัตถุที่ออกฤทธิ์ต่อจิตและประสาท พ.ศ. 2559 (ประเภท 2 และ 4)</t>
        </is>
      </c>
      <c r="G232" s="88" t="inlineStr">
        <is>
          <t>พ.ร.บ. วิชาชีพเภสัชกรรม พ.ศ. 2537 และข้อบังคับจรรยาบรรณวิชาชีพ</t>
        </is>
      </c>
      <c r="H232" s="88" t="inlineStr">
        <is>
          <t>พ.ร.บ. ผลิตภัณฑ์สมุนไพร พ.ศ. 2562</t>
        </is>
      </c>
      <c r="I232" s="100" t="n">
        <v>1</v>
      </c>
      <c r="J23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00" t="n"/>
      <c r="L232" s="88" t="inlineStr">
        <is>
          <t>พ.ร.บ. ยา พ.ศ. 2510</t>
        </is>
      </c>
      <c r="M232" s="100" t="inlineStr">
        <is>
          <t>SAP</t>
        </is>
      </c>
      <c r="N232" s="88" t="inlineStr">
        <is>
          <t>ข้อ 10 (PLE_CC1_Key_Rx20_UBU.md)</t>
        </is>
      </c>
      <c r="O232" s="100" t="inlineStr">
        <is>
          <t>Mock</t>
        </is>
      </c>
      <c r="P232" s="100" t="inlineStr">
        <is>
          <t>Mock Rx20 UBU</t>
        </is>
      </c>
      <c r="Q232" s="100" t="n"/>
    </row>
    <row r="233" ht="13.2" customHeight="1" s="49">
      <c r="A233" s="100" t="n">
        <v>231</v>
      </c>
      <c r="B233" s="88"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33" s="100" t="n"/>
      <c r="D233" s="88" t="inlineStr">
        <is>
          <t>พ.ร.บ. วิชาชีพเภสัชกรรม พ.ศ. 2537 และข้อบังคับจรรยาบรรณวิชาชีพ</t>
        </is>
      </c>
      <c r="E233" s="88" t="inlineStr">
        <is>
          <t>พ.ร.บ. ผลิตภัณฑ์สมุนไพร พ.ศ. 2562</t>
        </is>
      </c>
      <c r="F233" s="88" t="inlineStr">
        <is>
          <t>พ.ร.บ. เครื่องสำอาง พ.ศ. 2558</t>
        </is>
      </c>
      <c r="G233" s="88" t="inlineStr">
        <is>
          <t>พ.ร.บ. หลักประกันสุขภาพแห่งชาติ พ.ศ. 2545</t>
        </is>
      </c>
      <c r="H233" s="88" t="inlineStr">
        <is>
          <t>การปฏิบัติทางเภสัชกรรมชุมชน (Good Pharmacy Practice: GPP)</t>
        </is>
      </c>
      <c r="I233" s="100" t="n">
        <v>5</v>
      </c>
      <c r="J233" s="88"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00" t="n"/>
      <c r="L233" s="88" t="inlineStr">
        <is>
          <t>พ.ร.บ. ยา พ.ศ. 2510</t>
        </is>
      </c>
      <c r="M233" s="100" t="inlineStr">
        <is>
          <t>SAP</t>
        </is>
      </c>
      <c r="N233" s="88" t="inlineStr">
        <is>
          <t>ข้อ 5 (PLE_CC1_Key_Rx20_UBU.md)</t>
        </is>
      </c>
      <c r="O233" s="100" t="inlineStr">
        <is>
          <t>Mock</t>
        </is>
      </c>
      <c r="P233" s="100" t="inlineStr">
        <is>
          <t>Mock Rx20 UBU</t>
        </is>
      </c>
      <c r="Q233" s="100" t="n"/>
    </row>
    <row r="234" ht="13.2" customHeight="1" s="49">
      <c r="A234" s="100" t="n">
        <v>232</v>
      </c>
      <c r="B234" s="88"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34" s="100" t="n"/>
      <c r="D234" s="88" t="inlineStr">
        <is>
          <t>พ.ร.บ. หลักประกันสุขภาพแห่งชาติ พ.ศ. 2545</t>
        </is>
      </c>
      <c r="E234" s="88" t="inlineStr">
        <is>
          <t>การปฏิบัติทางเภสัชกรรมชุมชน (Good Pharmacy Practice: GPP)</t>
        </is>
      </c>
      <c r="F234" s="88" t="inlineStr">
        <is>
          <t>บัญชียาหลักแห่งชาติ (National List of Essential Medicines: NLEM)</t>
        </is>
      </c>
      <c r="G234" s="88" t="inlineStr">
        <is>
          <t>เกณฑ์จริยธรรมว่าด้วยการส่งเสริมการขายยาของกระทรวงสาธารณสุข</t>
        </is>
      </c>
      <c r="H234" s="88" t="inlineStr">
        <is>
          <t>พ.ร.บ. ยา พ.ศ. 2510 (การจำหน่ายยาอันตรายและยาควบคุมพิเศษ)</t>
        </is>
      </c>
      <c r="I234" s="100" t="n">
        <v>4</v>
      </c>
      <c r="J234" s="88"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00" t="n"/>
      <c r="L234" s="88" t="inlineStr">
        <is>
          <t>พ.ร.บ. ยาเสพติดให้โทษ &amp; วัตถุออกฤทธิ์</t>
        </is>
      </c>
      <c r="M234" s="100" t="inlineStr">
        <is>
          <t>SAP</t>
        </is>
      </c>
      <c r="N234" s="88" t="inlineStr">
        <is>
          <t>ข้อ 5 (PLE_CC1_Key_Rx20_UBU.md)</t>
        </is>
      </c>
      <c r="O234" s="100" t="inlineStr">
        <is>
          <t>Mock</t>
        </is>
      </c>
      <c r="P234" s="100" t="inlineStr">
        <is>
          <t>Mock Rx20 UBU</t>
        </is>
      </c>
      <c r="Q234" s="100" t="n"/>
    </row>
    <row r="235" ht="13.2" customHeight="1" s="49">
      <c r="A235" s="100" t="n">
        <v>233</v>
      </c>
      <c r="B235" s="88"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35" s="100" t="n"/>
      <c r="D235" s="88" t="inlineStr">
        <is>
          <t>อาหารในข้อใดต่อไปนี้ที่เหมาะสมในผู้ป่วยรายนี้</t>
        </is>
      </c>
      <c r="E235" s="88" t="inlineStr">
        <is>
          <t>พ.ร.บ. ยา พ.ศ. 2510 (การจำหน่ายยาอันตรายและยาควบคุมพิเศษ)</t>
        </is>
      </c>
      <c r="F235" s="88" t="inlineStr">
        <is>
          <t>พ.ร.บ. ยาเสพติดให้โทษ พ.ศ. 2522 (ยาเสพติดให้โทษประเภท 2 และ 3)</t>
        </is>
      </c>
      <c r="G235" s="88" t="inlineStr">
        <is>
          <t>พ.ร.บ. วัตถุที่ออกฤทธิ์ต่อจิตและประสาท พ.ศ. 2559 (ประเภท 2 และ 4)</t>
        </is>
      </c>
      <c r="H235" s="88" t="inlineStr">
        <is>
          <t>พ.ร.บ. วิชาชีพเภสัชกรรม พ.ศ. 2537 และข้อบังคับจรรยาบรรณวิชาชีพ</t>
        </is>
      </c>
      <c r="I235" s="100" t="n">
        <v>4</v>
      </c>
      <c r="J235" s="88"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00" t="n"/>
      <c r="L235" s="88" t="inlineStr">
        <is>
          <t>พ.ร.บ. ยา พ.ศ. 2510</t>
        </is>
      </c>
      <c r="M235" s="100" t="inlineStr">
        <is>
          <t>SAP</t>
        </is>
      </c>
      <c r="N235" s="88" t="inlineStr">
        <is>
          <t>ข้อ 5 (PLE_CC1_Key_Rx20_UBU.md)</t>
        </is>
      </c>
      <c r="O235" s="100" t="inlineStr">
        <is>
          <t>Mock</t>
        </is>
      </c>
      <c r="P235" s="100" t="inlineStr">
        <is>
          <t>Mock Rx20 UBU</t>
        </is>
      </c>
      <c r="Q235" s="100" t="n"/>
    </row>
    <row r="236" ht="13.2" customHeight="1" s="49">
      <c r="A236" s="100" t="n">
        <v>234</v>
      </c>
      <c r="B236" s="88" t="inlineStr">
        <is>
          <t>ฝ่าฝืน เพราะถือเป็นการโฆษณาที่กล่าวถึงโรคที่ห้ามโฆษณาตาม พรบ. ยา</t>
        </is>
      </c>
      <c r="C236" s="100" t="n"/>
      <c r="D236" s="88" t="inlineStr">
        <is>
          <t>พ.ร.บ. วัตถุที่ออกฤทธิ์ต่อจิตและประสาท พ.ศ. 2559 (ประเภท 2 และ 4)</t>
        </is>
      </c>
      <c r="E236" s="88" t="inlineStr">
        <is>
          <t>พ.ร.บ. วิชาชีพเภสัชกรรม พ.ศ. 2537 และข้อบังคับจรรยาบรรณวิชาชีพ</t>
        </is>
      </c>
      <c r="F236" s="88" t="inlineStr">
        <is>
          <t>พ.ร.บ. ผลิตภัณฑ์สมุนไพร พ.ศ. 2562</t>
        </is>
      </c>
      <c r="G236" s="88" t="inlineStr">
        <is>
          <t>พ.ร.บ. เครื่องสำอาง พ.ศ. 2558</t>
        </is>
      </c>
      <c r="H236" s="88" t="inlineStr">
        <is>
          <t>พ.ร.บ. หลักประกันสุขภาพแห่งชาติ พ.ศ. 2545</t>
        </is>
      </c>
      <c r="I236" s="100" t="n">
        <v>1</v>
      </c>
      <c r="J23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00" t="n"/>
      <c r="L236" s="88" t="inlineStr">
        <is>
          <t>พ.ร.บ. ยา พ.ศ. 2510</t>
        </is>
      </c>
      <c r="M236" s="100" t="inlineStr">
        <is>
          <t>SAP</t>
        </is>
      </c>
      <c r="N236" s="88" t="inlineStr">
        <is>
          <t>ข้อ 2 (PLE_CC1_Key_Rx20_UBU.md)</t>
        </is>
      </c>
      <c r="O236" s="100" t="inlineStr">
        <is>
          <t>Mock</t>
        </is>
      </c>
      <c r="P236" s="100" t="inlineStr">
        <is>
          <t>Mock Rx20 UBU</t>
        </is>
      </c>
      <c r="Q236" s="100" t="n"/>
    </row>
    <row r="237" ht="13.2" customHeight="1" s="49">
      <c r="A237" s="100" t="n">
        <v>235</v>
      </c>
      <c r="B237" s="88" t="inlineStr">
        <is>
          <t>Sodamint 1000 เม็ด จัดเป็นยาประเภทใดตามกฎหมาย</t>
        </is>
      </c>
      <c r="C237" s="100" t="n"/>
      <c r="D237" s="88" t="inlineStr">
        <is>
          <t>พ.ร.บ. เครื่องสำอาง พ.ศ. 2558</t>
        </is>
      </c>
      <c r="E237" s="88" t="inlineStr">
        <is>
          <t>พ.ร.บ. หลักประกันสุขภาพแห่งชาติ พ.ศ. 2545</t>
        </is>
      </c>
      <c r="F237" s="88" t="inlineStr">
        <is>
          <t>การปฏิบัติทางเภสัชกรรมชุมชน (Good Pharmacy Practice: GPP)</t>
        </is>
      </c>
      <c r="G237" s="88" t="inlineStr">
        <is>
          <t>บัญชียาหลักแห่งชาติ (National List of Essential Medicines: NLEM)</t>
        </is>
      </c>
      <c r="H237" s="88" t="inlineStr">
        <is>
          <t>เกณฑ์จริยธรรมว่าด้วยการส่งเสริมการขายยาของกระทรวงสาธารณสุข</t>
        </is>
      </c>
      <c r="I237" s="100" t="n">
        <v>1</v>
      </c>
      <c r="J23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00" t="n"/>
      <c r="L237" s="88" t="inlineStr">
        <is>
          <t>พ.ร.บ. ยา พ.ศ. 2510</t>
        </is>
      </c>
      <c r="M237" s="100" t="inlineStr">
        <is>
          <t>SAP</t>
        </is>
      </c>
      <c r="N237" s="88" t="inlineStr">
        <is>
          <t>ข้อ 9 (PLE_CC1_Key_Rx20_UBU.md)</t>
        </is>
      </c>
      <c r="O237" s="100" t="inlineStr">
        <is>
          <t>Mock</t>
        </is>
      </c>
      <c r="P237" s="100" t="inlineStr">
        <is>
          <t>Mock Rx20 UBU</t>
        </is>
      </c>
      <c r="Q237" s="100" t="n"/>
    </row>
    <row r="238" ht="13.2" customHeight="1" s="49">
      <c r="A238" s="100" t="n">
        <v>236</v>
      </c>
      <c r="B238" s="88"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38" s="100" t="n"/>
      <c r="D238" s="88" t="inlineStr">
        <is>
          <t>บัญชียาหลักแห่งชาติ (National List of Essential Medicines: NLEM)</t>
        </is>
      </c>
      <c r="E238" s="88" t="inlineStr">
        <is>
          <t>เกณฑ์จริยธรรมว่าด้วยการส่งเสริมการขายยาของกระทรวงสาธารณสุข</t>
        </is>
      </c>
      <c r="F238" s="88" t="inlineStr">
        <is>
          <t>พ.ร.บ. ยา พ.ศ. 2510 (การจำหน่ายยาอันตรายและยาควบคุมพิเศษ)</t>
        </is>
      </c>
      <c r="G238" s="88" t="inlineStr">
        <is>
          <t>พ.ร.บ. ยาเสพติดให้โทษ พ.ศ. 2522 (ยาเสพติดให้โทษประเภท 2 และ 3)</t>
        </is>
      </c>
      <c r="H238" s="88" t="inlineStr">
        <is>
          <t>พ.ร.บ. วัตถุที่ออกฤทธิ์ต่อจิตและประสาท พ.ศ. 2559 (ประเภท 2 และ 4)</t>
        </is>
      </c>
      <c r="I238" s="100" t="n">
        <v>1</v>
      </c>
      <c r="J23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00" t="n"/>
      <c r="L238" s="88" t="inlineStr">
        <is>
          <t>พ.ร.บ. ยา พ.ศ. 2510</t>
        </is>
      </c>
      <c r="M238" s="100" t="inlineStr">
        <is>
          <t>SAP</t>
        </is>
      </c>
      <c r="N238" s="88" t="inlineStr">
        <is>
          <t>ข้อ 5 (PLE_CC1_Key_Rx20_UBU.md)</t>
        </is>
      </c>
      <c r="O238" s="100" t="inlineStr">
        <is>
          <t>Mock</t>
        </is>
      </c>
      <c r="P238" s="100" t="inlineStr">
        <is>
          <t>Mock Rx20 UBU</t>
        </is>
      </c>
      <c r="Q238" s="100" t="n"/>
    </row>
    <row r="239" ht="13.2" customHeight="1" s="49">
      <c r="A239" s="100" t="n">
        <v>237</v>
      </c>
      <c r="B239" s="88"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39" s="100" t="n"/>
      <c r="D239" s="88" t="inlineStr">
        <is>
          <t>หากผู้ป่วยเริ่มใช้ยาไปแล้ว 2 สัปดาห์ (สูตร IRZE) เกิดอาการผื่นแดง ลอก ทั่วร่างกาย มีไข้ ควรจะจัดการอย่างไร</t>
        </is>
      </c>
      <c r="E239" s="88" t="inlineStr">
        <is>
          <t>พ.ร.บ. วัตถุที่ออกฤทธิ์ต่อจิตและประสาท พ.ศ. 2559 (ประเภท 2 และ 4)</t>
        </is>
      </c>
      <c r="F239" s="88" t="inlineStr">
        <is>
          <t>พ.ร.บ. วิชาชีพเภสัชกรรม พ.ศ. 2537 และข้อบังคับจรรยาบรรณวิชาชีพ</t>
        </is>
      </c>
      <c r="G239" s="88" t="inlineStr">
        <is>
          <t>พ.ร.บ. ผลิตภัณฑ์สมุนไพร พ.ศ. 2562</t>
        </is>
      </c>
      <c r="H239" s="88" t="inlineStr">
        <is>
          <t>พ.ร.บ. เครื่องสำอาง พ.ศ. 2558</t>
        </is>
      </c>
      <c r="I239" s="100" t="n">
        <v>1</v>
      </c>
      <c r="J239" s="88"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00" t="n"/>
      <c r="L239" s="88" t="inlineStr">
        <is>
          <t>พ.ร.บ. ยา พ.ศ. 2510</t>
        </is>
      </c>
      <c r="M239" s="100" t="inlineStr">
        <is>
          <t>SAP</t>
        </is>
      </c>
      <c r="N239" s="88" t="inlineStr">
        <is>
          <t>ข้อ 5 (PLE_CC1_Key_Rx20_UBU.md)</t>
        </is>
      </c>
      <c r="O239" s="100" t="inlineStr">
        <is>
          <t>Mock</t>
        </is>
      </c>
      <c r="P239" s="100" t="inlineStr">
        <is>
          <t>Mock Rx20 UBU</t>
        </is>
      </c>
      <c r="Q239" s="100" t="n"/>
    </row>
    <row r="240" ht="13.2" customHeight="1" s="49">
      <c r="A240" s="100" t="n">
        <v>238</v>
      </c>
      <c r="B240" s="88" t="inlineStr">
        <is>
          <t>ยาหยอดตา Sulfacetamide eye drops 10% แต่เมื่อนำไปตรวจสอบ พบว่ามีตัวยาเพียง 5% ยาดังกล่าวจัดเป็นยาใดตามกฎหมาย</t>
        </is>
      </c>
      <c r="C240" s="100" t="n"/>
      <c r="D240" s="88" t="inlineStr">
        <is>
          <t>ยาปลอม</t>
        </is>
      </c>
      <c r="E240" s="88" t="inlineStr">
        <is>
          <t>ยาไม่ได้มาตรฐาน</t>
        </is>
      </c>
      <c r="F240" s="88" t="inlineStr">
        <is>
          <t>ยาผิดมาตรฐาน</t>
        </is>
      </c>
      <c r="G240" s="88" t="inlineStr">
        <is>
          <t>ยาเสื่อมคุณภาพ</t>
        </is>
      </c>
      <c r="H240" s="88"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40" s="100" t="n">
        <v>1</v>
      </c>
      <c r="J240" s="88"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00" t="n"/>
      <c r="L240" s="88" t="inlineStr">
        <is>
          <t>พ.ร.บ. ยา พ.ศ. 2510</t>
        </is>
      </c>
      <c r="M240" s="100" t="inlineStr">
        <is>
          <t>SAP</t>
        </is>
      </c>
      <c r="N240" s="88" t="inlineStr">
        <is>
          <t>ข้อ 8 (PLE_CC1_Key_Rx20_UBU.md)</t>
        </is>
      </c>
      <c r="O240" s="100" t="inlineStr">
        <is>
          <t>Mock</t>
        </is>
      </c>
      <c r="P240" s="100" t="inlineStr">
        <is>
          <t>Mock Rx20 UBU</t>
        </is>
      </c>
      <c r="Q240" s="100" t="n"/>
    </row>
    <row r="241" ht="13.2" customHeight="1" s="49">
      <c r="A241" s="100" t="n">
        <v>239</v>
      </c>
      <c r="B241" s="88"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41" s="100" t="n"/>
      <c r="D241" s="88" t="inlineStr">
        <is>
          <t>การปฏิบัติทางเภสัชกรรมชุมชน (Good Pharmacy Practice: GPP)</t>
        </is>
      </c>
      <c r="E241" s="88" t="inlineStr">
        <is>
          <t>บัญชียาหลักแห่งชาติ (National List of Essential Medicines: NLEM)</t>
        </is>
      </c>
      <c r="F241" s="88" t="inlineStr">
        <is>
          <t>เกณฑ์จริยธรรมว่าด้วยการส่งเสริมการขายยาของกระทรวงสาธารณสุข</t>
        </is>
      </c>
      <c r="G241" s="88" t="inlineStr">
        <is>
          <t>พ.ร.บ. ยา พ.ศ. 2510 (การจำหน่ายยาอันตรายและยาควบคุมพิเศษ)</t>
        </is>
      </c>
      <c r="H241" s="88" t="inlineStr">
        <is>
          <t>พ.ร.บ. ยาเสพติดให้โทษ พ.ศ. 2522 (ยาเสพติดให้โทษประเภท 2 และ 3)</t>
        </is>
      </c>
      <c r="I241" s="100" t="n">
        <v>1</v>
      </c>
      <c r="J24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00" t="n"/>
      <c r="L241" s="88" t="inlineStr">
        <is>
          <t>พ.ร.บ. ยา พ.ศ. 2510</t>
        </is>
      </c>
      <c r="M241" s="100" t="inlineStr">
        <is>
          <t>SAP</t>
        </is>
      </c>
      <c r="N241" s="88" t="inlineStr">
        <is>
          <t>ข้อ 29 (PLE_CC1_Key_Rx20_UBU.md)</t>
        </is>
      </c>
      <c r="O241" s="100" t="inlineStr">
        <is>
          <t>Mock</t>
        </is>
      </c>
      <c r="P241" s="100" t="inlineStr">
        <is>
          <t>Mock Rx20 UBU</t>
        </is>
      </c>
      <c r="Q241" s="100" t="n"/>
    </row>
    <row r="242" ht="13.2" customHeight="1" s="49">
      <c r="A242" s="100" t="n">
        <v>240</v>
      </c>
      <c r="B242" s="88" t="inlineStr">
        <is>
          <t>องค์กรใดในประเทศไทยที่ทำหน้าที่ควบคุมค่าใช้จ่ายด้านยาของผู้ใช้สิทธิบัตรทองในหลักประกันสุขภาพแห่งชา ติ</t>
        </is>
      </c>
      <c r="C242" s="100" t="n"/>
      <c r="D242" s="88" t="inlineStr">
        <is>
          <t>พ.ร.บ. ยา พ.ศ. 2510 (การจำหน่ายยาอันตรายและยาควบคุมพิเศษ)</t>
        </is>
      </c>
      <c r="E242" s="88" t="inlineStr">
        <is>
          <t>พ.ร.บ. ยาเสพติดให้โทษ พ.ศ. 2522 (ยาเสพติดให้โทษประเภท 2 และ 3)</t>
        </is>
      </c>
      <c r="F242" s="88" t="inlineStr">
        <is>
          <t>พ.ร.บ. วัตถุที่ออกฤทธิ์ต่อจิตและประสาท พ.ศ. 2559 (ประเภท 2 และ 4)</t>
        </is>
      </c>
      <c r="G242" s="88" t="inlineStr">
        <is>
          <t>พ.ร.บ. วิชาชีพเภสัชกรรม พ.ศ. 2537 และข้อบังคับจรรยาบรรณวิชาชีพ</t>
        </is>
      </c>
      <c r="H242" s="88" t="inlineStr">
        <is>
          <t>พ.ร.บ. ผลิตภัณฑ์สมุนไพร พ.ศ. 2562</t>
        </is>
      </c>
      <c r="I242" s="100" t="n">
        <v>1</v>
      </c>
      <c r="J24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00" t="n"/>
      <c r="L242" s="88" t="inlineStr">
        <is>
          <t>พ.ร.บ. ยา พ.ศ. 2510</t>
        </is>
      </c>
      <c r="M242" s="100" t="inlineStr">
        <is>
          <t>SAP</t>
        </is>
      </c>
      <c r="N242" s="88" t="inlineStr">
        <is>
          <t>ข้อ 37 (PLE_CC1_Key_Rx20_UBU.md)</t>
        </is>
      </c>
      <c r="O242" s="100" t="inlineStr">
        <is>
          <t>Mock</t>
        </is>
      </c>
      <c r="P242" s="100" t="inlineStr">
        <is>
          <t>Mock Rx20 UBU</t>
        </is>
      </c>
      <c r="Q242" s="100" t="n"/>
    </row>
    <row r="243" ht="13.2" customHeight="1" s="49">
      <c r="A243" s="100" t="n">
        <v>241</v>
      </c>
      <c r="B243" s="88" t="inlineStr">
        <is>
          <t>สำนักงานประกันสังคม (สปส.)</t>
        </is>
      </c>
      <c r="C243" s="100" t="n"/>
      <c r="D243" s="88" t="inlineStr">
        <is>
          <t>พ.ร.บ. วิชาชีพเภสัชกรรม พ.ศ. 2537 และข้อบังคับจรรยาบรรณวิชาชีพ</t>
        </is>
      </c>
      <c r="E243" s="88" t="inlineStr">
        <is>
          <t>พ.ร.บ. ผลิตภัณฑ์สมุนไพร พ.ศ. 2562</t>
        </is>
      </c>
      <c r="F243" s="88" t="inlineStr">
        <is>
          <t>พ.ร.บ. เครื่องสำอาง พ.ศ. 2558</t>
        </is>
      </c>
      <c r="G243" s="88" t="inlineStr">
        <is>
          <t>พ.ร.บ. หลักประกันสุขภาพแห่งชาติ พ.ศ. 2545</t>
        </is>
      </c>
      <c r="H243" s="88" t="inlineStr">
        <is>
          <t>การปฏิบัติทางเภสัชกรรมชุมชน (Good Pharmacy Practice: GPP)</t>
        </is>
      </c>
      <c r="I243" s="100" t="n">
        <v>1</v>
      </c>
      <c r="J24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00" t="n"/>
      <c r="L243" s="88" t="inlineStr">
        <is>
          <t>พ.ร.บ. ยา พ.ศ. 2510</t>
        </is>
      </c>
      <c r="M243" s="100" t="inlineStr">
        <is>
          <t>SAP</t>
        </is>
      </c>
      <c r="N243" s="88" t="inlineStr">
        <is>
          <t>ข้อ 2 (PLE_CC1_Key_Rx20_UBU.md)</t>
        </is>
      </c>
      <c r="O243" s="100" t="inlineStr">
        <is>
          <t>Mock</t>
        </is>
      </c>
      <c r="P243" s="100" t="inlineStr">
        <is>
          <t>Mock Rx20 UBU</t>
        </is>
      </c>
      <c r="Q243" s="100" t="n"/>
    </row>
    <row r="244" ht="13.2" customHeight="1" s="49">
      <c r="A244" s="100" t="n">
        <v>242</v>
      </c>
      <c r="B244" s="88" t="inlineStr">
        <is>
          <t>สำนักงานหลักประกันสุขภาพแห่งชาติ (สปสช.)</t>
        </is>
      </c>
      <c r="C244" s="100" t="n"/>
      <c r="D244" s="88" t="inlineStr">
        <is>
          <t>พ.ร.บ. หลักประกันสุขภาพแห่งชาติ พ.ศ. 2545</t>
        </is>
      </c>
      <c r="E244" s="88" t="inlineStr">
        <is>
          <t>การปฏิบัติทางเภสัชกรรมชุมชน (Good Pharmacy Practice: GPP)</t>
        </is>
      </c>
      <c r="F244" s="88" t="inlineStr">
        <is>
          <t>บัญชียาหลักแห่งชาติ (National List of Essential Medicines: NLEM)</t>
        </is>
      </c>
      <c r="G244" s="88" t="inlineStr">
        <is>
          <t>เกณฑ์จริยธรรมว่าด้วยการส่งเสริมการขายยาของกระทรวงสาธารณสุข</t>
        </is>
      </c>
      <c r="H244" s="88" t="inlineStr">
        <is>
          <t>พ.ร.บ. ยา พ.ศ. 2510 (การจำหน่ายยาอันตรายและยาควบคุมพิเศษ)</t>
        </is>
      </c>
      <c r="I244" s="100" t="n">
        <v>1</v>
      </c>
      <c r="J24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00" t="n"/>
      <c r="L244" s="88" t="inlineStr">
        <is>
          <t>พ.ร.บ. ยา พ.ศ. 2510</t>
        </is>
      </c>
      <c r="M244" s="100" t="inlineStr">
        <is>
          <t>SAP</t>
        </is>
      </c>
      <c r="N244" s="88" t="inlineStr">
        <is>
          <t>ข้อ 3 (PLE_CC1_Key_Rx20_UBU.md)</t>
        </is>
      </c>
      <c r="O244" s="100" t="inlineStr">
        <is>
          <t>Mock</t>
        </is>
      </c>
      <c r="P244" s="100" t="inlineStr">
        <is>
          <t>Mock Rx20 UBU</t>
        </is>
      </c>
      <c r="Q244" s="100" t="n"/>
    </row>
    <row r="245" ht="13.2" customHeight="1" s="49">
      <c r="A245" s="100" t="n">
        <v>243</v>
      </c>
      <c r="B245" s="88"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45" s="100" t="n"/>
      <c r="D245" s="88" t="inlineStr">
        <is>
          <t>เกณฑ์จริยธรรมว่าด้วยการส่งเสริมการขายยาของกระทรวงสาธารณสุข</t>
        </is>
      </c>
      <c r="E245" s="88" t="inlineStr">
        <is>
          <t>พ.ร.บ. ยา พ.ศ. 2510 (การจำหน่ายยาอันตรายและยาควบคุมพิเศษ)</t>
        </is>
      </c>
      <c r="F245" s="88" t="inlineStr">
        <is>
          <t>พ.ร.บ. ยาเสพติดให้โทษ พ.ศ. 2522 (ยาเสพติดให้โทษประเภท 2 และ 3)</t>
        </is>
      </c>
      <c r="G245" s="88" t="inlineStr">
        <is>
          <t>พ.ร.บ. วัตถุที่ออกฤทธิ์ต่อจิตและประสาท พ.ศ. 2559 (ประเภท 2 และ 4)</t>
        </is>
      </c>
      <c r="H245" s="88" t="inlineStr">
        <is>
          <t>พ.ร.บ. วิชาชีพเภสัชกรรม พ.ศ. 2537 และข้อบังคับจรรยาบรรณวิชาชีพ</t>
        </is>
      </c>
      <c r="I245" s="100" t="n">
        <v>1</v>
      </c>
      <c r="J24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00" t="n"/>
      <c r="L245" s="88" t="inlineStr">
        <is>
          <t>พ.ร.บ. ยา พ.ศ. 2510</t>
        </is>
      </c>
      <c r="M245" s="100" t="inlineStr">
        <is>
          <t>SAP</t>
        </is>
      </c>
      <c r="N245" s="88" t="inlineStr">
        <is>
          <t>ข้อ 52 (PLE_CC1_Key_Rx20_UBU.md)</t>
        </is>
      </c>
      <c r="O245" s="100" t="inlineStr">
        <is>
          <t>Mock</t>
        </is>
      </c>
      <c r="P245" s="100" t="inlineStr">
        <is>
          <t>Mock Rx20 UBU</t>
        </is>
      </c>
      <c r="Q245" s="100" t="n"/>
    </row>
    <row r="246" ht="13.2" customHeight="1" s="49">
      <c r="A246" s="100" t="n">
        <v>244</v>
      </c>
      <c r="B246" s="88" t="inlineStr">
        <is>
          <t>เภสัชกรสุอาภา สายสะอาด จบจาก</t>
        </is>
      </c>
      <c r="C246" s="100" t="n"/>
      <c r="D246" s="88" t="inlineStr">
        <is>
          <t>พ.ร.บ. วัตถุที่ออกฤทธิ์ต่อจิตและประสาท พ.ศ. 2559 (ประเภท 2 และ 4)</t>
        </is>
      </c>
      <c r="E246" s="88" t="inlineStr">
        <is>
          <t>พ.ร.บ. วิชาชีพเภสัชกรรม พ.ศ. 2537 และข้อบังคับจรรยาบรรณวิชาชีพ</t>
        </is>
      </c>
      <c r="F246" s="88" t="inlineStr">
        <is>
          <t>พ.ร.บ. ผลิตภัณฑ์สมุนไพร พ.ศ. 2562</t>
        </is>
      </c>
      <c r="G246" s="88" t="inlineStr">
        <is>
          <t>พ.ร.บ. เครื่องสำอาง พ.ศ. 2558</t>
        </is>
      </c>
      <c r="H246" s="88" t="inlineStr">
        <is>
          <t>พ.ร.บ. หลักประกันสุขภาพแห่งชาติ พ.ศ. 2545</t>
        </is>
      </c>
      <c r="I246" s="100" t="n">
        <v>1</v>
      </c>
      <c r="J24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00" t="n"/>
      <c r="L246" s="88" t="inlineStr">
        <is>
          <t>พ.ร.บ. ยา พ.ศ. 2510</t>
        </is>
      </c>
      <c r="M246" s="100" t="inlineStr">
        <is>
          <t>SAP</t>
        </is>
      </c>
      <c r="N246" s="88" t="inlineStr">
        <is>
          <t>ข้อ 62 (PLE_CC1_Key_Rx20_UBU.md)</t>
        </is>
      </c>
      <c r="O246" s="100" t="inlineStr">
        <is>
          <t>Mock</t>
        </is>
      </c>
      <c r="P246" s="100" t="inlineStr">
        <is>
          <t>Mock Rx20 UBU</t>
        </is>
      </c>
      <c r="Q246" s="100" t="n"/>
    </row>
    <row r="247" ht="13.2" customHeight="1" s="49">
      <c r="A247" s="100" t="n">
        <v>245</v>
      </c>
      <c r="B247" s="88" t="inlineStr">
        <is>
          <t>ยา Pioglitazone เป็นยาประเภทใดตามกฎหมาย</t>
        </is>
      </c>
      <c r="C247" s="100" t="n"/>
      <c r="D247" s="88" t="inlineStr">
        <is>
          <t>พ.ร.บ. เครื่องสำอาง พ.ศ. 2558</t>
        </is>
      </c>
      <c r="E247" s="88" t="inlineStr">
        <is>
          <t>พ.ร.บ. หลักประกันสุขภาพแห่งชาติ พ.ศ. 2545</t>
        </is>
      </c>
      <c r="F247" s="88" t="inlineStr">
        <is>
          <t>การปฏิบัติทางเภสัชกรรมชุมชน (Good Pharmacy Practice: GPP)</t>
        </is>
      </c>
      <c r="G247" s="88" t="inlineStr">
        <is>
          <t>บัญชียาหลักแห่งชาติ (National List of Essential Medicines: NLEM)</t>
        </is>
      </c>
      <c r="H247" s="88" t="inlineStr">
        <is>
          <t>เกณฑ์จริยธรรมว่าด้วยการส่งเสริมการขายยาของกระทรวงสาธารณสุข</t>
        </is>
      </c>
      <c r="I247" s="100" t="n">
        <v>1</v>
      </c>
      <c r="J24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00" t="n"/>
      <c r="L247" s="88" t="inlineStr">
        <is>
          <t>พ.ร.บ. ยา พ.ศ. 2510</t>
        </is>
      </c>
      <c r="M247" s="100" t="inlineStr">
        <is>
          <t>SAP</t>
        </is>
      </c>
      <c r="N247" s="88" t="inlineStr">
        <is>
          <t>ข้อ 69 (PLE_CC1_Key_Rx20_UBU.md)</t>
        </is>
      </c>
      <c r="O247" s="100" t="inlineStr">
        <is>
          <t>Mock</t>
        </is>
      </c>
      <c r="P247" s="100" t="inlineStr">
        <is>
          <t>Mock Rx20 UBU</t>
        </is>
      </c>
      <c r="Q247" s="100" t="n"/>
    </row>
    <row r="248" ht="13.2" customHeight="1" s="49">
      <c r="A248" s="100" t="n">
        <v>246</v>
      </c>
      <c r="B248" s="88" t="inlineStr">
        <is>
          <t>หากเภสัชกรตัดสินใจจ่ายยา Misoprostal ให้แก่ผู้หญิงที่ตั้งครรภ์ไม่พึงประสงค์จะผิดจรรยาบรรณวิชาชีพข้อใด</t>
        </is>
      </c>
      <c r="C248" s="100" t="n"/>
      <c r="D248" s="88" t="inlineStr">
        <is>
          <t>บัญชียาหลักแห่งชาติ (National List of Essential Medicines: NLEM)</t>
        </is>
      </c>
      <c r="E248" s="88" t="inlineStr">
        <is>
          <t>เกณฑ์จริยธรรมว่าด้วยการส่งเสริมการขายยาของกระทรวงสาธารณสุข</t>
        </is>
      </c>
      <c r="F248" s="88" t="inlineStr">
        <is>
          <t>พ.ร.บ. ยา พ.ศ. 2510 (การจำหน่ายยาอันตรายและยาควบคุมพิเศษ)</t>
        </is>
      </c>
      <c r="G248" s="88" t="inlineStr">
        <is>
          <t>พ.ร.บ. ยาเสพติดให้โทษ พ.ศ. 2522 (ยาเสพติดให้โทษประเภท 2 และ 3)</t>
        </is>
      </c>
      <c r="H248" s="88" t="inlineStr">
        <is>
          <t>พ.ร.บ. วัตถุที่ออกฤทธิ์ต่อจิตและประสาท พ.ศ. 2559 (ประเภท 2 และ 4)</t>
        </is>
      </c>
      <c r="I248" s="100" t="n">
        <v>1</v>
      </c>
      <c r="J24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00" t="n"/>
      <c r="L248" s="88" t="inlineStr">
        <is>
          <t>พ.ร.บ. วิชาชีพเภสัชกรรม 2537</t>
        </is>
      </c>
      <c r="M248" s="100" t="inlineStr">
        <is>
          <t>SAP</t>
        </is>
      </c>
      <c r="N248" s="88" t="inlineStr">
        <is>
          <t>ข้อ 85 (PLE_CC1_Key_Rx20_UBU.md)</t>
        </is>
      </c>
      <c r="O248" s="100" t="inlineStr">
        <is>
          <t>Mock</t>
        </is>
      </c>
      <c r="P248" s="100" t="inlineStr">
        <is>
          <t>Mock Rx20 UBU</t>
        </is>
      </c>
      <c r="Q248" s="100" t="n"/>
    </row>
    <row r="249" ht="13.2" customHeight="1" s="49">
      <c r="A249" s="100" t="n">
        <v>247</v>
      </c>
      <c r="B249" s="88" t="inlineStr">
        <is>
          <t>จรรยาบรรณวิชาชีพที่เกี่ยวข้องกับความปลอดภัยของผู้ป่วย</t>
        </is>
      </c>
      <c r="C249" s="100" t="n"/>
      <c r="D249" s="88" t="inlineStr">
        <is>
          <t>พ.ร.บ. ยาเสพติดให้โทษ พ.ศ. 2522 (ยาเสพติดให้โทษประเภท 2 และ 3)</t>
        </is>
      </c>
      <c r="E249" s="88" t="inlineStr">
        <is>
          <t>พ.ร.บ. วัตถุที่ออกฤทธิ์ต่อจิตและประสาท พ.ศ. 2559 (ประเภท 2 และ 4)</t>
        </is>
      </c>
      <c r="F249" s="88" t="inlineStr">
        <is>
          <t>พ.ร.บ. วิชาชีพเภสัชกรรม พ.ศ. 2537 และข้อบังคับจรรยาบรรณวิชาชีพ</t>
        </is>
      </c>
      <c r="G249" s="88" t="inlineStr">
        <is>
          <t>พ.ร.บ. ผลิตภัณฑ์สมุนไพร พ.ศ. 2562</t>
        </is>
      </c>
      <c r="H249" s="88" t="inlineStr">
        <is>
          <t>พ.ร.บ. เครื่องสำอาง พ.ศ. 2558</t>
        </is>
      </c>
      <c r="I249" s="100" t="n">
        <v>1</v>
      </c>
      <c r="J249" s="88"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00" t="n"/>
      <c r="L249" s="88" t="inlineStr">
        <is>
          <t>พ.ร.บ. วิชาชีพเภสัชกรรม 2537</t>
        </is>
      </c>
      <c r="M249" s="100" t="inlineStr">
        <is>
          <t>SAP</t>
        </is>
      </c>
      <c r="N249" s="88" t="inlineStr">
        <is>
          <t>ข้อ 4 (PLE_CC1_Key_Rx20_UBU.md)</t>
        </is>
      </c>
      <c r="O249" s="100" t="inlineStr">
        <is>
          <t>Mock</t>
        </is>
      </c>
      <c r="P249" s="100" t="inlineStr">
        <is>
          <t>Mock Rx20 UBU</t>
        </is>
      </c>
      <c r="Q249" s="100" t="n"/>
    </row>
    <row r="250" ht="13.2" customHeight="1" s="49">
      <c r="A250" s="100" t="n">
        <v>248</v>
      </c>
      <c r="B250" s="88"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50" s="100" t="n"/>
      <c r="D250" s="88" t="inlineStr">
        <is>
          <t>พ.ร.บ. ผลิตภัณฑ์สมุนไพร พ.ศ. 2562</t>
        </is>
      </c>
      <c r="E250" s="88" t="inlineStr">
        <is>
          <t>พ.ร.บ. เครื่องสำอาง พ.ศ. 2558</t>
        </is>
      </c>
      <c r="F250" s="88" t="inlineStr">
        <is>
          <t>พ.ร.บ. หลักประกันสุขภาพแห่งชาติ พ.ศ. 2545</t>
        </is>
      </c>
      <c r="G250" s="88" t="inlineStr">
        <is>
          <t>การปฏิบัติทางเภสัชกรรมชุมชน (Good Pharmacy Practice: GPP)</t>
        </is>
      </c>
      <c r="H250" s="88" t="inlineStr">
        <is>
          <t>บัญชียาหลักแห่งชาติ (National List of Essential Medicines: NLEM)</t>
        </is>
      </c>
      <c r="I250" s="100" t="n">
        <v>1</v>
      </c>
      <c r="J25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00" t="n"/>
      <c r="L250" s="88" t="inlineStr">
        <is>
          <t>พ.ร.บ. วิชาชีพเภสัชกรรม 2537</t>
        </is>
      </c>
      <c r="M250" s="100" t="inlineStr">
        <is>
          <t>SAP</t>
        </is>
      </c>
      <c r="N250" s="88" t="inlineStr">
        <is>
          <t>ข้อ 5 (PLE_CC1_Key_Rx20_UBU.md)</t>
        </is>
      </c>
      <c r="O250" s="100" t="inlineStr">
        <is>
          <t>Mock</t>
        </is>
      </c>
      <c r="P250" s="100" t="inlineStr">
        <is>
          <t>Mock Rx20 UBU</t>
        </is>
      </c>
      <c r="Q250" s="100" t="n"/>
    </row>
    <row r="251" ht="13.2" customHeight="1" s="49">
      <c r="A251" s="100" t="n">
        <v>249</v>
      </c>
      <c r="B251" s="88"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51" s="100" t="n"/>
      <c r="D251" s="88" t="inlineStr">
        <is>
          <t>Cost description</t>
        </is>
      </c>
      <c r="E251" s="88" t="inlineStr">
        <is>
          <t>Cost minimization analysis</t>
        </is>
      </c>
      <c r="F251" s="88" t="inlineStr">
        <is>
          <t>Cost beneﬁt analysis</t>
        </is>
      </c>
      <c r="G251" s="88" t="inlineStr">
        <is>
          <t>Cost utility analysis</t>
        </is>
      </c>
      <c r="H251" s="88"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51" s="100" t="n">
        <v>2</v>
      </c>
      <c r="J251" s="88"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00" t="n"/>
      <c r="L251" s="88" t="inlineStr">
        <is>
          <t>พ.ร.บ. ยา พ.ศ. 2510</t>
        </is>
      </c>
      <c r="M251" s="100" t="inlineStr">
        <is>
          <t>SAP</t>
        </is>
      </c>
      <c r="N251" s="88" t="inlineStr">
        <is>
          <t>ข้อ 34 (PLE_CC1_Key_Rx20_UBU.md)</t>
        </is>
      </c>
      <c r="O251" s="100" t="inlineStr">
        <is>
          <t>Mock</t>
        </is>
      </c>
      <c r="P251" s="100" t="inlineStr">
        <is>
          <t>Mock Rx20 UBU</t>
        </is>
      </c>
      <c r="Q251" s="100" t="n"/>
    </row>
    <row r="252" ht="13.2" customHeight="1" s="49">
      <c r="A252" s="100" t="n">
        <v>250</v>
      </c>
      <c r="B252" s="88"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52" s="100" t="n"/>
      <c r="D252" s="88" t="inlineStr">
        <is>
          <t>พ.ร.บ. ยา พ.ศ. 2510 (การจำหน่ายยาอันตรายและยาควบคุมพิเศษ)</t>
        </is>
      </c>
      <c r="E252" s="88" t="inlineStr">
        <is>
          <t>พ.ร.บ. ยาเสพติดให้โทษ พ.ศ. 2522 (ยาเสพติดให้โทษประเภท 2 และ 3)</t>
        </is>
      </c>
      <c r="F252" s="88" t="inlineStr">
        <is>
          <t>พ.ร.บ. วัตถุที่ออกฤทธิ์ต่อจิตและประสาท พ.ศ. 2559 (ประเภท 2 และ 4)</t>
        </is>
      </c>
      <c r="G252" s="88" t="inlineStr">
        <is>
          <t>พ.ร.บ. วิชาชีพเภสัชกรรม พ.ศ. 2537 และข้อบังคับจรรยาบรรณวิชาชีพ</t>
        </is>
      </c>
      <c r="H252" s="88" t="inlineStr">
        <is>
          <t>พ.ร.บ. ผลิตภัณฑ์สมุนไพร พ.ศ. 2562</t>
        </is>
      </c>
      <c r="I252" s="100" t="n">
        <v>1</v>
      </c>
      <c r="J25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00" t="n"/>
      <c r="L252" s="88" t="inlineStr">
        <is>
          <t>พ.ร.บ. ยา พ.ศ. 2510</t>
        </is>
      </c>
      <c r="M252" s="100" t="inlineStr">
        <is>
          <t>SAP</t>
        </is>
      </c>
      <c r="N252" s="88" t="inlineStr">
        <is>
          <t>ข้อ 43 (PLE_CC1_Key_Rx20_UBU.md)</t>
        </is>
      </c>
      <c r="O252" s="100" t="inlineStr">
        <is>
          <t>Mock</t>
        </is>
      </c>
      <c r="P252" s="100" t="inlineStr">
        <is>
          <t>Mock Rx20 UBU</t>
        </is>
      </c>
      <c r="Q252" s="100" t="n"/>
    </row>
    <row r="253" ht="13.2" customHeight="1" s="49">
      <c r="A253" s="100" t="n">
        <v>251</v>
      </c>
      <c r="B253" s="88"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53" s="100" t="n"/>
      <c r="D253" s="88" t="inlineStr">
        <is>
          <t>พ.ร.บ. วิชาชีพเภสัชกรรม พ.ศ. 2537 และข้อบังคับจรรยาบรรณวิชาชีพ</t>
        </is>
      </c>
      <c r="E253" s="88" t="inlineStr">
        <is>
          <t>พ.ร.บ. ผลิตภัณฑ์สมุนไพร พ.ศ. 2562</t>
        </is>
      </c>
      <c r="F253" s="88" t="inlineStr">
        <is>
          <t>พ.ร.บ. เครื่องสำอาง พ.ศ. 2558</t>
        </is>
      </c>
      <c r="G253" s="88" t="inlineStr">
        <is>
          <t>พ.ร.บ. หลักประกันสุขภาพแห่งชาติ พ.ศ. 2545</t>
        </is>
      </c>
      <c r="H253" s="88" t="inlineStr">
        <is>
          <t>การปฏิบัติทางเภสัชกรรมชุมชน (Good Pharmacy Practice: GPP)</t>
        </is>
      </c>
      <c r="I253" s="100" t="n">
        <v>3</v>
      </c>
      <c r="J253" s="88"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00" t="n"/>
      <c r="L253" s="88" t="inlineStr">
        <is>
          <t>พ.ร.บ. ยา พ.ศ. 2510</t>
        </is>
      </c>
      <c r="M253" s="100" t="inlineStr">
        <is>
          <t>SAP</t>
        </is>
      </c>
      <c r="N253" s="88" t="inlineStr">
        <is>
          <t>ข้อ 55 (PLE_CC1_Key_Rx20_UBU.md)</t>
        </is>
      </c>
      <c r="O253" s="100" t="inlineStr">
        <is>
          <t>Mock</t>
        </is>
      </c>
      <c r="P253" s="100" t="inlineStr">
        <is>
          <t>Mock Rx20 UBU</t>
        </is>
      </c>
      <c r="Q253" s="100" t="n"/>
    </row>
    <row r="254" ht="13.2" customHeight="1" s="49">
      <c r="A254" s="100" t="n">
        <v>252</v>
      </c>
      <c r="B254" s="88" t="inlineStr">
        <is>
          <t>ไมGได$ เพราะ เพราะ พรบ.ยา หมวด 11 การโฆษณา มาตรา 88 ข$อ 6. ไมGแสดงยาอันตราย,ยาควบคุมพิเศษ</t>
        </is>
      </c>
      <c r="C254" s="100" t="n"/>
      <c r="D254" s="88" t="inlineStr">
        <is>
          <t>พ.ร.บ. หลักประกันสุขภาพแห่งชาติ พ.ศ. 2545</t>
        </is>
      </c>
      <c r="E254" s="88" t="inlineStr">
        <is>
          <t>การปฏิบัติทางเภสัชกรรมชุมชน (Good Pharmacy Practice: GPP)</t>
        </is>
      </c>
      <c r="F254" s="88" t="inlineStr">
        <is>
          <t>บัญชียาหลักแห่งชาติ (National List of Essential Medicines: NLEM)</t>
        </is>
      </c>
      <c r="G254" s="88" t="inlineStr">
        <is>
          <t>เกณฑ์จริยธรรมว่าด้วยการส่งเสริมการขายยาของกระทรวงสาธารณสุข</t>
        </is>
      </c>
      <c r="H254" s="88" t="inlineStr">
        <is>
          <t>พ.ร.บ. ยา พ.ศ. 2510 (การจำหน่ายยาอันตรายและยาควบคุมพิเศษ)</t>
        </is>
      </c>
      <c r="I254" s="100" t="n">
        <v>2</v>
      </c>
      <c r="J254" s="88"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00" t="n"/>
      <c r="L254" s="88" t="inlineStr">
        <is>
          <t>พ.ร.บ. ยา พ.ศ. 2510</t>
        </is>
      </c>
      <c r="M254" s="100" t="inlineStr">
        <is>
          <t>SAP</t>
        </is>
      </c>
      <c r="N254" s="88" t="inlineStr">
        <is>
          <t>ข้อ 5 (PLE_CC1_Key_Rx20_UBU.md)</t>
        </is>
      </c>
      <c r="O254" s="100" t="inlineStr">
        <is>
          <t>Mock</t>
        </is>
      </c>
      <c r="P254" s="100" t="inlineStr">
        <is>
          <t>Mock Rx20 UBU</t>
        </is>
      </c>
      <c r="Q254" s="100" t="n"/>
    </row>
    <row r="255" ht="13.2" customHeight="1" s="49">
      <c r="A255" s="100" t="n">
        <v>253</v>
      </c>
      <c r="B255" s="88" t="inlineStr">
        <is>
          <t>Isotetinoin gel กับ isotetinoin capsule จัดเปญนยาประเภทใดตามกฎหมาย</t>
        </is>
      </c>
      <c r="C255" s="100" t="n"/>
      <c r="D255" s="88" t="inlineStr">
        <is>
          <t>เกณฑ์จริยธรรมว่าด้วยการส่งเสริมการขายยาของกระทรวงสาธารณสุข</t>
        </is>
      </c>
      <c r="E255" s="88" t="inlineStr">
        <is>
          <t>พ.ร.บ. ยา พ.ศ. 2510 (การจำหน่ายยาอันตรายและยาควบคุมพิเศษ)</t>
        </is>
      </c>
      <c r="F255" s="88" t="inlineStr">
        <is>
          <t>พ.ร.บ. ยาเสพติดให้โทษ พ.ศ. 2522 (ยาเสพติดให้โทษประเภท 2 และ 3)</t>
        </is>
      </c>
      <c r="G255" s="88" t="inlineStr">
        <is>
          <t>พ.ร.บ. วัตถุที่ออกฤทธิ์ต่อจิตและประสาท พ.ศ. 2559 (ประเภท 2 และ 4)</t>
        </is>
      </c>
      <c r="H255" s="88" t="inlineStr">
        <is>
          <t>พ.ร.บ. วิชาชีพเภสัชกรรม พ.ศ. 2537 และข้อบังคับจรรยาบรรณวิชาชีพ</t>
        </is>
      </c>
      <c r="I255" s="100" t="n">
        <v>1</v>
      </c>
      <c r="J25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00" t="n"/>
      <c r="L255" s="88" t="inlineStr">
        <is>
          <t>พ.ร.บ. ยา พ.ศ. 2510</t>
        </is>
      </c>
      <c r="M255" s="100" t="inlineStr">
        <is>
          <t>SAP</t>
        </is>
      </c>
      <c r="N255" s="88" t="inlineStr">
        <is>
          <t>ข้อ 10 (PLE_CC1_Key_Rx20_UBU.md)</t>
        </is>
      </c>
      <c r="O255" s="100" t="inlineStr">
        <is>
          <t>Mock</t>
        </is>
      </c>
      <c r="P255" s="100" t="inlineStr">
        <is>
          <t>Mock Rx20 UBU</t>
        </is>
      </c>
      <c r="Q255" s="100" t="n"/>
    </row>
    <row r="256" ht="13.2" customHeight="1" s="49">
      <c r="A256" s="100" t="n">
        <v>254</v>
      </c>
      <c r="B256" s="88" t="inlineStr">
        <is>
          <t>การฉีดยาทาง IM ให$คGาชีวประสิทธิผล (Bioavailability) 100%</t>
        </is>
      </c>
      <c r="C256" s="100" t="n"/>
      <c r="D256" s="88" t="inlineStr">
        <is>
          <t>พ.ร.บ. วัตถุที่ออกฤทธิ์ต่อจิตและประสาท พ.ศ. 2559 (ประเภท 2 และ 4)</t>
        </is>
      </c>
      <c r="E256" s="88" t="inlineStr">
        <is>
          <t>พ.ร.บ. วิชาชีพเภสัชกรรม พ.ศ. 2537 และข้อบังคับจรรยาบรรณวิชาชีพ</t>
        </is>
      </c>
      <c r="F256" s="88" t="inlineStr">
        <is>
          <t>พ.ร.บ. ผลิตภัณฑ์สมุนไพร พ.ศ. 2562</t>
        </is>
      </c>
      <c r="G256" s="88" t="inlineStr">
        <is>
          <t>พ.ร.บ. เครื่องสำอาง พ.ศ. 2558</t>
        </is>
      </c>
      <c r="H256" s="88" t="inlineStr">
        <is>
          <t>พ.ร.บ. หลักประกันสุขภาพแห่งชาติ พ.ศ. 2545</t>
        </is>
      </c>
      <c r="I256" s="100" t="n">
        <v>1</v>
      </c>
      <c r="J25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00" t="n"/>
      <c r="L256" s="88" t="inlineStr">
        <is>
          <t>พ.ร.บ. ยา พ.ศ. 2510</t>
        </is>
      </c>
      <c r="M256" s="100" t="inlineStr">
        <is>
          <t>SAP</t>
        </is>
      </c>
      <c r="N256" s="88" t="inlineStr">
        <is>
          <t>ข้อ 3 (PLE_CC1_Key_Rx20_UBU.md)</t>
        </is>
      </c>
      <c r="O256" s="100" t="inlineStr">
        <is>
          <t>Mock</t>
        </is>
      </c>
      <c r="P256" s="100" t="inlineStr">
        <is>
          <t>Mock Rx20 UBU</t>
        </is>
      </c>
      <c r="Q256" s="100" t="n"/>
    </row>
    <row r="257" ht="13.2" customHeight="1" s="49">
      <c r="A257" s="100" t="n">
        <v>255</v>
      </c>
      <c r="B257" s="88"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57" s="100" t="n"/>
      <c r="D257" s="88" t="inlineStr">
        <is>
          <t>พ.ร.บ. เครื่องสำอาง พ.ศ. 2558</t>
        </is>
      </c>
      <c r="E257" s="88" t="inlineStr">
        <is>
          <t>พ.ร.บ. หลักประกันสุขภาพแห่งชาติ พ.ศ. 2545</t>
        </is>
      </c>
      <c r="F257" s="88" t="inlineStr">
        <is>
          <t>การปฏิบัติทางเภสัชกรรมชุมชน (Good Pharmacy Practice: GPP)</t>
        </is>
      </c>
      <c r="G257" s="88" t="inlineStr">
        <is>
          <t>บัญชียาหลักแห่งชาติ (National List of Essential Medicines: NLEM)</t>
        </is>
      </c>
      <c r="H257" s="88" t="inlineStr">
        <is>
          <t>เกณฑ์จริยธรรมว่าด้วยการส่งเสริมการขายยาของกระทรวงสาธารณสุข</t>
        </is>
      </c>
      <c r="I257" s="100" t="n">
        <v>1</v>
      </c>
      <c r="J25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00" t="n"/>
      <c r="L257" s="88" t="inlineStr">
        <is>
          <t>พ.ร.บ. ยา พ.ศ. 2510</t>
        </is>
      </c>
      <c r="M257" s="100" t="inlineStr">
        <is>
          <t>SAP</t>
        </is>
      </c>
      <c r="N257" s="88" t="inlineStr">
        <is>
          <t>ข้อ 77 (PLE_CC1_Key_Rx20_UBU.md)</t>
        </is>
      </c>
      <c r="O257" s="100" t="inlineStr">
        <is>
          <t>Mock</t>
        </is>
      </c>
      <c r="P257" s="100" t="inlineStr">
        <is>
          <t>Mock Rx20 UBU</t>
        </is>
      </c>
      <c r="Q257" s="100" t="n"/>
    </row>
    <row r="258" ht="13.2" customHeight="1" s="49">
      <c r="A258" s="100" t="n">
        <v>256</v>
      </c>
      <c r="B258" s="88" t="inlineStr">
        <is>
          <t>มีถามกฎหมาย เกี่ยวกับ Alprazolam P2 โจทย_ไมGสมบูรณ_</t>
        </is>
      </c>
      <c r="C258" s="100" t="n"/>
      <c r="D258" s="88" t="inlineStr">
        <is>
          <t>บัญชียาหลักแห่งชาติ (National List of Essential Medicines: NLEM)</t>
        </is>
      </c>
      <c r="E258" s="88" t="inlineStr">
        <is>
          <t>เกณฑ์จริยธรรมว่าด้วยการส่งเสริมการขายยาของกระทรวงสาธารณสุข</t>
        </is>
      </c>
      <c r="F258" s="88" t="inlineStr">
        <is>
          <t>พ.ร.บ. ยา พ.ศ. 2510 (การจำหน่ายยาอันตรายและยาควบคุมพิเศษ)</t>
        </is>
      </c>
      <c r="G258" s="88" t="inlineStr">
        <is>
          <t>พ.ร.บ. ยาเสพติดให้โทษ พ.ศ. 2522 (ยาเสพติดให้โทษประเภท 2 และ 3)</t>
        </is>
      </c>
      <c r="H258" s="88" t="inlineStr">
        <is>
          <t>พ.ร.บ. วัตถุที่ออกฤทธิ์ต่อจิตและประสาท พ.ศ. 2559 (ประเภท 2 และ 4)</t>
        </is>
      </c>
      <c r="I258" s="100" t="n">
        <v>1</v>
      </c>
      <c r="J25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00" t="n"/>
      <c r="L258" s="88" t="inlineStr">
        <is>
          <t>พ.ร.บ. ยา พ.ศ. 2510</t>
        </is>
      </c>
      <c r="M258" s="100" t="inlineStr">
        <is>
          <t>SAP</t>
        </is>
      </c>
      <c r="N258" s="88" t="inlineStr">
        <is>
          <t>ข้อ 78 (PLE_CC1_Key_Rx20_UBU.md)</t>
        </is>
      </c>
      <c r="O258" s="100" t="inlineStr">
        <is>
          <t>Mock</t>
        </is>
      </c>
      <c r="P258" s="100" t="inlineStr">
        <is>
          <t>Mock Rx20 UBU</t>
        </is>
      </c>
      <c r="Q258" s="100" t="n"/>
    </row>
    <row r="259" ht="13.2" customHeight="1" s="49">
      <c r="A259" s="100" t="n">
        <v>257</v>
      </c>
      <c r="B259" s="88"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59" s="100" t="n"/>
      <c r="D259" s="88" t="inlineStr">
        <is>
          <t>กระทำไมGได$ เนื่องจากเปญนการขายยานอกสถานที่</t>
        </is>
      </c>
      <c r="E259" s="88" t="inlineStr">
        <is>
          <t>กระทำไมGได$ เนื่องจากเปญนการขายยาโดยไมGได$รับอนุญาต</t>
        </is>
      </c>
      <c r="F259" s="88" t="inlineStr">
        <is>
          <t>กระทำได$ เนื่องจากเปญนการขายยาสามัญประจำบ$าน??? (ไมGแนGใจ)</t>
        </is>
      </c>
      <c r="G259" s="88" t="inlineStr">
        <is>
          <t>กระทำได$ เนื่องจากเปญนการขายยาสมุนไพร</t>
        </is>
      </c>
      <c r="H259" s="88" t="inlineStr">
        <is>
          <t>กระทำได$หากนายเอกเปญนผู$ประกอบวิชาชีพเวชกรรมแผนไทย</t>
        </is>
      </c>
      <c r="I259" s="100" t="n">
        <v>2</v>
      </c>
      <c r="J259" s="88"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00" t="n"/>
      <c r="L259" s="88" t="inlineStr">
        <is>
          <t>พ.ร.บ. ยา พ.ศ. 2510</t>
        </is>
      </c>
      <c r="M259" s="100" t="inlineStr">
        <is>
          <t>SAP</t>
        </is>
      </c>
      <c r="N259" s="88" t="inlineStr">
        <is>
          <t>ข้อ 88 (PLE_CC1_Key_Rx20_UBU.md)</t>
        </is>
      </c>
      <c r="O259" s="100" t="inlineStr">
        <is>
          <t>Mock</t>
        </is>
      </c>
      <c r="P259" s="100" t="inlineStr">
        <is>
          <t>Mock Rx20 UBU</t>
        </is>
      </c>
      <c r="Q259" s="100" t="n"/>
    </row>
    <row r="260" ht="13.2" customHeight="1" s="49">
      <c r="A260" s="100" t="n">
        <v>258</v>
      </c>
      <c r="B260" s="88" t="inlineStr">
        <is>
          <t>เกี่ยวกับ มีต$นทุน-ประสิทธิผลต่ำ ข้อใดต่อไปนี้กล่าวถูกต้องตามหลักวิชาชีพเภสัชกรรม</t>
        </is>
      </c>
      <c r="C260" s="100" t="n"/>
      <c r="D260" s="88" t="inlineStr">
        <is>
          <t>พ.ร.บ. ผลิตภัณฑ์สมุนไพร พ.ศ. 2562</t>
        </is>
      </c>
      <c r="E260" s="88" t="inlineStr">
        <is>
          <t>พ.ร.บ. เครื่องสำอาง พ.ศ. 2558</t>
        </is>
      </c>
      <c r="F260" s="88" t="inlineStr">
        <is>
          <t>พ.ร.บ. หลักประกันสุขภาพแห่งชาติ พ.ศ. 2545</t>
        </is>
      </c>
      <c r="G260" s="88" t="inlineStr">
        <is>
          <t>การปฏิบัติทางเภสัชกรรมชุมชน (Good Pharmacy Practice: GPP)</t>
        </is>
      </c>
      <c r="H260" s="88" t="inlineStr">
        <is>
          <t>บัญชียาหลักแห่งชาติ (National List of Essential Medicines: NLEM)</t>
        </is>
      </c>
      <c r="I260" s="100" t="n">
        <v>1</v>
      </c>
      <c r="J26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00" t="n"/>
      <c r="L260" s="88" t="inlineStr">
        <is>
          <t>พ.ร.บ. ยา พ.ศ. 2510</t>
        </is>
      </c>
      <c r="M260" s="100" t="inlineStr">
        <is>
          <t>SAP</t>
        </is>
      </c>
      <c r="N260" s="88" t="inlineStr">
        <is>
          <t>ข้อ 3 (PLE_CC1_Key_Rx20_UBU.md)</t>
        </is>
      </c>
      <c r="O260" s="100" t="inlineStr">
        <is>
          <t>Mock</t>
        </is>
      </c>
      <c r="P260" s="100" t="inlineStr">
        <is>
          <t>Mock Rx20 UBU</t>
        </is>
      </c>
      <c r="Q260" s="100" t="n"/>
    </row>
    <row r="261" ht="13.2" customHeight="1" s="49">
      <c r="A261" s="100" t="n">
        <v>259</v>
      </c>
      <c r="B261" s="88" t="inlineStr">
        <is>
          <t>มีต$นทุน-ประสิทธิภาพไมGดี</t>
        </is>
      </c>
      <c r="C261" s="100" t="n"/>
      <c r="D261" s="88" t="inlineStr">
        <is>
          <t>การปฏิบัติทางเภสัชกรรมชุมชน (Good Pharmacy Practice: GPP)</t>
        </is>
      </c>
      <c r="E261" s="88" t="inlineStr">
        <is>
          <t>บัญชียาหลักแห่งชาติ (National List of Essential Medicines: NLEM)</t>
        </is>
      </c>
      <c r="F261" s="88" t="inlineStr">
        <is>
          <t>เกณฑ์จริยธรรมว่าด้วยการส่งเสริมการขายยาของกระทรวงสาธารณสุข</t>
        </is>
      </c>
      <c r="G261" s="88" t="inlineStr">
        <is>
          <t>พ.ร.บ. ยา พ.ศ. 2510 (การจำหน่ายยาอันตรายและยาควบคุมพิเศษ)</t>
        </is>
      </c>
      <c r="H261" s="88" t="inlineStr">
        <is>
          <t>พ.ร.บ. ยาเสพติดให้โทษ พ.ศ. 2522 (ยาเสพติดให้โทษประเภท 2 และ 3)</t>
        </is>
      </c>
      <c r="I261" s="100" t="n">
        <v>1</v>
      </c>
      <c r="J26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00" t="n"/>
      <c r="L261" s="88" t="inlineStr">
        <is>
          <t>พ.ร.บ. ยา พ.ศ. 2510</t>
        </is>
      </c>
      <c r="M261" s="100" t="inlineStr">
        <is>
          <t>SAP</t>
        </is>
      </c>
      <c r="N261" s="88" t="inlineStr">
        <is>
          <t>ข้อ 4 (PLE_CC1_Key_Rx20_UBU.md)</t>
        </is>
      </c>
      <c r="O261" s="100" t="inlineStr">
        <is>
          <t>Mock</t>
        </is>
      </c>
      <c r="P261" s="100" t="inlineStr">
        <is>
          <t>Mock Rx20 UBU</t>
        </is>
      </c>
      <c r="Q261" s="100" t="n"/>
    </row>
    <row r="262" ht="13.2" customHeight="1" s="49">
      <c r="A262" s="100" t="n">
        <v>260</v>
      </c>
      <c r="B262" s="88"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62" s="100" t="n"/>
      <c r="D262" s="88" t="inlineStr">
        <is>
          <t>พ.ร.บ. ยา พ.ศ. 2510 (การจำหน่ายยาอันตรายและยาควบคุมพิเศษ)</t>
        </is>
      </c>
      <c r="E262" s="88" t="inlineStr">
        <is>
          <t>พ.ร.บ. ยาเสพติดให้โทษ พ.ศ. 2522 (ยาเสพติดให้โทษประเภท 2 และ 3)</t>
        </is>
      </c>
      <c r="F262" s="88" t="inlineStr">
        <is>
          <t>พ.ร.บ. วัตถุที่ออกฤทธิ์ต่อจิตและประสาท พ.ศ. 2559 (ประเภท 2 และ 4)</t>
        </is>
      </c>
      <c r="G262" s="88" t="inlineStr">
        <is>
          <t>พ.ร.บ. วิชาชีพเภสัชกรรม พ.ศ. 2537 และข้อบังคับจรรยาบรรณวิชาชีพ</t>
        </is>
      </c>
      <c r="H262" s="88" t="inlineStr">
        <is>
          <t>พ.ร.บ. ผลิตภัณฑ์สมุนไพร พ.ศ. 2562</t>
        </is>
      </c>
      <c r="I262" s="100" t="n">
        <v>1</v>
      </c>
      <c r="J262" s="88"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00" t="n"/>
      <c r="L262" s="88" t="inlineStr">
        <is>
          <t>พ.ร.บ. ยา พ.ศ. 2510</t>
        </is>
      </c>
      <c r="M262" s="100" t="inlineStr">
        <is>
          <t>SAP</t>
        </is>
      </c>
      <c r="N262" s="88" t="inlineStr">
        <is>
          <t>ข้อ 103 (PLE_CC1_Key_Rx20_UBU.md)</t>
        </is>
      </c>
      <c r="O262" s="100" t="inlineStr">
        <is>
          <t>Mock</t>
        </is>
      </c>
      <c r="P262" s="100" t="inlineStr">
        <is>
          <t>Mock Rx20 UBU</t>
        </is>
      </c>
      <c r="Q262" s="100" t="n"/>
    </row>
    <row r="263" ht="13.2" customHeight="1" s="49">
      <c r="A263" s="100" t="n">
        <v>261</v>
      </c>
      <c r="B263" s="88" t="inlineStr">
        <is>
          <t>แนะนำให$ใช$ยาใหมG เนื่องจากยาใหมGมีประสิทธิภาพดีกวGาอยGางมีนัยสำคัญทางสถิติ</t>
        </is>
      </c>
      <c r="C263" s="100" t="n"/>
      <c r="D263" s="88" t="inlineStr">
        <is>
          <t>พ.ร.บ. วิชาชีพเภสัชกรรม พ.ศ. 2537 และข้อบังคับจรรยาบรรณวิชาชีพ</t>
        </is>
      </c>
      <c r="E263" s="88" t="inlineStr">
        <is>
          <t>พ.ร.บ. ผลิตภัณฑ์สมุนไพร พ.ศ. 2562</t>
        </is>
      </c>
      <c r="F263" s="88" t="inlineStr">
        <is>
          <t>พ.ร.บ. เครื่องสำอาง พ.ศ. 2558</t>
        </is>
      </c>
      <c r="G263" s="88" t="inlineStr">
        <is>
          <t>พ.ร.บ. หลักประกันสุขภาพแห่งชาติ พ.ศ. 2545</t>
        </is>
      </c>
      <c r="H263" s="88" t="inlineStr">
        <is>
          <t>การปฏิบัติทางเภสัชกรรมชุมชน (Good Pharmacy Practice: GPP)</t>
        </is>
      </c>
      <c r="I263" s="100" t="n">
        <v>1</v>
      </c>
      <c r="J263" s="88"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00" t="n"/>
      <c r="L263" s="88" t="inlineStr">
        <is>
          <t>พ.ร.บ. ยา พ.ศ. 2510</t>
        </is>
      </c>
      <c r="M263" s="100" t="inlineStr">
        <is>
          <t>SAP</t>
        </is>
      </c>
      <c r="N263" s="88" t="inlineStr">
        <is>
          <t>ข้อ 1 (PLE_CC1_Key_Rx20_UBU.md)</t>
        </is>
      </c>
      <c r="O263" s="100" t="inlineStr">
        <is>
          <t>Mock</t>
        </is>
      </c>
      <c r="P263" s="100" t="inlineStr">
        <is>
          <t>Mock Rx20 UBU</t>
        </is>
      </c>
      <c r="Q263" s="100" t="n"/>
    </row>
    <row r="264" ht="13.2" customHeight="1" s="49">
      <c r="A264" s="100" t="n">
        <v>262</v>
      </c>
      <c r="B264" s="88" t="inlineStr">
        <is>
          <t>แนะนำให$ใช$ยาใหมG เนื่องจากยาใหมGมีประสิทธิภาพดีกวGาอยGางไมGมีนัยสำคัญทางสถิติ</t>
        </is>
      </c>
      <c r="C264" s="100" t="n"/>
      <c r="D264" s="88" t="inlineStr">
        <is>
          <t>พ.ร.บ. หลักประกันสุขภาพแห่งชาติ พ.ศ. 2545</t>
        </is>
      </c>
      <c r="E264" s="88" t="inlineStr">
        <is>
          <t>การปฏิบัติทางเภสัชกรรมชุมชน (Good Pharmacy Practice: GPP)</t>
        </is>
      </c>
      <c r="F264" s="88" t="inlineStr">
        <is>
          <t>บัญชียาหลักแห่งชาติ (National List of Essential Medicines: NLEM)</t>
        </is>
      </c>
      <c r="G264" s="88" t="inlineStr">
        <is>
          <t>เกณฑ์จริยธรรมว่าด้วยการส่งเสริมการขายยาของกระทรวงสาธารณสุข</t>
        </is>
      </c>
      <c r="H264" s="88" t="inlineStr">
        <is>
          <t>พ.ร.บ. ยา พ.ศ. 2510 (การจำหน่ายยาอันตรายและยาควบคุมพิเศษ)</t>
        </is>
      </c>
      <c r="I264" s="100" t="n">
        <v>1</v>
      </c>
      <c r="J264" s="88"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00" t="n"/>
      <c r="L264" s="88" t="inlineStr">
        <is>
          <t>พ.ร.บ. ยา พ.ศ. 2510</t>
        </is>
      </c>
      <c r="M264" s="100" t="inlineStr">
        <is>
          <t>SAP</t>
        </is>
      </c>
      <c r="N264" s="88" t="inlineStr">
        <is>
          <t>ข้อ 2 (PLE_CC1_Key_Rx20_UBU.md)</t>
        </is>
      </c>
      <c r="O264" s="100" t="inlineStr">
        <is>
          <t>Mock</t>
        </is>
      </c>
      <c r="P264" s="100" t="inlineStr">
        <is>
          <t>Mock Rx20 UBU</t>
        </is>
      </c>
      <c r="Q264" s="100" t="n"/>
    </row>
    <row r="265" ht="13.2" customHeight="1" s="49">
      <c r="A265" s="100" t="n">
        <v>263</v>
      </c>
      <c r="B265" s="88" t="inlineStr">
        <is>
          <t>ไมGแนะนำให$ใช$ยาใหมG เนื่องจากยาใหมGมีประสิทธิภาพด$อยกวGายาเดิมอยGางมีนัยสำคัญทางสถิติ</t>
        </is>
      </c>
      <c r="C265" s="100" t="n"/>
      <c r="D265" s="88" t="inlineStr">
        <is>
          <t>เกณฑ์จริยธรรมว่าด้วยการส่งเสริมการขายยาของกระทรวงสาธารณสุข</t>
        </is>
      </c>
      <c r="E265" s="88" t="inlineStr">
        <is>
          <t>พ.ร.บ. ยา พ.ศ. 2510 (การจำหน่ายยาอันตรายและยาควบคุมพิเศษ)</t>
        </is>
      </c>
      <c r="F265" s="88" t="inlineStr">
        <is>
          <t>พ.ร.บ. ยาเสพติดให้โทษ พ.ศ. 2522 (ยาเสพติดให้โทษประเภท 2 และ 3)</t>
        </is>
      </c>
      <c r="G265" s="88" t="inlineStr">
        <is>
          <t>พ.ร.บ. วัตถุที่ออกฤทธิ์ต่อจิตและประสาท พ.ศ. 2559 (ประเภท 2 และ 4)</t>
        </is>
      </c>
      <c r="H265" s="88" t="inlineStr">
        <is>
          <t>พ.ร.บ. วิชาชีพเภสัชกรรม พ.ศ. 2537 และข้อบังคับจรรยาบรรณวิชาชีพ</t>
        </is>
      </c>
      <c r="I265" s="100" t="n">
        <v>1</v>
      </c>
      <c r="J265" s="88"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00" t="n"/>
      <c r="L265" s="88" t="inlineStr">
        <is>
          <t>พ.ร.บ. ยา พ.ศ. 2510</t>
        </is>
      </c>
      <c r="M265" s="100" t="inlineStr">
        <is>
          <t>SAP</t>
        </is>
      </c>
      <c r="N265" s="88" t="inlineStr">
        <is>
          <t>ข้อ 3 (PLE_CC1_Key_Rx20_UBU.md)</t>
        </is>
      </c>
      <c r="O265" s="100" t="inlineStr">
        <is>
          <t>Mock</t>
        </is>
      </c>
      <c r="P265" s="100" t="inlineStr">
        <is>
          <t>Mock Rx20 UBU</t>
        </is>
      </c>
      <c r="Q265" s="100" t="n"/>
    </row>
    <row r="266" ht="13.2" customHeight="1" s="49">
      <c r="A266" s="100" t="n">
        <v>264</v>
      </c>
      <c r="B266" s="88" t="inlineStr">
        <is>
          <t>ไมGแนะนำให$ใช$ยาใหมG เนื่องจากยาใหมGมีประสิทธิภาพดีกวGายาเดิมอยGางไมGมีนัยสำคัญทางสถิติ</t>
        </is>
      </c>
      <c r="C266" s="100" t="n"/>
      <c r="D266" s="88" t="inlineStr">
        <is>
          <t>พ.ร.บ. วัตถุที่ออกฤทธิ์ต่อจิตและประสาท พ.ศ. 2559 (ประเภท 2 และ 4)</t>
        </is>
      </c>
      <c r="E266" s="88" t="inlineStr">
        <is>
          <t>พ.ร.บ. วิชาชีพเภสัชกรรม พ.ศ. 2537 และข้อบังคับจรรยาบรรณวิชาชีพ</t>
        </is>
      </c>
      <c r="F266" s="88" t="inlineStr">
        <is>
          <t>พ.ร.บ. ผลิตภัณฑ์สมุนไพร พ.ศ. 2562</t>
        </is>
      </c>
      <c r="G266" s="88" t="inlineStr">
        <is>
          <t>พ.ร.บ. เครื่องสำอาง พ.ศ. 2558</t>
        </is>
      </c>
      <c r="H266" s="88" t="inlineStr">
        <is>
          <t>พ.ร.บ. หลักประกันสุขภาพแห่งชาติ พ.ศ. 2545</t>
        </is>
      </c>
      <c r="I266" s="100" t="n">
        <v>1</v>
      </c>
      <c r="J266" s="88"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00" t="n"/>
      <c r="L266" s="88" t="inlineStr">
        <is>
          <t>พ.ร.บ. ยา พ.ศ. 2510</t>
        </is>
      </c>
      <c r="M266" s="100" t="inlineStr">
        <is>
          <t>SAP</t>
        </is>
      </c>
      <c r="N266" s="88" t="inlineStr">
        <is>
          <t>ข้อ 4 (PLE_CC1_Key_Rx20_UBU.md)</t>
        </is>
      </c>
      <c r="O266" s="100" t="inlineStr">
        <is>
          <t>Mock</t>
        </is>
      </c>
      <c r="P266" s="100" t="inlineStr">
        <is>
          <t>Mock Rx20 UBU</t>
        </is>
      </c>
      <c r="Q266" s="100" t="n"/>
    </row>
    <row r="267" ht="13.2" customHeight="1" s="49">
      <c r="A267" s="100" t="n">
        <v>265</v>
      </c>
      <c r="B267" s="88"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67" s="100" t="n"/>
      <c r="D267" s="88" t="inlineStr">
        <is>
          <t>พ.ร.บ. เครื่องสำอาง พ.ศ. 2558</t>
        </is>
      </c>
      <c r="E267" s="88" t="inlineStr">
        <is>
          <t>พ.ร.บ. หลักประกันสุขภาพแห่งชาติ พ.ศ. 2545</t>
        </is>
      </c>
      <c r="F267" s="88" t="inlineStr">
        <is>
          <t>การปฏิบัติทางเภสัชกรรมชุมชน (Good Pharmacy Practice: GPP)</t>
        </is>
      </c>
      <c r="G267" s="88" t="inlineStr">
        <is>
          <t>บัญชียาหลักแห่งชาติ (National List of Essential Medicines: NLEM)</t>
        </is>
      </c>
      <c r="H267" s="88" t="inlineStr">
        <is>
          <t>เกณฑ์จริยธรรมว่าด้วยการส่งเสริมการขายยาของกระทรวงสาธารณสุข</t>
        </is>
      </c>
      <c r="I267" s="100" t="n">
        <v>1</v>
      </c>
      <c r="J26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00" t="n"/>
      <c r="L267" s="88" t="inlineStr">
        <is>
          <t>พ.ร.บ. ยา พ.ศ. 2510</t>
        </is>
      </c>
      <c r="M267" s="100" t="inlineStr">
        <is>
          <t>SAP</t>
        </is>
      </c>
      <c r="N267" s="88" t="inlineStr">
        <is>
          <t>ข้อ 9 (PLE_CC1_Key_Rx20_UBU.md)</t>
        </is>
      </c>
      <c r="O267" s="100" t="inlineStr">
        <is>
          <t>Mock</t>
        </is>
      </c>
      <c r="P267" s="100" t="inlineStr">
        <is>
          <t>Mock Rx20 UBU</t>
        </is>
      </c>
      <c r="Q267" s="100" t="n"/>
    </row>
    <row r="268" ht="13.2" customHeight="1" s="49">
      <c r="A268" s="100" t="n">
        <v>266</v>
      </c>
      <c r="B268" s="88"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68" s="100" t="n"/>
      <c r="D268" s="88" t="inlineStr">
        <is>
          <t>บัญชียาหลักแห่งชาติ (National List of Essential Medicines: NLEM)</t>
        </is>
      </c>
      <c r="E268" s="88" t="inlineStr">
        <is>
          <t>เกณฑ์จริยธรรมว่าด้วยการส่งเสริมการขายยาของกระทรวงสาธารณสุข</t>
        </is>
      </c>
      <c r="F268" s="88" t="inlineStr">
        <is>
          <t>พ.ร.บ. ยา พ.ศ. 2510 (การจำหน่ายยาอันตรายและยาควบคุมพิเศษ)</t>
        </is>
      </c>
      <c r="G268" s="88" t="inlineStr">
        <is>
          <t>พ.ร.บ. ยาเสพติดให้โทษ พ.ศ. 2522 (ยาเสพติดให้โทษประเภท 2 และ 3)</t>
        </is>
      </c>
      <c r="H268" s="88" t="inlineStr">
        <is>
          <t>พ.ร.บ. วัตถุที่ออกฤทธิ์ต่อจิตและประสาท พ.ศ. 2559 (ประเภท 2 และ 4)</t>
        </is>
      </c>
      <c r="I268" s="100" t="n">
        <v>3</v>
      </c>
      <c r="J268" s="88"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00" t="n"/>
      <c r="L268" s="88" t="inlineStr">
        <is>
          <t>พ.ร.บ. ยาเสพติดให้โทษ &amp; วัตถุออกฤทธิ์</t>
        </is>
      </c>
      <c r="M268" s="100" t="inlineStr">
        <is>
          <t>SAP</t>
        </is>
      </c>
      <c r="N268" s="88" t="inlineStr">
        <is>
          <t>ข้อ 4 (PLE_CC1_Key_Rx20_UBU.md)</t>
        </is>
      </c>
      <c r="O268" s="100" t="inlineStr">
        <is>
          <t>Mock</t>
        </is>
      </c>
      <c r="P268" s="100" t="inlineStr">
        <is>
          <t>Mock Rx20 UBU</t>
        </is>
      </c>
      <c r="Q268" s="100" t="n"/>
    </row>
    <row r="269" ht="13.2" customHeight="1" s="49">
      <c r="A269" s="100" t="n">
        <v>267</v>
      </c>
      <c r="B269" s="88" t="inlineStr">
        <is>
          <t>Midazolam เป็นยาประเภทใดตามกฎหมาย</t>
        </is>
      </c>
      <c r="C269" s="100" t="n"/>
      <c r="D269" s="88" t="inlineStr">
        <is>
          <t>ยาอันตราย</t>
        </is>
      </c>
      <c r="E269" s="88" t="inlineStr">
        <is>
          <t>ยาควบคุมพิเศษ</t>
        </is>
      </c>
      <c r="F269" s="88" t="inlineStr">
        <is>
          <t>ยาเสพติดให้โทษประเภท 3</t>
        </is>
      </c>
      <c r="G269" s="88" t="inlineStr">
        <is>
          <t>วัตถุออกฤทธิ์ต่อจิตและประสาทประเภท 2</t>
        </is>
      </c>
      <c r="H269" s="88" t="inlineStr">
        <is>
          <t>วัตถุออกฤทธิ์ต่อจิตและประสาทประเภท 4</t>
        </is>
      </c>
      <c r="I269" s="100" t="n">
        <v>4</v>
      </c>
      <c r="J269" s="88"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00" t="n"/>
      <c r="L269" s="88" t="inlineStr">
        <is>
          <t>พ.ร.บ. ยา พ.ศ. 2510</t>
        </is>
      </c>
      <c r="M269" s="100" t="inlineStr">
        <is>
          <t>SAP</t>
        </is>
      </c>
      <c r="N269" s="88" t="inlineStr">
        <is>
          <t>ข้อ 5 (PLE_CC1_Key_Rx20_UBU.md)</t>
        </is>
      </c>
      <c r="O269" s="100" t="inlineStr">
        <is>
          <t>Mock</t>
        </is>
      </c>
      <c r="P269" s="100" t="inlineStr">
        <is>
          <t>Mock Rx20 UBU</t>
        </is>
      </c>
      <c r="Q269" s="100" t="n"/>
    </row>
    <row r="270" ht="13.2" customHeight="1" s="49">
      <c r="A270" s="100" t="n">
        <v>268</v>
      </c>
      <c r="B270" s="88" t="inlineStr">
        <is>
          <t>จากกรณีศึกษาทั้งหมด นายข. ซึ่งเป็นเภสัชผู้มีหน้าที่ปฏิบัติการกระทำผิดตามจรรยาบรรณทุกข้อ ยกเว้นข้อใด</t>
        </is>
      </c>
      <c r="C270" s="100" t="n"/>
      <c r="D270" s="88" t="inlineStr">
        <is>
          <t>ต้องดำรงตนให้สมควรในสังคมโดยธรรมและเคารพต่อกฎหมายของบ้านเมือง</t>
        </is>
      </c>
      <c r="E270" s="88" t="inlineStr">
        <is>
          <t>ต้องประกอบวิชาชีพโดยคำนึงถึงความปลอดภัยและเศรษฐานะของผู้ป่วยหรือผู้มารับบริการ</t>
        </is>
      </c>
      <c r="F270" s="88" t="inlineStr">
        <is>
          <t>ต้องไม่ใช้หรือสนับสนุนการใช้ยาตำรับลับ</t>
        </is>
      </c>
      <c r="G270" s="88" t="inlineStr">
        <is>
          <t>ต้องไม่ใช้หรือสนับสนุนให้มีการประกอบวิชาชีพโดยผิดกฎหมาย</t>
        </is>
      </c>
      <c r="H270" s="88"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70" s="100" t="n">
        <v>3</v>
      </c>
      <c r="J270" s="88"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00" t="n"/>
      <c r="L270" s="88" t="inlineStr">
        <is>
          <t>พ.ร.บ. วิชาชีพเภสัชกรรม 2537</t>
        </is>
      </c>
      <c r="M270" s="100" t="inlineStr">
        <is>
          <t>SAP</t>
        </is>
      </c>
      <c r="N270" s="88" t="inlineStr">
        <is>
          <t>ข้อ 12 (PLE_CC1_Key_Rx20_UBU.md)</t>
        </is>
      </c>
      <c r="O270" s="100" t="inlineStr">
        <is>
          <t>Mock</t>
        </is>
      </c>
      <c r="P270" s="100" t="inlineStr">
        <is>
          <t>Mock Rx20 UBU</t>
        </is>
      </c>
      <c r="Q270" s="100" t="n"/>
    </row>
    <row r="271" ht="13.2" customHeight="1" s="49">
      <c r="A271" s="100" t="n">
        <v>269</v>
      </c>
      <c r="B271" s="88" t="inlineStr">
        <is>
          <t>Good Pharmacy Practice (GPP) ปี 2556 บังคับใช้กับที่ไหน</t>
        </is>
      </c>
      <c r="C271" s="100" t="n"/>
      <c r="D271" s="88" t="inlineStr">
        <is>
          <t>การปฏิบัติทางเภสัชกรรมชุมชน (Good Pharmacy Practice: GPP)</t>
        </is>
      </c>
      <c r="E271" s="88" t="inlineStr">
        <is>
          <t>บัญชียาหลักแห่งชาติ (National List of Essential Medicines: NLEM)</t>
        </is>
      </c>
      <c r="F271" s="88" t="inlineStr">
        <is>
          <t>เกณฑ์จริยธรรมว่าด้วยการส่งเสริมการขายยาของกระทรวงสาธารณสุข</t>
        </is>
      </c>
      <c r="G271" s="88" t="inlineStr">
        <is>
          <t>พ.ร.บ. ยา พ.ศ. 2510 (การจำหน่ายยาอันตรายและยาควบคุมพิเศษ)</t>
        </is>
      </c>
      <c r="H271" s="88" t="inlineStr">
        <is>
          <t>พ.ร.บ. ยาเสพติดให้โทษ พ.ศ. 2522 (ยาเสพติดให้โทษประเภท 2 และ 3)</t>
        </is>
      </c>
      <c r="I271" s="100" t="n">
        <v>1</v>
      </c>
      <c r="J271" s="88"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00" t="n"/>
      <c r="L271" s="88" t="inlineStr">
        <is>
          <t>พ.ร.บ. ยา พ.ศ. 2510</t>
        </is>
      </c>
      <c r="M271" s="100" t="inlineStr">
        <is>
          <t>SAP</t>
        </is>
      </c>
      <c r="N271" s="88" t="inlineStr">
        <is>
          <t>ข้อ 2 (PLE_CC1_Key_Rx20_UBU.md)</t>
        </is>
      </c>
      <c r="O271" s="100" t="inlineStr">
        <is>
          <t>Mock</t>
        </is>
      </c>
      <c r="P271" s="100" t="inlineStr">
        <is>
          <t>Mock Rx20 UBU</t>
        </is>
      </c>
      <c r="Q271" s="100" t="n"/>
    </row>
    <row r="272" ht="13.2" customHeight="1" s="49">
      <c r="A272" s="100" t="n">
        <v>270</v>
      </c>
      <c r="B272" s="88"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72" s="100" t="n"/>
      <c r="D272" s="88" t="inlineStr">
        <is>
          <t>พ.ร.บ. ยา พ.ศ. 2510 (การจำหน่ายยาอันตรายและยาควบคุมพิเศษ)</t>
        </is>
      </c>
      <c r="E272" s="88" t="inlineStr">
        <is>
          <t>พ.ร.บ. ยาเสพติดให้โทษ พ.ศ. 2522 (ยาเสพติดให้โทษประเภท 2 และ 3)</t>
        </is>
      </c>
      <c r="F272" s="88" t="inlineStr">
        <is>
          <t>พ.ร.บ. วัตถุที่ออกฤทธิ์ต่อจิตและประสาท พ.ศ. 2559 (ประเภท 2 และ 4)</t>
        </is>
      </c>
      <c r="G272" s="88" t="inlineStr">
        <is>
          <t>พ.ร.บ. วิชาชีพเภสัชกรรม พ.ศ. 2537 และข้อบังคับจรรยาบรรณวิชาชีพ</t>
        </is>
      </c>
      <c r="H272" s="88" t="inlineStr">
        <is>
          <t>พ.ร.บ. ผลิตภัณฑ์สมุนไพร พ.ศ. 2562</t>
        </is>
      </c>
      <c r="I272" s="100" t="n">
        <v>1</v>
      </c>
      <c r="J272" s="88"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100" t="n"/>
      <c r="L272" s="88" t="inlineStr">
        <is>
          <t>พ.ร.บ. ยาเสพติดให้โทษ &amp; วัตถุออกฤทธิ์</t>
        </is>
      </c>
      <c r="M272" s="100" t="inlineStr">
        <is>
          <t>SAP</t>
        </is>
      </c>
      <c r="N272" s="88" t="inlineStr">
        <is>
          <t>ข้อ 2 (PLE_CC1_Key_Rx20_UBU.md)</t>
        </is>
      </c>
      <c r="O272" s="100" t="inlineStr">
        <is>
          <t>Mock</t>
        </is>
      </c>
      <c r="P272" s="100" t="inlineStr">
        <is>
          <t>Mock Rx20 UBU</t>
        </is>
      </c>
      <c r="Q272" s="100" t="n"/>
    </row>
    <row r="273" ht="13.2" customHeight="1" s="49">
      <c r="A273" s="100" t="n">
        <v>271</v>
      </c>
      <c r="B273" s="88" t="inlineStr">
        <is>
          <t>Midazolam เปนยาประเภทใดตามกฎหมาย</t>
        </is>
      </c>
      <c r="C273" s="100" t="n"/>
      <c r="D273" s="88" t="inlineStr">
        <is>
          <t>พ.ร.บ. วิชาชีพเภสัชกรรม พ.ศ. 2537 และข้อบังคับจรรยาบรรณวิชาชีพ</t>
        </is>
      </c>
      <c r="E273" s="88" t="inlineStr">
        <is>
          <t>พ.ร.บ. ผลิตภัณฑ์สมุนไพร พ.ศ. 2562</t>
        </is>
      </c>
      <c r="F273" s="88" t="inlineStr">
        <is>
          <t>พ.ร.บ. เครื่องสำอาง พ.ศ. 2558</t>
        </is>
      </c>
      <c r="G273" s="88" t="inlineStr">
        <is>
          <t>พ.ร.บ. หลักประกันสุขภาพแห่งชาติ พ.ศ. 2545</t>
        </is>
      </c>
      <c r="H273" s="88" t="inlineStr">
        <is>
          <t>การปฏิบัติทางเภสัชกรรมชุมชน (Good Pharmacy Practice: GPP)</t>
        </is>
      </c>
      <c r="I273" s="100" t="n">
        <v>1</v>
      </c>
      <c r="J273" s="88"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100" t="n"/>
      <c r="L273" s="88" t="inlineStr">
        <is>
          <t>พ.ร.บ. ยา พ.ศ. 2510</t>
        </is>
      </c>
      <c r="M273" s="100" t="inlineStr">
        <is>
          <t>SAP</t>
        </is>
      </c>
      <c r="N273" s="88" t="inlineStr">
        <is>
          <t>ข้อ 5 (PLE_CC1_Key_Rx20_UBU.md)</t>
        </is>
      </c>
      <c r="O273" s="100" t="inlineStr">
        <is>
          <t>Mock</t>
        </is>
      </c>
      <c r="P273" s="100" t="inlineStr">
        <is>
          <t>Mock Rx20 UBU</t>
        </is>
      </c>
      <c r="Q273" s="100" t="n"/>
    </row>
    <row r="274" ht="13.2" customHeight="1" s="49">
      <c r="A274" s="100" t="n">
        <v>272</v>
      </c>
      <c r="B274" s="88" t="inlineStr">
        <is>
          <t>มีความผิดฐานขายยาผิดกฎหมาย</t>
        </is>
      </c>
      <c r="C274" s="100" t="n"/>
      <c r="D274" s="88" t="inlineStr">
        <is>
          <t>พ.ร.บ. หลักประกันสุขภาพแห่งชาติ พ.ศ. 2545</t>
        </is>
      </c>
      <c r="E274" s="88" t="inlineStr">
        <is>
          <t>การปฏิบัติทางเภสัชกรรมชุมชน (Good Pharmacy Practice: GPP)</t>
        </is>
      </c>
      <c r="F274" s="88" t="inlineStr">
        <is>
          <t>บัญชียาหลักแห่งชาติ (National List of Essential Medicines: NLEM)</t>
        </is>
      </c>
      <c r="G274" s="88" t="inlineStr">
        <is>
          <t>เกณฑ์จริยธรรมว่าด้วยการส่งเสริมการขายยาของกระทรวงสาธารณสุข</t>
        </is>
      </c>
      <c r="H274" s="88" t="inlineStr">
        <is>
          <t>พ.ร.บ. ยา พ.ศ. 2510 (การจำหน่ายยาอันตรายและยาควบคุมพิเศษ)</t>
        </is>
      </c>
      <c r="I274" s="100" t="n">
        <v>1</v>
      </c>
      <c r="J274" s="88"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100" t="n"/>
      <c r="L274" s="88" t="inlineStr">
        <is>
          <t>พ.ร.บ. ยา พ.ศ. 2510</t>
        </is>
      </c>
      <c r="M274" s="100" t="inlineStr">
        <is>
          <t>SAP</t>
        </is>
      </c>
      <c r="N274" s="88" t="inlineStr">
        <is>
          <t>ข้อ 2 (PLE_CC1_Key_Rx20_UBU.md)</t>
        </is>
      </c>
      <c r="O274" s="100" t="inlineStr">
        <is>
          <t>Mock</t>
        </is>
      </c>
      <c r="P274" s="100" t="inlineStr">
        <is>
          <t>Mock Rx20 UBU</t>
        </is>
      </c>
      <c r="Q274" s="100" t="n"/>
    </row>
    <row r="275" ht="13.2" customHeight="1" s="49">
      <c r="A275" s="100" t="n">
        <v>273</v>
      </c>
      <c r="B275" s="88" t="inlineStr">
        <is>
          <t>มีความผิดฐานไม่ควบคุมการขายยาให้เป็นไปตามพรบ</t>
        </is>
      </c>
      <c r="C275" s="100" t="n"/>
      <c r="D275" s="88" t="inlineStr">
        <is>
          <t>เกณฑ์จริยธรรมว่าด้วยการส่งเสริมการขายยาของกระทรวงสาธารณสุข</t>
        </is>
      </c>
      <c r="E275" s="88" t="inlineStr">
        <is>
          <t>พ.ร.บ. ยา พ.ศ. 2510 (การจำหน่ายยาอันตรายและยาควบคุมพิเศษ)</t>
        </is>
      </c>
      <c r="F275" s="88" t="inlineStr">
        <is>
          <t>พ.ร.บ. ยาเสพติดให้โทษ พ.ศ. 2522 (ยาเสพติดให้โทษประเภท 2 และ 3)</t>
        </is>
      </c>
      <c r="G275" s="88" t="inlineStr">
        <is>
          <t>พ.ร.บ. วัตถุที่ออกฤทธิ์ต่อจิตและประสาท พ.ศ. 2559 (ประเภท 2 และ 4)</t>
        </is>
      </c>
      <c r="H275" s="88" t="inlineStr">
        <is>
          <t>พ.ร.บ. วิชาชีพเภสัชกรรม พ.ศ. 2537 และข้อบังคับจรรยาบรรณวิชาชีพ</t>
        </is>
      </c>
      <c r="I275" s="100" t="n">
        <v>1</v>
      </c>
      <c r="J27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100" t="n"/>
      <c r="L275" s="88" t="inlineStr">
        <is>
          <t>พ.ร.บ. ยา พ.ศ. 2510</t>
        </is>
      </c>
      <c r="M275" s="100" t="inlineStr">
        <is>
          <t>SAP</t>
        </is>
      </c>
      <c r="N275" s="88" t="inlineStr">
        <is>
          <t>ข้อ 4 (PLE_CC1_Key_Rx20_UBU.md)</t>
        </is>
      </c>
      <c r="O275" s="100" t="inlineStr">
        <is>
          <t>Mock</t>
        </is>
      </c>
      <c r="P275" s="100" t="inlineStr">
        <is>
          <t>Mock Rx20 UBU</t>
        </is>
      </c>
      <c r="Q275" s="100" t="n"/>
    </row>
    <row r="276" ht="13.2" customHeight="1" s="49">
      <c r="A276" s="100" t="n">
        <v>274</v>
      </c>
      <c r="B276" s="88" t="inlineStr">
        <is>
          <t>นาย ค. ซึงเปนบิดาของผูรับอนุญาตผิด เนื่องจากไม่มีสิทธิอยู่ประจำร้าน</t>
        </is>
      </c>
      <c r="C276" s="100" t="n"/>
      <c r="D276" s="88" t="inlineStr">
        <is>
          <t>พ.ร.บ. วัตถุที่ออกฤทธิ์ต่อจิตและประสาท พ.ศ. 2559 (ประเภท 2 และ 4)</t>
        </is>
      </c>
      <c r="E276" s="88" t="inlineStr">
        <is>
          <t>พ.ร.บ. วิชาชีพเภสัชกรรม พ.ศ. 2537 และข้อบังคับจรรยาบรรณวิชาชีพ</t>
        </is>
      </c>
      <c r="F276" s="88" t="inlineStr">
        <is>
          <t>พ.ร.บ. ผลิตภัณฑ์สมุนไพร พ.ศ. 2562</t>
        </is>
      </c>
      <c r="G276" s="88" t="inlineStr">
        <is>
          <t>พ.ร.บ. เครื่องสำอาง พ.ศ. 2558</t>
        </is>
      </c>
      <c r="H276" s="88" t="inlineStr">
        <is>
          <t>พ.ร.บ. หลักประกันสุขภาพแห่งชาติ พ.ศ. 2545</t>
        </is>
      </c>
      <c r="I276" s="100" t="n">
        <v>1</v>
      </c>
      <c r="J27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100" t="n"/>
      <c r="L276" s="88" t="inlineStr">
        <is>
          <t>พ.ร.บ. ยา พ.ศ. 2510</t>
        </is>
      </c>
      <c r="M276" s="100" t="inlineStr">
        <is>
          <t>SAP</t>
        </is>
      </c>
      <c r="N276" s="88" t="inlineStr">
        <is>
          <t>ข้อ 4 (PLE_CC1_Key_Rx20_UBU.md)</t>
        </is>
      </c>
      <c r="O276" s="100" t="inlineStr">
        <is>
          <t>Mock</t>
        </is>
      </c>
      <c r="P276" s="100" t="inlineStr">
        <is>
          <t>Mock Rx20 UBU</t>
        </is>
      </c>
      <c r="Q276" s="100" t="n"/>
    </row>
    <row r="277" ht="13.2" customHeight="1" s="49">
      <c r="A277" s="100" t="n">
        <v>275</v>
      </c>
      <c r="B277" s="88" t="inlineStr">
        <is>
          <t>จากกรณีศึกษาทั้งหมด นายข. ซึ่งเป็นเภสัชผู้มีหน้าที่ปฏิบัติการกระทำผิดตามจรรยาบรรณทุกข้อ ยกเว้นข้อใด</t>
        </is>
      </c>
      <c r="C277" s="100" t="n"/>
      <c r="D277" s="88" t="inlineStr">
        <is>
          <t>พ.ร.บ. เครื่องสำอาง พ.ศ. 2558</t>
        </is>
      </c>
      <c r="E277" s="88" t="inlineStr">
        <is>
          <t>พ.ร.บ. หลักประกันสุขภาพแห่งชาติ พ.ศ. 2545</t>
        </is>
      </c>
      <c r="F277" s="88" t="inlineStr">
        <is>
          <t>การปฏิบัติทางเภสัชกรรมชุมชน (Good Pharmacy Practice: GPP)</t>
        </is>
      </c>
      <c r="G277" s="88" t="inlineStr">
        <is>
          <t>บัญชียาหลักแห่งชาติ (National List of Essential Medicines: NLEM)</t>
        </is>
      </c>
      <c r="H277" s="88" t="inlineStr">
        <is>
          <t>เกณฑ์จริยธรรมว่าด้วยการส่งเสริมการขายยาของกระทรวงสาธารณสุข</t>
        </is>
      </c>
      <c r="I277" s="100" t="n">
        <v>1</v>
      </c>
      <c r="J277" s="88"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100" t="n"/>
      <c r="L277" s="88" t="inlineStr">
        <is>
          <t>พ.ร.บ. วิชาชีพเภสัชกรรม 2537</t>
        </is>
      </c>
      <c r="M277" s="100" t="inlineStr">
        <is>
          <t>SAP</t>
        </is>
      </c>
      <c r="N277" s="88" t="inlineStr">
        <is>
          <t>ข้อ 12 (PLE_CC1_Key_Rx20_UBU.md)</t>
        </is>
      </c>
      <c r="O277" s="100" t="inlineStr">
        <is>
          <t>Mock</t>
        </is>
      </c>
      <c r="P277" s="100" t="inlineStr">
        <is>
          <t>Mock Rx20 UBU</t>
        </is>
      </c>
      <c r="Q277" s="100" t="n"/>
    </row>
    <row r="278" ht="13.2" customHeight="1" s="49">
      <c r="A278" s="100" t="n">
        <v>276</v>
      </c>
      <c r="B278" s="88"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78" s="100" t="n"/>
      <c r="D278" s="88" t="inlineStr">
        <is>
          <t>บัญชียาหลักแห่งชาติ (National List of Essential Medicines: NLEM)</t>
        </is>
      </c>
      <c r="E278" s="88" t="inlineStr">
        <is>
          <t>เกณฑ์จริยธรรมว่าด้วยการส่งเสริมการขายยาของกระทรวงสาธารณสุข</t>
        </is>
      </c>
      <c r="F278" s="88" t="inlineStr">
        <is>
          <t>พ.ร.บ. ยา พ.ศ. 2510 (การจำหน่ายยาอันตรายและยาควบคุมพิเศษ)</t>
        </is>
      </c>
      <c r="G278" s="88" t="inlineStr">
        <is>
          <t>พ.ร.บ. ยาเสพติดให้โทษ พ.ศ. 2522 (ยาเสพติดให้โทษประเภท 2 และ 3)</t>
        </is>
      </c>
      <c r="H278" s="88" t="inlineStr">
        <is>
          <t>พ.ร.บ. วัตถุที่ออกฤทธิ์ต่อจิตและประสาท พ.ศ. 2559 (ประเภท 2 และ 4)</t>
        </is>
      </c>
      <c r="I278" s="100" t="n">
        <v>1</v>
      </c>
      <c r="J27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100" t="n"/>
      <c r="L278" s="88" t="inlineStr">
        <is>
          <t>พ.ร.บ. ยา พ.ศ. 2510</t>
        </is>
      </c>
      <c r="M278" s="100" t="inlineStr">
        <is>
          <t>SAP</t>
        </is>
      </c>
      <c r="N278" s="88" t="inlineStr">
        <is>
          <t>ข้อ 5 (PLE_CC1_Key_Rx20_UBU.md)</t>
        </is>
      </c>
      <c r="O278" s="100" t="inlineStr">
        <is>
          <t>Mock</t>
        </is>
      </c>
      <c r="P278" s="100" t="inlineStr">
        <is>
          <t>Mock Rx20 UBU</t>
        </is>
      </c>
      <c r="Q278" s="100" t="n"/>
    </row>
    <row r="279" ht="13.2" customHeight="1" s="49">
      <c r="A279" s="100" t="n">
        <v>277</v>
      </c>
      <c r="B279" s="88"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79" s="100" t="n"/>
      <c r="D279" s="88" t="inlineStr">
        <is>
          <t>พ.ร.บ. ยาเสพติดให้โทษ พ.ศ. 2522 (ยาเสพติดให้โทษประเภท 2 และ 3)</t>
        </is>
      </c>
      <c r="E279" s="88" t="inlineStr">
        <is>
          <t>พ.ร.บ. วัตถุที่ออกฤทธิ์ต่อจิตและประสาท พ.ศ. 2559 (ประเภท 2 และ 4)</t>
        </is>
      </c>
      <c r="F279" s="88" t="inlineStr">
        <is>
          <t>พ.ร.บ. วิชาชีพเภสัชกรรม พ.ศ. 2537 และข้อบังคับจรรยาบรรณวิชาชีพ</t>
        </is>
      </c>
      <c r="G279" s="88" t="inlineStr">
        <is>
          <t>พ.ร.บ. ผลิตภัณฑ์สมุนไพร พ.ศ. 2562</t>
        </is>
      </c>
      <c r="H279" s="88" t="inlineStr">
        <is>
          <t>พ.ร.บ. เครื่องสำอาง พ.ศ. 2558</t>
        </is>
      </c>
      <c r="I279" s="100" t="n">
        <v>2</v>
      </c>
      <c r="J279" s="88"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100" t="n"/>
      <c r="L279" s="88" t="inlineStr">
        <is>
          <t>พ.ร.บ. ยา พ.ศ. 2510</t>
        </is>
      </c>
      <c r="M279" s="100" t="inlineStr">
        <is>
          <t>SAP</t>
        </is>
      </c>
      <c r="N279" s="88" t="inlineStr">
        <is>
          <t>ข้อ 4 (PLE_CC1_Key_Rx20_UBU.md)</t>
        </is>
      </c>
      <c r="O279" s="100" t="inlineStr">
        <is>
          <t>Mock</t>
        </is>
      </c>
      <c r="P279" s="100" t="inlineStr">
        <is>
          <t>Mock Rx20 UBU</t>
        </is>
      </c>
      <c r="Q279" s="100" t="n"/>
    </row>
    <row r="280" ht="13.2" customHeight="1" s="49">
      <c r="A280" s="100" t="n">
        <v>278</v>
      </c>
      <c r="B280" s="88" t="inlineStr">
        <is>
          <t>เกี่ยวกับ ใครผิดจรรยาบรรณบ้าง ข้อใดต่อไปนี้กล่าวถูกต้องตามหลักวิชาชีพเภสัชกรรม</t>
        </is>
      </c>
      <c r="C280" s="100" t="n"/>
      <c r="D280" s="88" t="inlineStr">
        <is>
          <t>พ.ร.บ. ผลิตภัณฑ์สมุนไพร พ.ศ. 2562</t>
        </is>
      </c>
      <c r="E280" s="88" t="inlineStr">
        <is>
          <t>พ.ร.บ. เครื่องสำอาง พ.ศ. 2558</t>
        </is>
      </c>
      <c r="F280" s="88" t="inlineStr">
        <is>
          <t>พ.ร.บ. หลักประกันสุขภาพแห่งชาติ พ.ศ. 2545</t>
        </is>
      </c>
      <c r="G280" s="88" t="inlineStr">
        <is>
          <t>การปฏิบัติทางเภสัชกรรมชุมชน (Good Pharmacy Practice: GPP)</t>
        </is>
      </c>
      <c r="H280" s="88" t="inlineStr">
        <is>
          <t>บัญชียาหลักแห่งชาติ (National List of Essential Medicines: NLEM)</t>
        </is>
      </c>
      <c r="I280" s="100" t="n">
        <v>1</v>
      </c>
      <c r="J28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100" t="n"/>
      <c r="L280" s="88" t="inlineStr">
        <is>
          <t>พ.ร.บ. วิชาชีพเภสัชกรรม 2537</t>
        </is>
      </c>
      <c r="M280" s="100" t="inlineStr">
        <is>
          <t>SAP</t>
        </is>
      </c>
      <c r="N280" s="88" t="inlineStr">
        <is>
          <t>ข้อ 12 (PLE_CC1_Key_Rx20_UBU.md)</t>
        </is>
      </c>
      <c r="O280" s="100" t="inlineStr">
        <is>
          <t>Mock</t>
        </is>
      </c>
      <c r="P280" s="100" t="inlineStr">
        <is>
          <t>Mock Rx20 UBU</t>
        </is>
      </c>
      <c r="Q280" s="100" t="n"/>
    </row>
    <row r="281" ht="13.2" customHeight="1" s="49">
      <c r="A281" s="100" t="n">
        <v>279</v>
      </c>
      <c r="B281" s="88"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81" s="100" t="n"/>
      <c r="D281" s="88" t="inlineStr">
        <is>
          <t>Pneumonia ทำให้เกิด exacerbation ได้ ถูกต้อง ปัจจัยเสี่ยงของการเกิด COPD → การติดเชื้อในปอด , มลภาวะทางอากาศ , สูบบุหรี่</t>
        </is>
      </c>
      <c r="E281" s="88" t="inlineStr">
        <is>
          <t>FEV1 80% mild 50-80 moderate 30-50 Severe &lt;30% Very severe</t>
        </is>
      </c>
      <c r="F281" s="88"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81" s="88" t="inlineStr">
        <is>
          <t>พ.ร.บ. ยา พ.ศ. 2510 (การจำหน่ายยาอันตรายและยาควบคุมพิเศษ)</t>
        </is>
      </c>
      <c r="H281" s="88" t="inlineStr">
        <is>
          <t>พ.ร.บ. ยาเสพติดให้โทษ พ.ศ. 2522 (ยาเสพติดให้โทษประเภท 2 และ 3)</t>
        </is>
      </c>
      <c r="I281" s="100" t="n">
        <v>5</v>
      </c>
      <c r="J281" s="88"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100" t="n"/>
      <c r="L281" s="88" t="inlineStr">
        <is>
          <t>พ.ร.บ. ยา พ.ศ. 2510</t>
        </is>
      </c>
      <c r="M281" s="100" t="inlineStr">
        <is>
          <t>SAP</t>
        </is>
      </c>
      <c r="N281" s="88" t="inlineStr">
        <is>
          <t>ข้อ 5 (PLE_CC1_Key_Rx20_UBU.md)</t>
        </is>
      </c>
      <c r="O281" s="100" t="inlineStr">
        <is>
          <t>Mock</t>
        </is>
      </c>
      <c r="P281" s="100" t="inlineStr">
        <is>
          <t>Mock Rx20 UBU</t>
        </is>
      </c>
      <c r="Q281" s="100" t="n"/>
    </row>
    <row r="282" ht="13.2" customHeight="1" s="49">
      <c r="A282" s="100" t="n">
        <v>280</v>
      </c>
      <c r="B282" s="88" t="inlineStr">
        <is>
          <t>ยา PPI มีประสิทธิภาพเหนือกวา H2 blockers ในการรักษา GERD</t>
        </is>
      </c>
      <c r="C282" s="100" t="n"/>
      <c r="D282" s="88" t="inlineStr">
        <is>
          <t>พ.ร.บ. ยา พ.ศ. 2510 (การจำหน่ายยาอันตรายและยาควบคุมพิเศษ)</t>
        </is>
      </c>
      <c r="E282" s="88" t="inlineStr">
        <is>
          <t>พ.ร.บ. ยาเสพติดให้โทษ พ.ศ. 2522 (ยาเสพติดให้โทษประเภท 2 และ 3)</t>
        </is>
      </c>
      <c r="F282" s="88" t="inlineStr">
        <is>
          <t>พ.ร.บ. วัตถุที่ออกฤทธิ์ต่อจิตและประสาท พ.ศ. 2559 (ประเภท 2 และ 4)</t>
        </is>
      </c>
      <c r="G282" s="88" t="inlineStr">
        <is>
          <t>พ.ร.บ. วิชาชีพเภสัชกรรม พ.ศ. 2537 และข้อบังคับจรรยาบรรณวิชาชีพ</t>
        </is>
      </c>
      <c r="H282" s="88" t="inlineStr">
        <is>
          <t>พ.ร.บ. ผลิตภัณฑ์สมุนไพร พ.ศ. 2562</t>
        </is>
      </c>
      <c r="I282" s="100" t="n">
        <v>1</v>
      </c>
      <c r="J282" s="88"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2" s="100" t="n"/>
      <c r="L282" s="88" t="inlineStr">
        <is>
          <t>พ.ร.บ. ยา พ.ศ. 2510</t>
        </is>
      </c>
      <c r="M282" s="100" t="inlineStr">
        <is>
          <t>SAP</t>
        </is>
      </c>
      <c r="N282" s="88" t="inlineStr">
        <is>
          <t>ข้อ 3 (PLE_CC1_Key_Rx20_UBU.md)</t>
        </is>
      </c>
      <c r="O282" s="100" t="inlineStr">
        <is>
          <t>Mock</t>
        </is>
      </c>
      <c r="P282" s="100" t="inlineStr">
        <is>
          <t>Mock Rx20 UBU</t>
        </is>
      </c>
      <c r="Q282" s="100" t="n"/>
    </row>
    <row r="283" ht="13.2" customHeight="1" s="49">
      <c r="A283" s="100" t="n">
        <v>281</v>
      </c>
      <c r="B283" s="88" t="inlineStr">
        <is>
          <t>ผู้ป่วยมีสิทธิได้รับทราบชื่อ สกุล และวิชาชีพของผู้ให้การรักษาพยาบาลแก่ตน</t>
        </is>
      </c>
      <c r="C283" s="100" t="n"/>
      <c r="D283" s="88"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83" s="88" t="inlineStr">
        <is>
          <t>พ.ร.บ. ผลิตภัณฑ์สมุนไพร พ.ศ. 2562</t>
        </is>
      </c>
      <c r="F283" s="88" t="inlineStr">
        <is>
          <t>พ.ร.บ. เครื่องสำอาง พ.ศ. 2558</t>
        </is>
      </c>
      <c r="G283" s="88" t="inlineStr">
        <is>
          <t>พ.ร.บ. หลักประกันสุขภาพแห่งชาติ พ.ศ. 2545</t>
        </is>
      </c>
      <c r="H283" s="88" t="inlineStr">
        <is>
          <t>การปฏิบัติทางเภสัชกรรมชุมชน (Good Pharmacy Practice: GPP)</t>
        </is>
      </c>
      <c r="I283" s="100" t="n">
        <v>1</v>
      </c>
      <c r="J283" s="88"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3" s="100" t="n"/>
      <c r="L283" s="88" t="inlineStr">
        <is>
          <t>พ.ร.บ. ยา พ.ศ. 2510</t>
        </is>
      </c>
      <c r="M283" s="100" t="inlineStr">
        <is>
          <t>SAP</t>
        </is>
      </c>
      <c r="N283" s="88" t="inlineStr">
        <is>
          <t>ข้อ 1 (PLE_CC1_Key_Rx20_UBU.md)</t>
        </is>
      </c>
      <c r="O283" s="100" t="inlineStr">
        <is>
          <t>Mock</t>
        </is>
      </c>
      <c r="P283" s="100" t="inlineStr">
        <is>
          <t>Mock Rx20 UBU</t>
        </is>
      </c>
      <c r="Q283" s="100" t="n"/>
    </row>
    <row r="284" ht="13.2" customHeight="1" s="49">
      <c r="A284" s="100" t="n">
        <v>282</v>
      </c>
      <c r="B284" s="88" t="inlineStr">
        <is>
          <t>ผู้ป่วยมีสิทธิได้รับการปกปิดข้อมูลของตนเอง</t>
        </is>
      </c>
      <c r="C284" s="100" t="n"/>
      <c r="D284" s="88" t="inlineStr">
        <is>
          <t>ผู้ป่วยมีสิทธิขอความเห็นจากผู้ประกอบวิชาชีพด้านสุขภาพอื่นที่มิได้เป็นผู้ให้การรักษาพยาบาลแก่ตน</t>
        </is>
      </c>
      <c r="E284" s="88"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84" s="88" t="inlineStr">
        <is>
          <t>บัญชียาหลักแห่งชาติ (National List of Essential Medicines: NLEM)</t>
        </is>
      </c>
      <c r="G284" s="88" t="inlineStr">
        <is>
          <t>เกณฑ์จริยธรรมว่าด้วยการส่งเสริมการขายยาของกระทรวงสาธารณสุข</t>
        </is>
      </c>
      <c r="H284" s="88" t="inlineStr">
        <is>
          <t>พ.ร.บ. ยา พ.ศ. 2510 (การจำหน่ายยาอันตรายและยาควบคุมพิเศษ)</t>
        </is>
      </c>
      <c r="I284" s="100" t="n">
        <v>1</v>
      </c>
      <c r="J284" s="88"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4" s="100" t="n"/>
      <c r="L284" s="88" t="inlineStr">
        <is>
          <t>พ.ร.บ. ยา พ.ศ. 2510</t>
        </is>
      </c>
      <c r="M284" s="100" t="inlineStr">
        <is>
          <t>SAP</t>
        </is>
      </c>
      <c r="N284" s="88" t="inlineStr">
        <is>
          <t>ข้อ 3 (PLE_CC1_Key_Rx20_UBU.md)</t>
        </is>
      </c>
      <c r="O284" s="100" t="inlineStr">
        <is>
          <t>Mock</t>
        </is>
      </c>
      <c r="P284" s="100" t="inlineStr">
        <is>
          <t>Mock Rx20 UBU</t>
        </is>
      </c>
      <c r="Q284" s="100" t="n"/>
    </row>
    <row r="285" ht="13.2" customHeight="1" s="49">
      <c r="A285" s="100" t="n">
        <v>283</v>
      </c>
      <c r="B285" s="88" t="inlineStr">
        <is>
          <t>เปรียบเทียบประสิทธิภาพระหว่างยาจริงกับยาหลอกวัดผลโดยคะแนน 1-100 โดยมีการกระจายข้อมูลแบบ normal distribution</t>
        </is>
      </c>
      <c r="C285" s="100" t="n"/>
      <c r="D285" s="88" t="inlineStr">
        <is>
          <t>เกณฑ์จริยธรรมว่าด้วยการส่งเสริมการขายยาของกระทรวงสาธารณสุข</t>
        </is>
      </c>
      <c r="E285" s="88" t="inlineStr">
        <is>
          <t>พ.ร.บ. ยา พ.ศ. 2510 (การจำหน่ายยาอันตรายและยาควบคุมพิเศษ)</t>
        </is>
      </c>
      <c r="F285" s="88" t="inlineStr">
        <is>
          <t>พ.ร.บ. ยาเสพติดให้โทษ พ.ศ. 2522 (ยาเสพติดให้โทษประเภท 2 และ 3)</t>
        </is>
      </c>
      <c r="G285" s="88" t="inlineStr">
        <is>
          <t>พ.ร.บ. วัตถุที่ออกฤทธิ์ต่อจิตและประสาท พ.ศ. 2559 (ประเภท 2 และ 4)</t>
        </is>
      </c>
      <c r="H285" s="88" t="inlineStr">
        <is>
          <t>พ.ร.บ. วิชาชีพเภสัชกรรม พ.ศ. 2537 และข้อบังคับจรรยาบรรณวิชาชีพ</t>
        </is>
      </c>
      <c r="I285" s="100" t="n">
        <v>1</v>
      </c>
      <c r="J285" s="88"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5" s="100" t="n"/>
      <c r="L285" s="88" t="inlineStr">
        <is>
          <t>พ.ร.บ. ยา พ.ศ. 2510</t>
        </is>
      </c>
      <c r="M285" s="100" t="inlineStr">
        <is>
          <t>SAP</t>
        </is>
      </c>
      <c r="N285" s="88" t="inlineStr">
        <is>
          <t>ข้อ 5 (PLE_CC1_Key_Rx20_UBU.md)</t>
        </is>
      </c>
      <c r="O285" s="100" t="inlineStr">
        <is>
          <t>Mock</t>
        </is>
      </c>
      <c r="P285" s="100" t="inlineStr">
        <is>
          <t>Mock Rx20 UBU</t>
        </is>
      </c>
      <c r="Q285" s="100" t="n"/>
    </row>
    <row r="286" ht="13.2" customHeight="1" s="49">
      <c r="A286" s="100" t="n">
        <v>284</v>
      </c>
      <c r="B286" s="88" t="inlineStr">
        <is>
          <t>เพื่อยุติการส่งเสริมการขายที่ผิดจริยธรรม</t>
        </is>
      </c>
      <c r="C286" s="100" t="n"/>
      <c r="D286" s="88" t="inlineStr">
        <is>
          <t>พ.ร.บ. วัตถุที่ออกฤทธิ์ต่อจิตและประสาท พ.ศ. 2559 (ประเภท 2 และ 4)</t>
        </is>
      </c>
      <c r="E286" s="88" t="inlineStr">
        <is>
          <t>พ.ร.บ. วิชาชีพเภสัชกรรม พ.ศ. 2537 และข้อบังคับจรรยาบรรณวิชาชีพ</t>
        </is>
      </c>
      <c r="F286" s="88" t="inlineStr">
        <is>
          <t>พ.ร.บ. ผลิตภัณฑ์สมุนไพร พ.ศ. 2562</t>
        </is>
      </c>
      <c r="G286" s="88" t="inlineStr">
        <is>
          <t>พ.ร.บ. เครื่องสำอาง พ.ศ. 2558</t>
        </is>
      </c>
      <c r="H286" s="88" t="inlineStr">
        <is>
          <t>พ.ร.บ. หลักประกันสุขภาพแห่งชาติ พ.ศ. 2545</t>
        </is>
      </c>
      <c r="I286" s="100" t="n">
        <v>1</v>
      </c>
      <c r="J286" s="88"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6" s="100" t="n"/>
      <c r="L286" s="88" t="inlineStr">
        <is>
          <t>พ.ร.บ. วิชาชีพเภสัชกรรม 2537</t>
        </is>
      </c>
      <c r="M286" s="100" t="inlineStr">
        <is>
          <t>SAP</t>
        </is>
      </c>
      <c r="N286" s="88" t="inlineStr">
        <is>
          <t>ข้อ 4 (PLE_CC1_Key_Rx20_UBU.md)</t>
        </is>
      </c>
      <c r="O286" s="100" t="inlineStr">
        <is>
          <t>Mock</t>
        </is>
      </c>
      <c r="P286" s="100" t="inlineStr">
        <is>
          <t>Mock Rx20 UBU</t>
        </is>
      </c>
      <c r="Q286" s="100" t="n"/>
    </row>
    <row r="287" ht="13.2" customHeight="1" s="49">
      <c r="A287" s="100" t="n">
        <v>285</v>
      </c>
      <c r="B287" s="88"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87" s="100" t="n"/>
      <c r="D287" s="88"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87" s="88"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87" s="88" t="inlineStr">
        <is>
          <t>การปฏิบัติทางเภสัชกรรมชุมชน (Good Pharmacy Practice: GPP)</t>
        </is>
      </c>
      <c r="G287" s="88" t="inlineStr">
        <is>
          <t>บัญชียาหลักแห่งชาติ (National List of Essential Medicines: NLEM)</t>
        </is>
      </c>
      <c r="H287" s="88" t="inlineStr">
        <is>
          <t>เกณฑ์จริยธรรมว่าด้วยการส่งเสริมการขายยาของกระทรวงสาธารณสุข</t>
        </is>
      </c>
      <c r="I287" s="100" t="n">
        <v>2</v>
      </c>
      <c r="J287" s="88"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7" s="100" t="n"/>
      <c r="L287" s="88" t="inlineStr">
        <is>
          <t>พ.ร.บ. ยา พ.ศ. 2510</t>
        </is>
      </c>
      <c r="M287" s="100" t="inlineStr">
        <is>
          <t>SAP</t>
        </is>
      </c>
      <c r="N287" s="88" t="inlineStr">
        <is>
          <t>ข้อ 5 (PLE_CC1_Key_Rx20_UBU.md)</t>
        </is>
      </c>
      <c r="O287" s="100" t="inlineStr">
        <is>
          <t>Mock</t>
        </is>
      </c>
      <c r="P287" s="100" t="inlineStr">
        <is>
          <t>Mock Rx20 UBU</t>
        </is>
      </c>
      <c r="Q287" s="100" t="n"/>
    </row>
    <row r="288" ht="13.2" customHeight="1" s="49">
      <c r="A288" s="100" t="n">
        <v>286</v>
      </c>
      <c r="B288" s="88"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88" s="100" t="n"/>
      <c r="D288" s="88" t="inlineStr">
        <is>
          <t>บัญชียาหลักแห่งชาติ (National List of Essential Medicines: NLEM)</t>
        </is>
      </c>
      <c r="E288" s="88" t="inlineStr">
        <is>
          <t>เกณฑ์จริยธรรมว่าด้วยการส่งเสริมการขายยาของกระทรวงสาธารณสุข</t>
        </is>
      </c>
      <c r="F288" s="88" t="inlineStr">
        <is>
          <t>พ.ร.บ. ยา พ.ศ. 2510 (การจำหน่ายยาอันตรายและยาควบคุมพิเศษ)</t>
        </is>
      </c>
      <c r="G288" s="88" t="inlineStr">
        <is>
          <t>พ.ร.บ. ยาเสพติดให้โทษ พ.ศ. 2522 (ยาเสพติดให้โทษประเภท 2 และ 3)</t>
        </is>
      </c>
      <c r="H288" s="88" t="inlineStr">
        <is>
          <t>พ.ร.บ. วัตถุที่ออกฤทธิ์ต่อจิตและประสาท พ.ศ. 2559 (ประเภท 2 และ 4)</t>
        </is>
      </c>
      <c r="I288" s="100" t="n">
        <v>1</v>
      </c>
      <c r="J288" s="88"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8" s="100" t="n"/>
      <c r="L288" s="88" t="inlineStr">
        <is>
          <t>พ.ร.บ. ยา พ.ศ. 2510</t>
        </is>
      </c>
      <c r="M288" s="100" t="inlineStr">
        <is>
          <t>SAP</t>
        </is>
      </c>
      <c r="N288" s="88" t="inlineStr">
        <is>
          <t>ข้อ 5 (PLE_CC1_Key_Rx20_UBU.md)</t>
        </is>
      </c>
      <c r="O288" s="100" t="inlineStr">
        <is>
          <t>Mock</t>
        </is>
      </c>
      <c r="P288" s="100" t="inlineStr">
        <is>
          <t>Mock Rx20 UBU</t>
        </is>
      </c>
      <c r="Q288" s="100" t="n"/>
    </row>
    <row r="289" ht="13.2" customHeight="1" s="49">
      <c r="A289" s="100" t="n">
        <v>287</v>
      </c>
      <c r="B289" s="88"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89" s="100" t="n"/>
      <c r="D289" s="88" t="inlineStr">
        <is>
          <t>ผู้ป่วยทุกคนควรได้รับยา A เป็นตัวแรก</t>
        </is>
      </c>
      <c r="E289" s="88" t="inlineStr">
        <is>
          <t>ผู้ป่วยที่ไม่สามารถใช้ยา A ได้ เช่น เกิดอาการไม่พึงประสงค์ สามารถใช้ยา B แทน แต่ต้องชำระเงินเอง</t>
        </is>
      </c>
      <c r="F289" s="88" t="inlineStr">
        <is>
          <t>ผู้ป่วยที่ได้รับยา C ไม่จำเป็นต้องจ่ายค่ารักษาพยาบาลเองหากมีความจำเป็นต้องใช้ยา</t>
        </is>
      </c>
      <c r="G289" s="88" t="inlineStr">
        <is>
          <t>ยา B สั่งใช้โดยแพทย์์ผู้ชำนาญหรือผู้ที่ได้รับมอบหมายจากผู้อำนวยการของสถานพยาบาลนั้นๆ</t>
        </is>
      </c>
      <c r="H289" s="88"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89" s="100" t="n">
        <v>4</v>
      </c>
      <c r="J289" s="88"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9" s="100" t="n"/>
      <c r="L289" s="88" t="inlineStr">
        <is>
          <t>พ.ร.บ. ยา พ.ศ. 2510</t>
        </is>
      </c>
      <c r="M289" s="100" t="inlineStr">
        <is>
          <t>SAP</t>
        </is>
      </c>
      <c r="N289" s="88" t="inlineStr">
        <is>
          <t>ข้อ 9 (PLE_CC1_Key_Rx20_UBU.md)</t>
        </is>
      </c>
      <c r="O289" s="100" t="inlineStr">
        <is>
          <t>Mock</t>
        </is>
      </c>
      <c r="P289" s="100" t="inlineStr">
        <is>
          <t>Mock Rx20 UBU</t>
        </is>
      </c>
      <c r="Q289" s="100" t="n"/>
    </row>
    <row r="290" ht="13.2" customHeight="1" s="49">
      <c r="A290" s="100" t="n">
        <v>288</v>
      </c>
      <c r="B290" s="88"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90" s="100" t="n"/>
      <c r="D290" s="88" t="inlineStr">
        <is>
          <t>Case series</t>
        </is>
      </c>
      <c r="E290" s="88" t="inlineStr">
        <is>
          <t>Case-control</t>
        </is>
      </c>
      <c r="F290" s="88" t="inlineStr">
        <is>
          <t>Cohort</t>
        </is>
      </c>
      <c r="G290" s="88" t="inlineStr">
        <is>
          <t>Cross-sectional study</t>
        </is>
      </c>
      <c r="H290" s="88" t="inlineStr">
        <is>
          <t>Case-report</t>
        </is>
      </c>
      <c r="I290" s="100" t="n">
        <v>3</v>
      </c>
      <c r="J290" s="88"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0" s="100" t="n"/>
      <c r="L290" s="88" t="inlineStr">
        <is>
          <t>พ.ร.บ. ยา พ.ศ. 2510</t>
        </is>
      </c>
      <c r="M290" s="100" t="inlineStr">
        <is>
          <t>SAP</t>
        </is>
      </c>
      <c r="N290" s="88" t="inlineStr">
        <is>
          <t>ข้อ 24 (PLE_CC1_Key_Rx20_UBU.md)</t>
        </is>
      </c>
      <c r="O290" s="100" t="inlineStr">
        <is>
          <t>Mock</t>
        </is>
      </c>
      <c r="P290" s="100" t="inlineStr">
        <is>
          <t>Mock Rx20 UBU</t>
        </is>
      </c>
      <c r="Q290" s="100" t="n"/>
    </row>
    <row r="291" ht="13.2" customHeight="1" s="49">
      <c r="A291" s="100" t="n">
        <v>289</v>
      </c>
      <c r="B291" s="88" t="inlineStr">
        <is>
          <t>ต้องรักษา H.pylori infection เป็นระยะเวลานานเท่าไร จึงจะได้ประสิทธิภาพการรักษาสูงสุด</t>
        </is>
      </c>
      <c r="C291" s="100" t="n"/>
      <c r="D291" s="88" t="inlineStr">
        <is>
          <t>3 วัน</t>
        </is>
      </c>
      <c r="E291" s="88" t="inlineStr">
        <is>
          <t>5 วัน</t>
        </is>
      </c>
      <c r="F291" s="88" t="inlineStr">
        <is>
          <t>2 สัปดาห์</t>
        </is>
      </c>
      <c r="G291" s="88" t="inlineStr">
        <is>
          <t>4 สัปดาห์</t>
        </is>
      </c>
      <c r="H291" s="88" t="inlineStr">
        <is>
          <t>6 สัปดาห์</t>
        </is>
      </c>
      <c r="I291" s="100" t="n">
        <v>3</v>
      </c>
      <c r="J291" s="88"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1" s="100" t="n"/>
      <c r="L291" s="88" t="inlineStr">
        <is>
          <t>พ.ร.บ. ยา พ.ศ. 2510</t>
        </is>
      </c>
      <c r="M291" s="100" t="inlineStr">
        <is>
          <t>SAP</t>
        </is>
      </c>
      <c r="N291" s="88" t="inlineStr">
        <is>
          <t>ข้อ 54 (PLE_CC1_Key_Rx20_UBU.md)</t>
        </is>
      </c>
      <c r="O291" s="100" t="inlineStr">
        <is>
          <t>Mock</t>
        </is>
      </c>
      <c r="P291" s="100" t="inlineStr">
        <is>
          <t>Mock Rx20 UBU</t>
        </is>
      </c>
      <c r="Q291" s="100" t="n"/>
    </row>
    <row r="292" ht="13.2" customHeight="1" s="49">
      <c r="A292" s="100" t="n">
        <v>290</v>
      </c>
      <c r="B292" s="88" t="inlineStr">
        <is>
          <t>ยาใดที่มีผลลดประสิทธิภาพของยาคุมกำเนิด</t>
        </is>
      </c>
      <c r="C292" s="100" t="n"/>
      <c r="D292" s="88" t="inlineStr">
        <is>
          <t>Rifampin</t>
        </is>
      </c>
      <c r="E292" s="88" t="inlineStr">
        <is>
          <t>Ketoconazole</t>
        </is>
      </c>
      <c r="F292" s="88" t="inlineStr">
        <is>
          <t>Omeprazole</t>
        </is>
      </c>
      <c r="G292" s="88" t="inlineStr">
        <is>
          <t>Griseofulvin</t>
        </is>
      </c>
      <c r="H292" s="88" t="inlineStr">
        <is>
          <t>Ranitidine</t>
        </is>
      </c>
      <c r="I292" s="100" t="n">
        <v>1</v>
      </c>
      <c r="J292" s="88"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2" s="100" t="n"/>
      <c r="L292" s="88" t="inlineStr">
        <is>
          <t>พ.ร.บ. ยา พ.ศ. 2510</t>
        </is>
      </c>
      <c r="M292" s="100" t="inlineStr">
        <is>
          <t>SAP</t>
        </is>
      </c>
      <c r="N292" s="88" t="inlineStr">
        <is>
          <t>ข้อ 87 (PLE_CC1_Key_Rx20_UBU.md)</t>
        </is>
      </c>
      <c r="O292" s="100" t="inlineStr">
        <is>
          <t>Mock</t>
        </is>
      </c>
      <c r="P292" s="100" t="inlineStr">
        <is>
          <t>Mock Rx20 UBU</t>
        </is>
      </c>
      <c r="Q292" s="100" t="n"/>
    </row>
    <row r="293" ht="13.2" customHeight="1" s="49">
      <c r="A293" s="100" t="n">
        <v>291</v>
      </c>
      <c r="B293" s="88" t="inlineStr">
        <is>
          <t>ผู้รับอนุญาต ทำผิดพรบ.วิชาชีพเภสัชกรรมหรือไม่อย่างไร</t>
        </is>
      </c>
      <c r="C293" s="100" t="n"/>
      <c r="D293" s="88" t="inlineStr">
        <is>
          <t>ผิด เพราะ เป็นผู้จ่ายยาให้นายชิดชัยโดยตรง</t>
        </is>
      </c>
      <c r="E293" s="88" t="inlineStr">
        <is>
          <t>ผิด เพราะ นายชิดชัยได้รับอันตราย</t>
        </is>
      </c>
      <c r="F293" s="88" t="inlineStr">
        <is>
          <t>ผิด เพราะ ไม่ปฏิบัติตามข้อจำกัด และเงื่อนไขการประกอบวิชาชีพ</t>
        </is>
      </c>
      <c r="G293" s="88" t="inlineStr">
        <is>
          <t>ไม่ผิด เพราะไม่ใช่เภสัชกร และ พรบ. วิชาชีพบังคับใช้สำหรับผู้ประกอบวิชาชีพเภสัชกรรม เท่านั้น</t>
        </is>
      </c>
      <c r="H293" s="88" t="inlineStr">
        <is>
          <t>ไม่ผิด เพราะสามารถพิสูจน์ได้ว่าเภสัชกรยินยอม</t>
        </is>
      </c>
      <c r="I293" s="100" t="n">
        <v>1</v>
      </c>
      <c r="J293" s="88"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3" s="100" t="n"/>
      <c r="L293" s="88" t="inlineStr">
        <is>
          <t>พ.ร.บ. ยา พ.ศ. 2510</t>
        </is>
      </c>
      <c r="M293" s="100" t="inlineStr">
        <is>
          <t>SAP</t>
        </is>
      </c>
      <c r="N293" s="88" t="inlineStr">
        <is>
          <t>ข้อ 110 (PLE_CC1_Key_Rx20_UBU.md)</t>
        </is>
      </c>
      <c r="O293" s="100" t="inlineStr">
        <is>
          <t>Mock</t>
        </is>
      </c>
      <c r="P293" s="100" t="inlineStr">
        <is>
          <t>Mock Rx20 UBU</t>
        </is>
      </c>
      <c r="Q293" s="100" t="n"/>
    </row>
    <row r="294" ht="13.2" customHeight="1" s="49">
      <c r="A294" s="100" t="n">
        <v>292</v>
      </c>
      <c r="B294" s="88" t="inlineStr">
        <is>
          <t>เภสัชกรผิดตาม พ.ร.บ.ยา อย่างไรชัดเจนที่สุด</t>
        </is>
      </c>
      <c r="C294" s="100" t="n"/>
      <c r="D294" s="88" t="inlineStr">
        <is>
          <t>ผิด เพราะ ไม่คำนึงถึงความปลอดภัยและเศรษฐานะของผู้รับบริการ</t>
        </is>
      </c>
      <c r="E294" s="88" t="inlineStr">
        <is>
          <t>ผิด เพราะ ไม่อยู่ประจำตลอดเวลาทำการ</t>
        </is>
      </c>
      <c r="F294" s="88" t="inlineStr">
        <is>
          <t>ผิด เพราะ ไม่รักษามาตรฐานวิชาชีพ</t>
        </is>
      </c>
      <c r="G294" s="88" t="inlineStr">
        <is>
          <t>ผิด เพราะ ไม่จัดให้มีตัวแทนอยู่ประจำร้าน</t>
        </is>
      </c>
      <c r="H294" s="88" t="inlineStr">
        <is>
          <t>ผิด เพราะ ไม่ควบคุมการแยกยาอันตรายหรือยาควบคุมพิเศษ</t>
        </is>
      </c>
      <c r="I294" s="100" t="n">
        <v>2</v>
      </c>
      <c r="J294" s="88"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4" s="100" t="n"/>
      <c r="L294" s="88" t="inlineStr">
        <is>
          <t>พ.ร.บ. ยา พ.ศ. 2510</t>
        </is>
      </c>
      <c r="M294" s="100" t="inlineStr">
        <is>
          <t>SAP</t>
        </is>
      </c>
      <c r="N294" s="88" t="inlineStr">
        <is>
          <t>ข้อ 111 (PLE_CC1_Key_Rx20_UBU.md)</t>
        </is>
      </c>
      <c r="O294" s="100" t="inlineStr">
        <is>
          <t>Mock</t>
        </is>
      </c>
      <c r="P294" s="100" t="inlineStr">
        <is>
          <t>Mock Rx20 UBU</t>
        </is>
      </c>
      <c r="Q294" s="100" t="n"/>
    </row>
    <row r="295" ht="13.2" customHeight="1" s="49">
      <c r="A295" s="100" t="n">
        <v>293</v>
      </c>
      <c r="B295" s="88" t="inlineStr">
        <is>
          <t>ผู้รับอนุญาตผิดตาม พ.ร.บ.ยา อย่างไร</t>
        </is>
      </c>
      <c r="C295" s="100" t="n"/>
      <c r="D295" s="88" t="inlineStr">
        <is>
          <t>ผิด เพราะ ไม่จัดหาเภสัชกรมาปฏิบัติงานตามเวลา</t>
        </is>
      </c>
      <c r="E295" s="88" t="inlineStr">
        <is>
          <t>ผิด เพราะ จ่ายยาอันตรายและยาควบคุมพิเศษโดยที่เภสัชกรไม่อยู่</t>
        </is>
      </c>
      <c r="F295" s="88" t="inlineStr">
        <is>
          <t>ผิด เพราะ ไม่ควบคุมให้มีบัญชีซื้อขายยา</t>
        </is>
      </c>
      <c r="G295" s="88" t="inlineStr">
        <is>
          <t>ผิด เพราะ ไม่ได้รับอนุญาตขาย</t>
        </is>
      </c>
      <c r="H295" s="88" t="inlineStr">
        <is>
          <t>ผิด เพราะ ไม่รักษามาตรฐานเภสัชชุมชน</t>
        </is>
      </c>
      <c r="I295" s="100" t="n">
        <v>2</v>
      </c>
      <c r="J295" s="88"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5" s="100" t="n"/>
      <c r="L295" s="88" t="inlineStr">
        <is>
          <t>พ.ร.บ. ยา พ.ศ. 2510</t>
        </is>
      </c>
      <c r="M295" s="100" t="inlineStr">
        <is>
          <t>SAP</t>
        </is>
      </c>
      <c r="N295" s="88" t="inlineStr">
        <is>
          <t>ข้อ 112 (PLE_CC1_Key_Rx20_UBU.md)</t>
        </is>
      </c>
      <c r="O295" s="100" t="inlineStr">
        <is>
          <t>Mock</t>
        </is>
      </c>
      <c r="P295" s="100" t="inlineStr">
        <is>
          <t>Mock Rx20 UBU</t>
        </is>
      </c>
      <c r="Q295" s="100" t="n"/>
    </row>
    <row r="296" ht="13.2" customHeight="1" s="49">
      <c r="A296" s="100" t="n">
        <v>294</v>
      </c>
      <c r="B296" s="88" t="inlineStr">
        <is>
          <t>หาก สสจ. ตรวจพบว่ามียาที่หมดอายุแล้วปะปนอยู่บนชั้นวางยา ยาดังกล่าวจัดเป็นยาใดตามกฎหมาย</t>
        </is>
      </c>
      <c r="C296" s="100" t="n"/>
      <c r="D296" s="88" t="inlineStr">
        <is>
          <t>ยาผิดมาตรฐาน</t>
        </is>
      </c>
      <c r="E296" s="88" t="inlineStr">
        <is>
          <t>ยาปลอม</t>
        </is>
      </c>
      <c r="F296" s="88" t="inlineStr">
        <is>
          <t>ยาเสื่อมคุณภาพ</t>
        </is>
      </c>
      <c r="G296" s="88" t="inlineStr">
        <is>
          <t>ยาเพิกถอนทะเบียน</t>
        </is>
      </c>
      <c r="H296" s="88" t="inlineStr">
        <is>
          <t>ยาที่ไม่ได้ขึ้นทะเบียน</t>
        </is>
      </c>
      <c r="I296" s="100" t="n">
        <v>3</v>
      </c>
      <c r="J296" s="88"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6" s="100" t="n"/>
      <c r="L296" s="88" t="inlineStr">
        <is>
          <t>พ.ร.บ. ยา พ.ศ. 2510</t>
        </is>
      </c>
      <c r="M296" s="100" t="inlineStr">
        <is>
          <t>SAP</t>
        </is>
      </c>
      <c r="N296" s="88" t="inlineStr">
        <is>
          <t>ข้อ 117 (PLE_CC1_Key_Rx20_UBU.md)</t>
        </is>
      </c>
      <c r="O296" s="100" t="inlineStr">
        <is>
          <t>Mock</t>
        </is>
      </c>
      <c r="P296" s="100" t="inlineStr">
        <is>
          <t>Mock Rx20 UBU</t>
        </is>
      </c>
      <c r="Q296" s="100" t="n"/>
    </row>
    <row r="297" ht="13.2" customHeight="1" s="49">
      <c r="A297" s="100" t="n">
        <v>295</v>
      </c>
      <c r="B297" s="88"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97" s="100" t="n"/>
      <c r="D297" s="88" t="inlineStr">
        <is>
          <t>ไม่ผิด เพราะผู้รับอนุญาตขายยาสามารถขายยาบรรจุเสร็จที่ไม่ใช่ยาอันตรายและยาควบคุมพิเศษ</t>
        </is>
      </c>
      <c r="E297" s="88" t="inlineStr">
        <is>
          <t>ไม่ผิด เพราะ แชมพูคีโตโคนาโซลเป็นเครื่องสำอาง</t>
        </is>
      </c>
      <c r="F297" s="88" t="inlineStr">
        <is>
          <t>ผิด เพราะเป็นการขายยาผิดมาตรฐาน</t>
        </is>
      </c>
      <c r="G297" s="88" t="inlineStr">
        <is>
          <t>ผิด เพราะเป็นการผลิตยาโดยไม่ได้รับอนุญาต</t>
        </is>
      </c>
      <c r="H297" s="88" t="inlineStr">
        <is>
          <t>ไม่ผิด เพราะกระทำแก่ผู้ป่วยเฉพาะราย</t>
        </is>
      </c>
      <c r="I297" s="100" t="n">
        <v>4</v>
      </c>
      <c r="J297" s="88"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7" s="100" t="n"/>
      <c r="L297" s="88" t="inlineStr">
        <is>
          <t>พ.ร.บ. ยา พ.ศ. 2510</t>
        </is>
      </c>
      <c r="M297" s="100" t="inlineStr">
        <is>
          <t>SAP</t>
        </is>
      </c>
      <c r="N297" s="88" t="inlineStr">
        <is>
          <t>ข้อ 118 (PLE_CC1_Key_Rx20_UBU.md)</t>
        </is>
      </c>
      <c r="O297" s="100" t="inlineStr">
        <is>
          <t>Mock</t>
        </is>
      </c>
      <c r="P297" s="100" t="inlineStr">
        <is>
          <t>Mock Rx20 UBU</t>
        </is>
      </c>
      <c r="Q297" s="100" t="n"/>
    </row>
    <row r="298" ht="13.2" customHeight="1" s="49">
      <c r="A298" s="100" t="n">
        <v>296</v>
      </c>
      <c r="B298" s="88" t="inlineStr">
        <is>
          <t>ตาม GPP ฉลากบนซองบรรจุยาจะต้องแสดงข้อมูลดังกล่าว ยกเว้นข้อใด</t>
        </is>
      </c>
      <c r="C298" s="100" t="n"/>
      <c r="D298" s="88" t="inlineStr">
        <is>
          <t>ชื่อผู้ป่วย</t>
        </is>
      </c>
      <c r="E298" s="88" t="inlineStr">
        <is>
          <t>ชื่อยาที่เป็นชื่อสามัญ หรือชื่อทางการค้า</t>
        </is>
      </c>
      <c r="F298" s="88" t="inlineStr">
        <is>
          <t>ข้อบ่งใช้</t>
        </is>
      </c>
      <c r="G298" s="88" t="inlineStr">
        <is>
          <t>คำแนะนำ</t>
        </is>
      </c>
      <c r="H298" s="88" t="inlineStr">
        <is>
          <t>วันหมดอายุยา</t>
        </is>
      </c>
      <c r="I298" s="100" t="n">
        <v>5</v>
      </c>
      <c r="J298" s="88"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8" s="100" t="n"/>
      <c r="L298" s="88" t="inlineStr">
        <is>
          <t>พ.ร.บ. ยา พ.ศ. 2510</t>
        </is>
      </c>
      <c r="M298" s="100" t="inlineStr">
        <is>
          <t>SAP</t>
        </is>
      </c>
      <c r="N298" s="88" t="inlineStr">
        <is>
          <t>ข้อ 120 (PLE_CC1_Key_Rx20_UBU.md)</t>
        </is>
      </c>
      <c r="O298" s="100" t="inlineStr">
        <is>
          <t>Mock</t>
        </is>
      </c>
      <c r="P298" s="100" t="inlineStr">
        <is>
          <t>Mock Rx20 UBU</t>
        </is>
      </c>
      <c r="Q298" s="100" t="n"/>
    </row>
    <row r="299" ht="13.2" customHeight="1" s="49">
      <c r="A299" s="100" t="n">
        <v>297</v>
      </c>
      <c r="B299" s="88" t="inlineStr">
        <is>
          <t>ภญ. ก ผิดจรรยาบรรณวิชาชีพเภสัชกรรมยกเว้นข้อใด</t>
        </is>
      </c>
      <c r="C299" s="100" t="n"/>
      <c r="D299" s="88" t="inlineStr">
        <is>
          <t>ส่งเสริมการใช้ยาตำรับลับ</t>
        </is>
      </c>
      <c r="E299" s="88" t="inlineStr">
        <is>
          <t>ไม่ดำรงตนให้สมควรในสังคมโดยธรรมและเคารพต่อกฎหมายของบ้านเมือง</t>
        </is>
      </c>
      <c r="F299" s="88" t="inlineStr">
        <is>
          <t>ไม่รักษามาตรฐานของการประกอบวิชาชีพเภสัชกรรมในระดับที่ดีที่สุด</t>
        </is>
      </c>
      <c r="G299" s="88" t="inlineStr">
        <is>
          <t>ไม่คำนึงถึงความปลอดภัยและเศรษฐานะ ของผู้ป่วยหรือผู้มารับบริการ</t>
        </is>
      </c>
      <c r="H299" s="88"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99" s="100" t="n">
        <v>3</v>
      </c>
      <c r="J299" s="88"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9" s="100" t="n"/>
      <c r="L299" s="88" t="inlineStr">
        <is>
          <t>พ.ร.บ. วิชาชีพเภสัชกรรม 2537</t>
        </is>
      </c>
      <c r="M299" s="100" t="inlineStr">
        <is>
          <t>SAP</t>
        </is>
      </c>
      <c r="N299" s="88" t="inlineStr">
        <is>
          <t>ข้อ 117 (PLE_CC1_Key_Rx20_UBU.md)</t>
        </is>
      </c>
      <c r="O299" s="100" t="inlineStr">
        <is>
          <t>Mock</t>
        </is>
      </c>
      <c r="P299" s="100" t="inlineStr">
        <is>
          <t>Mock Rx20 UBU</t>
        </is>
      </c>
      <c r="Q299" s="100" t="n"/>
    </row>
    <row r="300" ht="13.2" customHeight="1" s="49">
      <c r="A300" s="100" t="n">
        <v>298</v>
      </c>
      <c r="B300" s="88"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300" s="100" t="n"/>
      <c r="D300" s="88" t="inlineStr">
        <is>
          <t>พ.ร.บ. ผลิตภัณฑ์สมุนไพร พ.ศ. 2562</t>
        </is>
      </c>
      <c r="E300" s="88" t="inlineStr">
        <is>
          <t>พ.ร.บ. เครื่องสำอาง พ.ศ. 2558</t>
        </is>
      </c>
      <c r="F300" s="88" t="inlineStr">
        <is>
          <t>พ.ร.บ. หลักประกันสุขภาพแห่งชาติ พ.ศ. 2545</t>
        </is>
      </c>
      <c r="G300" s="88" t="inlineStr">
        <is>
          <t>การปฏิบัติทางเภสัชกรรมชุมชน (Good Pharmacy Practice: GPP)</t>
        </is>
      </c>
      <c r="H300" s="88" t="inlineStr">
        <is>
          <t>บัญชียาหลักแห่งชาติ (National List of Essential Medicines: NLEM)</t>
        </is>
      </c>
      <c r="I300" s="100" t="n">
        <v>1</v>
      </c>
      <c r="J300" s="88"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0" s="100" t="n"/>
      <c r="L300" s="88" t="inlineStr">
        <is>
          <t>พ.ร.บ. ยา พ.ศ. 2510</t>
        </is>
      </c>
      <c r="M300" s="100" t="inlineStr">
        <is>
          <t>SAP</t>
        </is>
      </c>
      <c r="N300" s="88" t="inlineStr">
        <is>
          <t>ข้อ 1 (PLE_CC1_Key_Rx20_UBU.md)</t>
        </is>
      </c>
      <c r="O300" s="100" t="inlineStr">
        <is>
          <t>Mock</t>
        </is>
      </c>
      <c r="P300" s="100" t="inlineStr">
        <is>
          <t>Mock Rx20 UBU</t>
        </is>
      </c>
      <c r="Q300" s="100" t="n"/>
    </row>
    <row r="301" ht="13.2" customHeight="1" s="49">
      <c r="A301" s="100" t="n">
        <v>299</v>
      </c>
      <c r="B301" s="88"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301" s="100" t="n"/>
      <c r="D301" s="88" t="inlineStr">
        <is>
          <t>ผิดเพราะขายยานอกสถานที่</t>
        </is>
      </c>
      <c r="E301" s="88" t="inlineStr">
        <is>
          <t>ผิดเพราะขายยาอันตรายและควบคุมพิเศษโดยไม่มีใบสั่งแพทย์์ ค .ผิด เพราะจำหน่ายยาไม่ตรงใบอนุญาต</t>
        </is>
      </c>
      <c r="F301" s="88" t="inlineStr">
        <is>
          <t>ไม่ผิด เพราะเภสัชกรได้ควบคุมการส่งมอบยาอันตราย</t>
        </is>
      </c>
      <c r="G301" s="88" t="inlineStr">
        <is>
          <t>ไม่ผิดเพราะเภสัชกรได้แนะนำวิธีดการส่งมอบยาเรียบร้อยแล้ว ข้อ 96</t>
        </is>
      </c>
      <c r="H301" s="88" t="inlineStr">
        <is>
          <t>พ.ร.บ. ยาเสพติดให้โทษ พ.ศ. 2522 (ยาเสพติดให้โทษประเภท 2 และ 3)</t>
        </is>
      </c>
      <c r="I301" s="100" t="n">
        <v>2</v>
      </c>
      <c r="J301" s="88"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1" s="100" t="n"/>
      <c r="L301" s="88" t="inlineStr">
        <is>
          <t>พ.ร.บ. ยา พ.ศ. 2510</t>
        </is>
      </c>
      <c r="M301" s="100" t="inlineStr">
        <is>
          <t>SAP</t>
        </is>
      </c>
      <c r="N301" s="88" t="inlineStr">
        <is>
          <t>ข้อ 3 (PLE_CC1_Key_Rx20_UBU.md)</t>
        </is>
      </c>
      <c r="O301" s="100" t="inlineStr">
        <is>
          <t>Mock</t>
        </is>
      </c>
      <c r="P301" s="100" t="inlineStr">
        <is>
          <t>Mock Rx20 UBU</t>
        </is>
      </c>
      <c r="Q301" s="100" t="n"/>
    </row>
    <row r="302" ht="13.2" customHeight="1" s="49">
      <c r="A302" s="100" t="n">
        <v>300</v>
      </c>
      <c r="B302" s="88"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302" s="100" t="n"/>
      <c r="D302" s="88" t="inlineStr">
        <is>
          <t>ขายได้ เพราะเป็นยาอันตรายที่เภสัชกรมีสิทธิ์ส่งมอบในร้านยาได้</t>
        </is>
      </c>
      <c r="E302" s="88" t="inlineStr">
        <is>
          <t>ขายได้ หากให้คำแนะนำการใช้ยาบนฉลากยาอย่างถูกต้อง</t>
        </is>
      </c>
      <c r="F302" s="88" t="inlineStr">
        <is>
          <t>ขายไม่ได้ เพราะปริมาณเกินกว่าที่กฎหมายกำหนดให้มีไว้ในครอบครอง</t>
        </is>
      </c>
      <c r="G302" s="88" t="inlineStr">
        <is>
          <t>ขายไม่ได้ เพราะไม่ได้คำนึงถึงความปลอดภัยของผู้ใช้ยา และเป็นการใช้ยาโดยไม่มีข้อบ่งชี้ทางการแพทย์์</t>
        </is>
      </c>
      <c r="H302" s="88" t="inlineStr">
        <is>
          <t>ขายไม่ได้ เพราะต้องมีใบสั่งยาจากแพทย์์เท่านั้นจึงจะจ่ายยาอันตรายได้</t>
        </is>
      </c>
      <c r="I302" s="119" t="inlineStr">
        <is>
          <t>4</t>
        </is>
      </c>
      <c r="J302" s="88"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302" s="100" t="n"/>
      <c r="L302" s="88" t="inlineStr">
        <is>
          <t>Pharmacy Laws &amp; Ethics</t>
        </is>
      </c>
      <c r="M302" s="100" t="inlineStr">
        <is>
          <t>SAP</t>
        </is>
      </c>
      <c r="N302" s="88" t="inlineStr">
        <is>
          <t>PLE_CC1_2567_Key ข้อ 11</t>
        </is>
      </c>
      <c r="O302" s="100" t="inlineStr">
        <is>
          <t>ข้อสอบจริง</t>
        </is>
      </c>
      <c r="P302" s="100" t="inlineStr">
        <is>
          <t>ปี 2567</t>
        </is>
      </c>
      <c r="Q302" s="100" t="n"/>
    </row>
    <row r="303" ht="409.6" customHeight="1" s="49">
      <c r="A303" s="100" t="n">
        <v>301</v>
      </c>
      <c r="B303" s="88"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303" s="100" t="n"/>
      <c r="D303" s="88" t="inlineStr">
        <is>
          <t>Sildenafil (ยากลุ่ม PDE-5 Inhibitor ควบคุมพิเศษ)</t>
        </is>
      </c>
      <c r="E303" s="88" t="inlineStr">
        <is>
          <t>Paracetamol 500 mg</t>
        </is>
      </c>
      <c r="F303" s="88" t="inlineStr">
        <is>
          <t>Amoxicillin 500 mg</t>
        </is>
      </c>
      <c r="G303" s="88" t="inlineStr">
        <is>
          <t>Chlorpheniramine 4 mg</t>
        </is>
      </c>
      <c r="H303" s="88" t="inlineStr">
        <is>
          <t>Antacid gel</t>
        </is>
      </c>
      <c r="I303" s="100" t="n">
        <v>1</v>
      </c>
      <c r="J303" s="88"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303" s="100" t="n"/>
      <c r="L303" s="88" t="inlineStr">
        <is>
          <t>Pharmacy Laws &amp; Ethics</t>
        </is>
      </c>
      <c r="M303" s="100" t="inlineStr">
        <is>
          <t>SAP</t>
        </is>
      </c>
      <c r="N303" s="88" t="inlineStr">
        <is>
          <t>ข้อสอบจริง Product ปี 2567 ข้อ 23</t>
        </is>
      </c>
      <c r="O303" s="100" t="inlineStr">
        <is>
          <t>ข้อสอบจริง</t>
        </is>
      </c>
      <c r="P303" s="100" t="inlineStr">
        <is>
          <t>ปี 2567</t>
        </is>
      </c>
      <c r="Q303" s="100" t="n"/>
    </row>
    <row r="304" ht="409.6" customHeight="1" s="49">
      <c r="A304" s="100" t="n">
        <v>302</v>
      </c>
      <c r="B304" s="88" t="inlineStr">
        <is>
          <t>ยาข้อใดต่อไปนี้ ไม่ต้องทำ ขย.11 (ขอขึ้นทะเบียนยาชนิดที่ 11\)</t>
        </is>
      </c>
      <c r="C304" s="100" t="n"/>
      <c r="D304" s="88" t="inlineStr">
        <is>
          <t>ยาเม็ด dimenhydrinate</t>
        </is>
      </c>
      <c r="E304" s="88" t="inlineStr">
        <is>
          <t>ยาเม็ด dextromethorphan</t>
        </is>
      </c>
      <c r="F304" s="88" t="inlineStr">
        <is>
          <t>ยา tramadol</t>
        </is>
      </c>
      <c r="G304" s="88" t="inlineStr">
        <is>
          <t>ยาน้ำ CPM (Chlorpheniramine)</t>
        </is>
      </c>
      <c r="H304" s="34" t="n"/>
      <c r="I304" s="100" t="n">
        <v>1</v>
      </c>
      <c r="J304" s="88"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4" s="100" t="n"/>
      <c r="L304" s="88" t="inlineStr">
        <is>
          <t>Pharmacy Laws &amp; Ethics</t>
        </is>
      </c>
      <c r="M304" s="100" t="inlineStr">
        <is>
          <t>SAP</t>
        </is>
      </c>
      <c r="N304" s="88" t="inlineStr">
        <is>
          <t>ข้อสอบจริง Product ปี 2567 ข้อ 25</t>
        </is>
      </c>
      <c r="O304" s="100" t="inlineStr">
        <is>
          <t>ข้อสอบจริง</t>
        </is>
      </c>
      <c r="P304" s="100" t="inlineStr">
        <is>
          <t>ปี 2567</t>
        </is>
      </c>
      <c r="Q304" s="100" t="n"/>
    </row>
    <row r="305" ht="409.6" customHeight="1" s="49">
      <c r="A305" s="100" t="n">
        <v>303</v>
      </c>
      <c r="B305" s="88"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305" s="100" t="n"/>
      <c r="D305" s="88" t="inlineStr">
        <is>
          <t>ยาเม็ดพาราเซตามอล (Paracetamol 500 mg) ขนาดบรรจุขวดละ 100 เม็ด</t>
        </is>
      </c>
      <c r="E305" s="88" t="inlineStr">
        <is>
          <t>ผงน้ำตาลเกลือแร่ (ORS) สำหรับละลายน้ำ 250 ml</t>
        </is>
      </c>
      <c r="F305" s="88" t="inlineStr">
        <is>
          <t>น้ำเกลือล้างแผลปราศจากเชื้อ (Normal Saline Solution 0.9%) ขนาดบรรจุ 500 ml</t>
        </is>
      </c>
      <c r="G305" s="88" t="inlineStr">
        <is>
          <t>ORS ผมน้ำ 250 ml</t>
        </is>
      </c>
      <c r="H305" s="88" t="inlineStr">
        <is>
          <t>ยาล้างตา (Eye lotion) ขนาดบรรจุ 150 ml</t>
        </is>
      </c>
      <c r="I305" s="100" t="n">
        <v>1</v>
      </c>
      <c r="J305" s="88"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305" s="100" t="n"/>
      <c r="L305" s="88" t="inlineStr">
        <is>
          <t>Pharmacy Laws &amp; Ethics</t>
        </is>
      </c>
      <c r="M305" s="100" t="inlineStr">
        <is>
          <t>SAP</t>
        </is>
      </c>
      <c r="N305" s="88" t="inlineStr">
        <is>
          <t>ข้อสอบจริง Product ปี 2567 ข้อ 29</t>
        </is>
      </c>
      <c r="O305" s="100" t="inlineStr">
        <is>
          <t>ข้อสอบจริง</t>
        </is>
      </c>
      <c r="P305" s="100" t="inlineStr">
        <is>
          <t>ปี 2567</t>
        </is>
      </c>
      <c r="Q305" s="100" t="n"/>
    </row>
    <row r="306" ht="409.6" customHeight="1" s="49">
      <c r="A306" s="100" t="n">
        <v>304</v>
      </c>
      <c r="B306" s="88" t="inlineStr">
        <is>
          <t>"อาการของคนไข้ยังไม่หาย ไปร้านยาเพื่อขอยาแก้ไอ" สมุนไพรใดมีฤทธิ์แก้ไอ</t>
        </is>
      </c>
      <c r="C306" s="100" t="n"/>
      <c r="D306" s="88" t="inlineStr">
        <is>
          <t>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t>
        </is>
      </c>
      <c r="E306" s="88" t="inlineStr">
        <is>
          <t>ชะเอมเทศ ❌ ช่วยให้ชุ่มคอ ลดการระคายคอ มีฤทธิ์แก้ไอได้ แต่เป็นสารช่วยแต่งรสในตำรับหลายชนิด</t>
        </is>
      </c>
      <c r="F306" s="88" t="inlineStr">
        <is>
          <t>มะแว้ง ✅ ใช้เป็นยาสามัญประจำบ้านสำหรับแก้ไอ ขับเสมหะ</t>
        </is>
      </c>
      <c r="G306" s="88" t="inlineStr">
        <is>
          <t>ขิง ❌ เด่นแก้คลื่นไส้ ท้องอืด ขับลม</t>
        </is>
      </c>
      <c r="H306" s="88" t="inlineStr">
        <is>
          <t>ฟ้าทะลายโจร ❌ ใช้บรรเทาอาการเจ็บคอ/หวัด ไม่ใช่สมุนไพรแก้ไอโดยตรง</t>
        </is>
      </c>
      <c r="I306" s="100" t="n">
        <v>1</v>
      </c>
      <c r="J306" s="88" t="inlineStr">
        <is>
          <t>✅ คำตอบที่ถูกต้อง: ข้อ ก. มะขามป้อม ❌ เด่นด้านแก้ไอ ขับเสมหะเช่นกัน แต่ในข้อสอบมักเน้นเป็นยาบำรุง/วิตามินซีสูง และไม่ใช่ตัวเลือกหลักของ “ยาแก้ไอ” เมื่อเทียบกับมะแว้ง
💡 Background:
คำถามข้อสอบจริงใบประกอบวิชาชีพ PLE-CC 1 (Product) ปี 2564 ข้อ 171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306" s="100" t="n"/>
      <c r="L306" s="88" t="inlineStr">
        <is>
          <t>Pharmacy Laws &amp; Ethics</t>
        </is>
      </c>
      <c r="M306" s="100" t="inlineStr">
        <is>
          <t>SAP</t>
        </is>
      </c>
      <c r="N306" s="88" t="inlineStr">
        <is>
          <t>ข้อสอบจริง Product ปี 2564 ข้อ 171</t>
        </is>
      </c>
      <c r="O306" s="100" t="inlineStr">
        <is>
          <t>ข้อสอบจริง</t>
        </is>
      </c>
      <c r="P306" s="100" t="inlineStr">
        <is>
          <t>ปี 2564</t>
        </is>
      </c>
      <c r="Q306" s="100" t="n"/>
    </row>
    <row r="307" ht="13.2" customHeight="1" s="49">
      <c r="A307" s="100" t="n">
        <v>305</v>
      </c>
      <c r="B307" s="88" t="inlineStr">
        <is>
          <t>คนไข้มีประวัติรับประทานยาและควบคุมความดันโลหิตได้ดีมาตลอด แต่มาตรวจคราวนี้พบระดับความดันโลหิตสูงขึ้นผิดปกติ เภสัชกรสงสัยว่ายา Enalapril (ACEIs) รุ่นการผลิตที่ได้รับไปอาจมีปัญหาคุณภาพ เมื่อตรวจสอบพบว่าคลังยาจัดยาแบบ First-in, Last-out ทำให้ยารุ่นดังกล่าวตกค้างและเก็บรักษาในสภาพแวดล้อมที่ไม่เหมาะสมเป็นเวลานาน ผลการตรวจวิเคราะห์พบปริมาณสารสำคัญลดลงจนเหลือต่ำกว่า 80% ของขอบเขตต่ำสุดที่กำหนดไว้ในตำรับยา ตามพระราชบัญญัติยา พ.ศ. 2510 ยาดังกล่าวจัดเป็นยาประเภทใด</t>
        </is>
      </c>
      <c r="C307" s="100" t="n"/>
      <c r="D307" s="88" t="inlineStr">
        <is>
          <t>ยาเสื่อมคุณภาพ</t>
        </is>
      </c>
      <c r="E307" s="88" t="inlineStr">
        <is>
          <t>ยาผิดมาตรฐาน</t>
        </is>
      </c>
      <c r="F307" s="88" t="inlineStr">
        <is>
          <t>ยาปลอม</t>
        </is>
      </c>
      <c r="G307" s="88" t="inlineStr">
        <is>
          <t>ยาไม่ขึ้นทะเบียนตำรับยา</t>
        </is>
      </c>
      <c r="H307" s="88" t="inlineStr">
        <is>
          <t>ยาอันตราย</t>
        </is>
      </c>
      <c r="I307" s="100" t="n">
        <v>1</v>
      </c>
      <c r="J307" s="88" t="inlineStr">
        <is>
          <t>✅ คำตอบที่ถูกต้อง: ข้อ ก. ยาเสื่อมคุณภาพ
💡 Background:
พระราชบัญญัติยา พ.ศ. 2510 และฉบับแก้ไขเพิ่มเติม มาตรา 72 และมาตรา 80 กำหนดนิยามและประเภทของยาที่มีข้อบกพร่องทางคุณภาพไว้อย่างชัดเจน โดยแยกตามสาเหตุของการเกิดปัญหา
🎯 ทำไมข้อนี้ถึงถูก:
ยาเสื่อมคุณภาพ (Deteriorated drug) ตามมาตรา 80(1) รวมถึงยาที่เก็บรักษาไม่ถูกต้องหรือเสื่อมสภาพตามกาลเวลา จนส่งผลให้ปริมาณสารสำคัญ (Active ingredient) สลายตัวและลดลงจนขาดไปเกินกว่าร้อยละ 20 จากเกณฑ์ต่ำสุดของข้อกำหนดในเภสัชตำรับ (ต่ำกว่า 80% ของ lower limit) หรือยาที่สิ้นอายุการใช้ตามที่ระบุไว้บนฉลาก
🔍 ข้ออื่นผิดเพราะอะไร:
• ข้อ ข. (ยาผิดมาตรฐาน): หมายถึงยาที่ผลิตออกมาไม่ตรงตามข้อกำหนดของตำรับยาที่ได้ขึ้นทะเบียนไว้ตั้งแต่กระบวนการผลิต เช่น สารออกฤทธิ์ขาดหรือเกินในระดับที่กฎหมายกำหนด แต่ยังไม่ถึงเกณฑ์ที่นิยามว่าเป็นยาเสื่อมคุณภาพ หรือมีความเบี่ยงเบนทางกายภาพอื่นๆ
• ข้อ ค. (ยาปลอม): หมายถึงยาที่ทำเทียมทั้งหมดหรือบางส่วน ยาที่ปลอมชื่อผู้ผลิต แหล่งผลิต หรือแสดงชื่อสารออกฤทธิ์เป็นเท็จ ซึ่งเป็นการจงใจหลอกลวงผู้บริโภค
• ข้อ ง. (ยาไม่ขึ้นทะเบียนตำรับยา): หมายถึงยาที่ผลิตหรือนำเข้าโดยไม่ได้รับอนุญาตและไม่มีทะเบียนตำรับยา ไม่เกี่ยวข้องกับกระบวนการเสื่อมสลายของยาที่ขึ้นทะเบียนถูกต้องแล้ว
• ข้อ จ. (ยาอันตราย): เป็นการจัดหมวดหมู่ประเภทตามระดับการควบคุมการจ่ายยาตามกฎหมาย ไม่ใช่การจัดประเภทความบกพร่องด้านคุณภาพยา
📖 Guideline อ้างอิง:
พระราชบัญญัติยา พ.ศ. 2510 และฉบับแก้ไขเพิ่มเติม (มาตรา 72, 73, 80) สำนักงานคณะกรรมการอาหารและยา (อย.)
📌 จุดจำก่อนสอบ:
• ยาเสื่อมคุณภาพ: ยาสิ้นอายุ หรือสารออกฤทธิ์สลายตัวจนต่ำกว่า 80% ของ lower standard limit
• ยาปลอม: ทำเทียม หลอกลวงชื่อ แสดงผู้ผลิตเท็จ หรือสารสำคัญขาด/เกินกว่า 20% จากเกณฑ์สูงสุด/ต่ำสุดแบบปลอมแปลง
• กฎหมายกับงานเภสัช: การบริหารคลังยาต้องใช้ระบบ First-Expired, First-Out (FEFO) หรือ First-In, First-Out (FIFO) เพื่อป้องกันยาเสื่อมสภาพ</t>
        </is>
      </c>
      <c r="K307" s="100" t="n"/>
      <c r="L307" s="88" t="inlineStr">
        <is>
          <t>Hypertension / Pharmacy Laws &amp; Ethics</t>
        </is>
      </c>
      <c r="M307" s="100" t="inlineStr">
        <is>
          <t>Clinic</t>
        </is>
      </c>
      <c r="N307" s="88" t="inlineStr">
        <is>
          <t>PLE_CC1_2564_All_Key ข้อ 147</t>
        </is>
      </c>
      <c r="O307" s="100" t="n"/>
      <c r="P307" s="100" t="n"/>
      <c r="Q307" s="100" t="n"/>
    </row>
    <row r="308" ht="13.2" customHeight="1" s="49">
      <c r="A308" s="100" t="n">
        <v>306</v>
      </c>
      <c r="B308" s="88"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308" s="100" t="n"/>
      <c r="D308" s="88" t="inlineStr">
        <is>
          <t>บัญชี ก</t>
        </is>
      </c>
      <c r="E308" s="88" t="inlineStr">
        <is>
          <t>บัญชี ข</t>
        </is>
      </c>
      <c r="F308" s="88" t="inlineStr">
        <is>
          <t>บัญชี ค</t>
        </is>
      </c>
      <c r="G308" s="88" t="inlineStr">
        <is>
          <t>บัญชี ง</t>
        </is>
      </c>
      <c r="H308" s="88" t="inlineStr">
        <is>
          <t>บัญชี จ (2)</t>
        </is>
      </c>
      <c r="I308" s="100" t="inlineStr">
        <is>
          <t>1</t>
        </is>
      </c>
      <c r="J308" s="88"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308" s="100" t="n"/>
      <c r="L308" s="88" t="inlineStr">
        <is>
          <t>Hypertension</t>
        </is>
      </c>
      <c r="M308" s="100" t="inlineStr">
        <is>
          <t>Clinic</t>
        </is>
      </c>
      <c r="N308" s="88" t="inlineStr">
        <is>
          <t>ข้อ 8 (PLE_CC1_2560 22 April Set 1.md)</t>
        </is>
      </c>
      <c r="O308" s="100" t="n"/>
      <c r="P308" s="100" t="n"/>
      <c r="Q308" s="100" t="n"/>
    </row>
    <row r="309" ht="13.2" customHeight="1" s="49">
      <c r="A309" s="100" t="n">
        <v>307</v>
      </c>
      <c r="B309" s="88"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309" s="100" t="n"/>
      <c r="D309" s="88" t="inlineStr">
        <is>
          <t>บัญชี ก</t>
        </is>
      </c>
      <c r="E309" s="88" t="inlineStr">
        <is>
          <t>บัญชี ข</t>
        </is>
      </c>
      <c r="F309" s="88" t="inlineStr">
        <is>
          <t>บัญชี ค</t>
        </is>
      </c>
      <c r="G309" s="88" t="inlineStr">
        <is>
          <t>บัญชี ง</t>
        </is>
      </c>
      <c r="H309" s="88" t="inlineStr">
        <is>
          <t>บัญชี จ (2) 23</t>
        </is>
      </c>
      <c r="I309" s="100" t="inlineStr">
        <is>
          <t>1</t>
        </is>
      </c>
      <c r="J309" s="88"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309" s="100" t="n"/>
      <c r="L309" s="88" t="inlineStr">
        <is>
          <t>Hypertension</t>
        </is>
      </c>
      <c r="M309" s="100" t="inlineStr">
        <is>
          <t>Clinic</t>
        </is>
      </c>
      <c r="N309" s="88" t="inlineStr">
        <is>
          <t>ข้อ 8 (PLE_CC1_2560 22 April Set 2.md)</t>
        </is>
      </c>
      <c r="O309" s="100" t="n"/>
      <c r="P309" s="100" t="n"/>
      <c r="Q309" s="100" t="n"/>
    </row>
    <row r="310" ht="13.2" customHeight="1" s="49">
      <c r="A310" s="100" t="n">
        <v>308</v>
      </c>
      <c r="B310" s="88" t="inlineStr">
        <is>
          <t>ยาลดกรด aluminium hydroxide/magnesium hydroxide ขนาด 240 มิลลิลิตร เป็นยา ประเภทใด</t>
        </is>
      </c>
      <c r="C310" s="100" t="n"/>
      <c r="D310" s="88" t="inlineStr">
        <is>
          <t>ยาสามัญประจำบ้าน</t>
        </is>
      </c>
      <c r="E310" s="88" t="inlineStr">
        <is>
          <t>ยาอันตราย</t>
        </is>
      </c>
      <c r="F310" s="88" t="inlineStr">
        <is>
          <t>ยาควบคุมพิเศษ</t>
        </is>
      </c>
      <c r="G310" s="88" t="inlineStr">
        <is>
          <t>วัตถุออกฤทธิ์ต่อจิตและประสาท</t>
        </is>
      </c>
      <c r="H310" s="88" t="inlineStr">
        <is>
          <t>ยาเสพติดให้โทษ ประเภทที่ 3</t>
        </is>
      </c>
      <c r="I310" s="100" t="inlineStr">
        <is>
          <t>1</t>
        </is>
      </c>
      <c r="J310" s="88"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310" s="100" t="n"/>
      <c r="L310" s="88" t="inlineStr">
        <is>
          <t>Hypertension</t>
        </is>
      </c>
      <c r="M310" s="100" t="inlineStr">
        <is>
          <t>Clinic</t>
        </is>
      </c>
      <c r="N310" s="88" t="inlineStr">
        <is>
          <t>ข้อ 1 (LAW-CU-71.md)</t>
        </is>
      </c>
      <c r="O310" s="100" t="n"/>
      <c r="P310" s="100" t="n"/>
      <c r="Q310" s="100" t="n"/>
    </row>
    <row r="311" ht="13.2" customHeight="1" s="49">
      <c r="A311" s="100" t="n">
        <v>309</v>
      </c>
      <c r="B311" s="88"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311" s="100" t="n"/>
      <c r="D311" s="88" t="inlineStr">
        <is>
          <t>ถามว่าเป้าหมายความดันโลหิตของผู้ป่วยควรน้อยกว่าเท่าไร</t>
        </is>
      </c>
      <c r="E311" s="88" t="inlineStr">
        <is>
          <t>Warfarin 3 mg OD (target INR 2.0-3.0)</t>
        </is>
      </c>
      <c r="F311" s="88" t="inlineStr">
        <is>
          <t>Furosemide 40 mg OD</t>
        </is>
      </c>
      <c r="G311" s="88" t="inlineStr">
        <is>
          <t>Amlodipine 5 mg OD</t>
        </is>
      </c>
      <c r="H311" s="88" t="inlineStr">
        <is>
          <t>Losartan 50 mg OD</t>
        </is>
      </c>
      <c r="I311" s="100" t="inlineStr">
        <is>
          <t>1</t>
        </is>
      </c>
      <c r="J311" s="88"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311" s="100" t="n"/>
      <c r="L311" s="88" t="inlineStr">
        <is>
          <t>Hypertension</t>
        </is>
      </c>
      <c r="M311" s="100" t="inlineStr">
        <is>
          <t>Clinic</t>
        </is>
      </c>
      <c r="N311" s="88" t="inlineStr">
        <is>
          <t>ข้อ 10 (PLE_CC1_2556.md)</t>
        </is>
      </c>
      <c r="O311" s="100" t="n"/>
      <c r="P311" s="100" t="n"/>
      <c r="Q311" s="100" t="n"/>
    </row>
    <row r="312" ht="13.2" customHeight="1" s="49">
      <c r="A312" s="100" t="n">
        <v>310</v>
      </c>
      <c r="B312" s="88" t="inlineStr">
        <is>
          <t>ยา Metformin และ Pioglitazone จัดเป็นยาประเภทใด ก ยาแผนปัจจุบันบรรจุเสร็จที่ไม่ใช่ยาอันตรายหรือยาควบคุมพิเศษทั้งคู่</t>
        </is>
      </c>
      <c r="C312" s="100" t="n"/>
      <c r="D312" s="88" t="inlineStr">
        <is>
          <t>ยาอันตรายทั้งคู่</t>
        </is>
      </c>
      <c r="E312" s="88" t="inlineStr">
        <is>
          <t>ยาควบคุมพิเศษทั้งคู่</t>
        </is>
      </c>
      <c r="F312" s="88" t="inlineStr">
        <is>
          <t>Metformin เป็นยาอันตราย Pioglitazone เป็นยาควบคุมพิเศษ</t>
        </is>
      </c>
      <c r="G312" s="88" t="inlineStr">
        <is>
          <t>Metformin เป็นยาควบคุมพิเศษ Pioglitazone เป็นยาอันตราย</t>
        </is>
      </c>
      <c r="H312" s="88" t="inlineStr">
        <is>
          <t>Spironolactone 25 mg OD</t>
        </is>
      </c>
      <c r="I312" s="100" t="inlineStr">
        <is>
          <t>1</t>
        </is>
      </c>
      <c r="J312" s="88"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312" s="100" t="n"/>
      <c r="L312" s="88" t="inlineStr">
        <is>
          <t>Hypertension</t>
        </is>
      </c>
      <c r="M312" s="100" t="inlineStr">
        <is>
          <t>Clinic</t>
        </is>
      </c>
      <c r="N312" s="88" t="inlineStr">
        <is>
          <t>ข้อ 18 (PLE_CC1_Practice_Exam.md)</t>
        </is>
      </c>
      <c r="O312" s="100" t="n"/>
      <c r="P312" s="100" t="n"/>
      <c r="Q312" s="100" t="n"/>
    </row>
    <row r="313" ht="13.2" customHeight="1" s="49">
      <c r="A313" s="100" t="n">
        <v>311</v>
      </c>
      <c r="B313" s="88" t="inlineStr">
        <is>
          <t>Midazolam ที่ปริมาณยาเกินกว่าช่วงที่กำหนด 15% จัดเป็นยาประเภทใด</t>
        </is>
      </c>
      <c r="C313" s="100" t="n"/>
      <c r="D313" s="88" t="inlineStr">
        <is>
          <t>ยาปลอม</t>
        </is>
      </c>
      <c r="E313" s="88" t="inlineStr">
        <is>
          <t>ยาผิดมาตรฐาน</t>
        </is>
      </c>
      <c r="F313" s="88" t="inlineStr">
        <is>
          <t>ยาเสื่อมคุณภาพ</t>
        </is>
      </c>
      <c r="G313" s="88" t="inlineStr">
        <is>
          <t>ยายกเลิกทะเบียน</t>
        </is>
      </c>
      <c r="H313" s="88" t="inlineStr">
        <is>
          <t>ยาที่ไม่ได้ขึ้นทะเบียนตำรับยา</t>
        </is>
      </c>
      <c r="I313" s="100" t="inlineStr">
        <is>
          <t>1</t>
        </is>
      </c>
      <c r="J313" s="88"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313" s="100" t="n"/>
      <c r="L313" s="88" t="inlineStr">
        <is>
          <t>Hypertension</t>
        </is>
      </c>
      <c r="M313" s="100" t="inlineStr">
        <is>
          <t>Clinic</t>
        </is>
      </c>
      <c r="N313" s="88" t="inlineStr">
        <is>
          <t>ข้อ 34 (PLE_CC1_Practice_Exam.md)</t>
        </is>
      </c>
      <c r="O313" s="100" t="n"/>
      <c r="P313" s="100" t="n"/>
      <c r="Q313" s="100" t="n"/>
    </row>
    <row r="314" ht="13.2" customHeight="1" s="49">
      <c r="A314" s="100" t="n">
        <v>312</v>
      </c>
      <c r="B314" s="88" t="inlineStr">
        <is>
          <t>กรณีพบยา Midazolam ในร้านขายยา ใครถือเป็นผู้กระทำความผิด</t>
        </is>
      </c>
      <c r="C314" s="100" t="n"/>
      <c r="D314" s="88" t="inlineStr">
        <is>
          <t>นาย ก.</t>
        </is>
      </c>
      <c r="E314" s="88" t="inlineStr">
        <is>
          <t>นาย ข.</t>
        </is>
      </c>
      <c r="F314" s="88" t="inlineStr">
        <is>
          <t>นาย ค.</t>
        </is>
      </c>
      <c r="G314" s="88" t="inlineStr">
        <is>
          <t>นาย ก. และนาย ข.</t>
        </is>
      </c>
      <c r="H314" s="88"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314" s="100" t="inlineStr">
        <is>
          <t>4</t>
        </is>
      </c>
      <c r="J314" s="88"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314" s="100" t="n"/>
      <c r="L314" s="88" t="inlineStr">
        <is>
          <t>Hypertension</t>
        </is>
      </c>
      <c r="M314" s="100" t="inlineStr">
        <is>
          <t>Clinic</t>
        </is>
      </c>
      <c r="N314" s="88" t="inlineStr">
        <is>
          <t>ข้อ 6 (PLE_CC1_Key_Rx20_UBU.md)</t>
        </is>
      </c>
      <c r="O314" s="100" t="n"/>
      <c r="P314" s="100" t="n"/>
      <c r="Q314" s="100" t="n"/>
    </row>
    <row r="315" ht="13.2" customHeight="1" s="49">
      <c r="A315" s="100" t="n">
        <v>313</v>
      </c>
      <c r="B315" s="88"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315" s="100" t="n"/>
      <c r="D315" s="88" t="inlineStr">
        <is>
          <t>บัญชี ก</t>
        </is>
      </c>
      <c r="E315" s="88" t="inlineStr">
        <is>
          <t>บัญชี ข</t>
        </is>
      </c>
      <c r="F315" s="88" t="inlineStr">
        <is>
          <t>บัญชี ค</t>
        </is>
      </c>
      <c r="G315" s="88" t="inlineStr">
        <is>
          <t>บัญชี ง</t>
        </is>
      </c>
      <c r="H315" s="88" t="inlineStr">
        <is>
          <t>บัญชี จ (2) เรื่องที่ 10. ยาคุมฉุกเฉิน ผู้ป่วยหญิงอายุ 20 ปี มีรอบเดือนคงที่ 28 วัน มาพบเภสัชกรวันที่ 7 กุมภาพันธ์</t>
        </is>
      </c>
      <c r="I315" s="100" t="inlineStr">
        <is>
          <t>4</t>
        </is>
      </c>
      <c r="J315" s="88"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315" s="100" t="n"/>
      <c r="L315" s="88" t="inlineStr">
        <is>
          <t>Hypertension</t>
        </is>
      </c>
      <c r="M315" s="100" t="inlineStr">
        <is>
          <t>Clinic</t>
        </is>
      </c>
      <c r="N315" s="88" t="inlineStr">
        <is>
          <t>ข้อ 81 (PLE_CC1_Key_Rx20_UBU.md)</t>
        </is>
      </c>
      <c r="O315" s="100" t="n"/>
      <c r="P315" s="100" t="n"/>
      <c r="Q315" s="100" t="n"/>
    </row>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Q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7" t="inlineStr">
        <is>
          <t>ข้อที่</t>
        </is>
      </c>
      <c r="B2" s="154" t="inlineStr">
        <is>
          <t>คำถาม</t>
        </is>
      </c>
      <c r="C2" s="127" t="inlineStr">
        <is>
          <t>รูปถาม</t>
        </is>
      </c>
      <c r="D2" s="154" t="inlineStr">
        <is>
          <t>ตัวเลือก 1</t>
        </is>
      </c>
      <c r="E2" s="154" t="inlineStr">
        <is>
          <t>ตัวเลือก 2</t>
        </is>
      </c>
      <c r="F2" s="154" t="inlineStr">
        <is>
          <t>ตัวเลือก 3</t>
        </is>
      </c>
      <c r="G2" s="154" t="inlineStr">
        <is>
          <t>ตัวเลือก 4</t>
        </is>
      </c>
      <c r="H2" s="154" t="inlineStr">
        <is>
          <t>ตัวเลือก 5</t>
        </is>
      </c>
      <c r="I2" s="127" t="inlineStr">
        <is>
          <t>เฉลย (ตัวเลข 1-5)</t>
        </is>
      </c>
      <c r="J2" s="154" t="inlineStr">
        <is>
          <t>คำอธิบายเฉลย</t>
        </is>
      </c>
      <c r="K2" s="127" t="inlineStr">
        <is>
          <t>รูปเฉลย</t>
        </is>
      </c>
      <c r="L2" s="154" t="inlineStr">
        <is>
          <t>Filter หมวด/Subtopic</t>
        </is>
      </c>
      <c r="M2" s="127" t="inlineStr">
        <is>
          <t>Product / Clinic</t>
        </is>
      </c>
      <c r="N2" s="154" t="inlineStr">
        <is>
          <t>หมายเหตุ</t>
        </is>
      </c>
      <c r="O2" s="98" t="inlineStr">
        <is>
          <t>ประเภทข้อสอบ</t>
        </is>
      </c>
      <c r="P2" s="98" t="inlineStr">
        <is>
          <t>ปี / เลขชุด</t>
        </is>
      </c>
      <c r="Q2" s="142" t="inlineStr">
        <is>
          <t>Case ID (รหัสเคส)</t>
        </is>
      </c>
    </row>
    <row r="3" ht="13.2" customHeight="1" s="49">
      <c r="A3" s="119" t="inlineStr">
        <is>
          <t>9</t>
        </is>
      </c>
      <c r="B3" s="88" t="inlineStr">
        <is>
          <t>ถ้าผู้ป่วยใช้ยาพ่น budesonide inhaler หมด และใช้สิทธิบัตรทอง สามารถขอรับยาต่อได้หรือไม่</t>
        </is>
      </c>
      <c r="C3" s="100" t="n"/>
      <c r="D3" s="88" t="inlineStr">
        <is>
          <t>ไม่ได้ เพราะต้องให้แพทย์์สั่ง</t>
        </is>
      </c>
      <c r="E3" s="88" t="inlineStr">
        <is>
          <t>ไม่ได้ เพราะเป็นยาที่ต้องสั่งโดยแพทย์์ผู้เชี่ยวชาญเฉพาะทาง</t>
        </is>
      </c>
      <c r="F3" s="88" t="inlineStr">
        <is>
          <t>ได้ สามารถรับที่ไหนก็ได้</t>
        </is>
      </c>
      <c r="G3" s="88" t="inlineStr">
        <is>
          <t>ได้ เพราะอยู่ในบัญชียาหลักแห่งชาติ</t>
        </is>
      </c>
      <c r="H3" s="88" t="inlineStr">
        <is>
          <t>ได้ เพราะในกรมบัญชีกลางอนุญาต</t>
        </is>
      </c>
      <c r="I3" s="119" t="inlineStr">
        <is>
          <t>4</t>
        </is>
      </c>
      <c r="J3" s="88"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00" t="n"/>
      <c r="L3" s="88" t="inlineStr">
        <is>
          <t>ระบบประกันสุขภาพ</t>
        </is>
      </c>
      <c r="M3" s="100" t="inlineStr">
        <is>
          <t>SAP</t>
        </is>
      </c>
      <c r="N3" s="88" t="inlineStr">
        <is>
          <t>ข้อ 9 Pharma Plus เล่มม่วง (เฉลยข้อ ง)</t>
        </is>
      </c>
      <c r="O3" s="100" t="inlineStr">
        <is>
          <t>Mock</t>
        </is>
      </c>
      <c r="P3" s="100" t="inlineStr">
        <is>
          <t>Pharma Plus เล่มม่วง</t>
        </is>
      </c>
      <c r="Q3" s="100" t="n"/>
    </row>
    <row r="4" ht="13.2" customHeight="1" s="49">
      <c r="A4" s="119" t="inlineStr">
        <is>
          <t>31</t>
        </is>
      </c>
      <c r="B4" s="88"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00" t="n"/>
      <c r="D4" s="88"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88"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88" t="inlineStr">
        <is>
          <t>ต้องเสียค่าใช้จ่าย แต่หากผู้ปกครองไม่นำบุตรไปรับวัคซีนตามโปรแกรมถือมีความผิดตามกฎหมาย</t>
        </is>
      </c>
      <c r="G4" s="88" t="inlineStr">
        <is>
          <t>ต้องเสียค่าใช้จ่าย แต่หากผู้ปกครองไม่นำบุตรไปรับวัคซีนตามโปรแกรมถือว่าไม่มีความผิดตามกฎหมาย</t>
        </is>
      </c>
      <c r="H4" s="88" t="inlineStr">
        <is>
          <t>ไม่มีข้อใดถูก</t>
        </is>
      </c>
      <c r="I4" s="119" t="inlineStr">
        <is>
          <t>1</t>
        </is>
      </c>
      <c r="J4" s="88"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00" t="n"/>
      <c r="L4" s="88" t="inlineStr">
        <is>
          <t>ระบบประกันสุขภาพ</t>
        </is>
      </c>
      <c r="M4" s="100" t="inlineStr">
        <is>
          <t>SAP</t>
        </is>
      </c>
      <c r="N4" s="88" t="inlineStr">
        <is>
          <t>ข้อ 31 Pharma Plus เล่มม่วง (เฉลยข้อ ก)</t>
        </is>
      </c>
      <c r="O4" s="100" t="inlineStr">
        <is>
          <t>Mock</t>
        </is>
      </c>
      <c r="P4" s="100" t="inlineStr">
        <is>
          <t>Pharma Plus เล่มม่วง</t>
        </is>
      </c>
      <c r="Q4" s="100" t="n"/>
    </row>
    <row r="5" ht="13.2" customHeight="1" s="49">
      <c r="A5" s="100" t="n">
        <v>32</v>
      </c>
      <c r="B5" s="88"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00" t="n"/>
      <c r="D5" s="88" t="inlineStr">
        <is>
          <t>ใช้วิธีเตือนอย่างเข้มงวดและแจ้งบทลงโทษหากไม่มารับยาตามนัด</t>
        </is>
      </c>
      <c r="E5" s="88" t="inlineStr">
        <is>
          <t>ให้คำแนะนำที่ตรงไปตรงมา เน้นย้ำถึงอันตรายของการเกิดเชื้อดื้อยาจนรักษาไม่หาย</t>
        </is>
      </c>
      <c r="F5" s="88" t="inlineStr">
        <is>
          <t>ให้คำแนะนำตามหลักการแพทย์์เชิงลึกเพื่อให้ดูน่าเชื่อถือและผู้ป่วยปฏิบัติตาม</t>
        </is>
      </c>
      <c r="G5" s="88"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88" t="inlineStr">
        <is>
          <t>ให้คำแนะนำเท่าที่จำเป็นอย่างกระชับเพื่อไม่ให้ผู้ป่วยเสียเวลาและไม่วิตกกังวล</t>
        </is>
      </c>
      <c r="I5" s="119" t="inlineStr">
        <is>
          <t>4</t>
        </is>
      </c>
      <c r="J5" s="88"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00" t="n"/>
      <c r="L5" s="88" t="inlineStr">
        <is>
          <t>Pharmacy Administration &amp; System</t>
        </is>
      </c>
      <c r="M5" s="100" t="inlineStr">
        <is>
          <t>SAP</t>
        </is>
      </c>
      <c r="N5" s="88" t="inlineStr">
        <is>
          <t>แบบฝึกหัด PLE-CC 1 ข้อ 106</t>
        </is>
      </c>
      <c r="O5" s="100" t="inlineStr">
        <is>
          <t>แบบฝึกหัด</t>
        </is>
      </c>
      <c r="P5" s="100" t="inlineStr">
        <is>
          <t>แบบฝึกหัด</t>
        </is>
      </c>
      <c r="Q5" s="100" t="n"/>
    </row>
    <row r="6" ht="13.2" customHeight="1" s="49">
      <c r="A6" s="100" t="n">
        <v>33</v>
      </c>
      <c r="B6" s="88"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00" t="n"/>
      <c r="D6" s="88" t="inlineStr">
        <is>
          <t>ไม!มีเภสัชกรที่ รพ.สต.</t>
        </is>
      </c>
      <c r="E6" s="88" t="inlineStr">
        <is>
          <t>ไม!มีการบันทึกประวัติแพยา</t>
        </is>
      </c>
      <c r="F6" s="88" t="inlineStr">
        <is>
          <t>เจาหนาที่ขาดความรูความสามารถ</t>
        </is>
      </c>
      <c r="G6" s="88" t="inlineStr">
        <is>
          <t>ระบบการส!งต!อขอมูลผู้ป่วยยังไม!ดีพอ</t>
        </is>
      </c>
      <c r="H6" s="88" t="inlineStr">
        <is>
          <t>ระบบคอมพิวเตอรTไม!ดี ไม!มีประวัติผู้ป่วย</t>
        </is>
      </c>
      <c r="I6" s="100" t="inlineStr">
        <is>
          <t>1</t>
        </is>
      </c>
      <c r="J6" s="88"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00" t="n"/>
      <c r="L6" s="88" t="inlineStr">
        <is>
          <t>Hypertension</t>
        </is>
      </c>
      <c r="M6" s="100" t="inlineStr">
        <is>
          <t>Clinic</t>
        </is>
      </c>
      <c r="N6" s="88" t="inlineStr">
        <is>
          <t>ข้อ 8 (PLE_CC1_2561_Key.md)</t>
        </is>
      </c>
      <c r="O6" s="100" t="n"/>
      <c r="P6" s="100" t="n"/>
      <c r="Q6" s="100" t="n"/>
    </row>
    <row r="7" ht="13.2" customHeight="1" s="49">
      <c r="A7" s="100" t="n">
        <v>34</v>
      </c>
      <c r="B7" s="88"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7" s="100" t="n"/>
      <c r="D7" s="88" t="inlineStr">
        <is>
          <t>Precontemplation</t>
        </is>
      </c>
      <c r="E7" s="88" t="inlineStr">
        <is>
          <t>Contemplation</t>
        </is>
      </c>
      <c r="F7" s="88" t="inlineStr">
        <is>
          <t>Preparation</t>
        </is>
      </c>
      <c r="G7" s="88" t="inlineStr">
        <is>
          <t>Action</t>
        </is>
      </c>
      <c r="H7" s="88" t="inlineStr">
        <is>
          <t>Maintenance</t>
        </is>
      </c>
      <c r="I7" s="100" t="inlineStr">
        <is>
          <t>1</t>
        </is>
      </c>
      <c r="J7" s="88" t="inlineStr">
        <is>
          <t>✅ คำตอบที่ถูกต้อง: ข้อ ก. Precontemplation
💡 Background:
ทฤษฎีระยะความพร้อมในการเปลี่ยนพฤติกรรม (Stages of Change): ระยะ Precontemplation คือระยะที่ผู้สูบบุหรี่ยังไม่มีความคิดที่จะเลิกบุหรี่ในระยะ 6 เดือนข้างหน้า บทบาทของบุคลากรสาธารณสุขคือการสร้างความตระหนักรู้และให้ข้อมูล (Consciousness raising)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Transtheoretical Model (Stages of Change) &amp; แนวทางเวชปฏิบัติสำหรับการบำบัดรักษาโรคติดยาสูบในประเทศไทย
📌 จุดจำก่อนสอบ:
• Precontemplation = ยังไม่คิดจะเลิกใน 6 เดือน, Contemplation = คิดจะเลิกใน 6 เดือน, Preparation = เตรียมเลิกใน 1 เดือน</t>
        </is>
      </c>
      <c r="K7" s="100" t="n"/>
      <c r="L7" s="88" t="inlineStr">
        <is>
          <t>Hypertension</t>
        </is>
      </c>
      <c r="M7" s="100" t="inlineStr">
        <is>
          <t>Clinic</t>
        </is>
      </c>
      <c r="N7" s="88" t="inlineStr">
        <is>
          <t>ข้อ 53 (Pharmtutor_2024_Set2.md)</t>
        </is>
      </c>
      <c r="O7" s="100" t="n"/>
      <c r="P7" s="100" t="n"/>
      <c r="Q7" s="100" t="n"/>
    </row>
    <row r="8" ht="13.2" customHeight="1" s="49">
      <c r="A8" s="100" t="n">
        <v>35</v>
      </c>
      <c r="B8" s="88"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8" s="100" t="n"/>
      <c r="D8" s="88" t="inlineStr">
        <is>
          <t>ต้นทุนทางตรงทางการแพทย์์ Direct medical cost</t>
        </is>
      </c>
      <c r="E8" s="88" t="inlineStr">
        <is>
          <t>ต้นทุนทางตรงที่ไม่เกี่ยวข้องทางการแพทย์์ Direct non-medical cost</t>
        </is>
      </c>
      <c r="F8" s="88" t="inlineStr">
        <is>
          <t>ต้นทุนทางอ้อม Indirect medical cost</t>
        </is>
      </c>
      <c r="G8" s="88" t="inlineStr">
        <is>
          <t>ต้นทุนค่าเสียโอกาส Opportunity medical cost</t>
        </is>
      </c>
      <c r="H8" s="88" t="inlineStr">
        <is>
          <t>ต้นทุนการไปทำงาน working cost</t>
        </is>
      </c>
      <c r="I8" s="100" t="inlineStr">
        <is>
          <t>1</t>
        </is>
      </c>
      <c r="J8" s="88" t="inlineStr">
        <is>
          <t>✅ คำตอบที่ถูกต้อง: ข้อ ก. ต้นทุนทางตรงทางการแพทย์์ Direct medical cost
💡 Background: การบริหารเวชภัณฑ์และคลังยาในโรงพยาบาลและร้านยาเพื่อควบคุมต้นทุนรวมให้อยู่ในระดับต่ำสุด
🎯 ทำไมข้อนี้ถึงถูก:
ข้อ ก. (ต้นทุนทางตรงทางการแพทย์์ Direct medical cost) เป็นคำตอบที่ถูกต้องและสอดคล้องกับหลักวิชาการและแนวทางเวชปฏิบัติในการรักษา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K8" s="100" t="n"/>
      <c r="L8" s="88" t="inlineStr">
        <is>
          <t>Hypertension</t>
        </is>
      </c>
      <c r="M8" s="100" t="inlineStr">
        <is>
          <t>Clinic</t>
        </is>
      </c>
      <c r="N8" s="88" t="inlineStr">
        <is>
          <t>ข้อ 110 (Pharmtutor_2024_Set2.md)</t>
        </is>
      </c>
      <c r="O8" s="100" t="n"/>
      <c r="P8" s="100" t="n"/>
      <c r="Q8" s="100" t="n"/>
    </row>
    <row r="9" ht="13.2" customHeight="1" s="49">
      <c r="A9" s="100" t="n">
        <v>36</v>
      </c>
      <c r="B9" s="88"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9" s="100" t="n"/>
      <c r="D9" s="88" t="inlineStr">
        <is>
          <t>ทุกด้านของผู้ป่วย คือ กายภาพ จิตอารมณ์ และสังคม</t>
        </is>
      </c>
      <c r="E9" s="88" t="inlineStr">
        <is>
          <t>ทุกรูปแบบการดูแล คือ ส่งเสริมสุขภาพ ป้องกัน รักษา และฟื้นฟูสุขภาพ</t>
        </is>
      </c>
      <c r="F9" s="88" t="inlineStr">
        <is>
          <t>ทุกวิธีการที่ใช้ คือ ความรู้ (cognitive) ปฏิบัติ (psychomotor) และเจตคติ (attitude)</t>
        </is>
      </c>
      <c r="G9" s="88"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s="88" t="inlineStr">
        <is>
          <t>Atorvastatin 20 mg OD</t>
        </is>
      </c>
      <c r="I9" s="100" t="inlineStr">
        <is>
          <t>1</t>
        </is>
      </c>
      <c r="J9" s="88"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9" s="100" t="n"/>
      <c r="L9" s="88" t="inlineStr">
        <is>
          <t>Hypertension</t>
        </is>
      </c>
      <c r="M9" s="100" t="inlineStr">
        <is>
          <t>Clinic</t>
        </is>
      </c>
      <c r="N9" s="88" t="inlineStr">
        <is>
          <t>ข้อ 3 (PLE_CC1_2533.md)</t>
        </is>
      </c>
      <c r="O9" s="100" t="n"/>
      <c r="P9" s="100" t="n"/>
      <c r="Q9" s="100" t="n"/>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Q78"/>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28" t="inlineStr">
        <is>
          <t>ข้อที่</t>
        </is>
      </c>
      <c r="B2" s="155" t="inlineStr">
        <is>
          <t>คำถาม</t>
        </is>
      </c>
      <c r="C2" s="128" t="inlineStr">
        <is>
          <t>รูปถาม</t>
        </is>
      </c>
      <c r="D2" s="155" t="inlineStr">
        <is>
          <t>ตัวเลือก 1</t>
        </is>
      </c>
      <c r="E2" s="155" t="inlineStr">
        <is>
          <t>ตัวเลือก 2</t>
        </is>
      </c>
      <c r="F2" s="155" t="inlineStr">
        <is>
          <t>ตัวเลือก 3</t>
        </is>
      </c>
      <c r="G2" s="155" t="inlineStr">
        <is>
          <t>ตัวเลือก 4</t>
        </is>
      </c>
      <c r="H2" s="155" t="inlineStr">
        <is>
          <t>ตัวเลือก 5</t>
        </is>
      </c>
      <c r="I2" s="128" t="inlineStr">
        <is>
          <t>เฉลย (ตัวเลข 1-5)</t>
        </is>
      </c>
      <c r="J2" s="155" t="inlineStr">
        <is>
          <t>คำอธิบายเฉลย</t>
        </is>
      </c>
      <c r="K2" s="128" t="inlineStr">
        <is>
          <t>รูปเฉลย</t>
        </is>
      </c>
      <c r="L2" s="155" t="inlineStr">
        <is>
          <t>Filter หมวด/Subtopic</t>
        </is>
      </c>
      <c r="M2" s="128" t="inlineStr">
        <is>
          <t>Product / Clinic</t>
        </is>
      </c>
      <c r="N2" s="155" t="inlineStr">
        <is>
          <t>หมายเหตุ</t>
        </is>
      </c>
      <c r="O2" s="128" t="inlineStr">
        <is>
          <t>ประเภทข้อสอบ</t>
        </is>
      </c>
      <c r="P2" s="128" t="inlineStr">
        <is>
          <t>ปี / เลขชุด</t>
        </is>
      </c>
      <c r="Q2" s="142" t="inlineStr">
        <is>
          <t>Case ID (รหัสเคส)</t>
        </is>
      </c>
    </row>
    <row r="3" ht="13.2" customHeight="1" s="49">
      <c r="A3" s="119" t="inlineStr">
        <is>
          <t>30</t>
        </is>
      </c>
      <c r="B3" s="88"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00" t="n"/>
      <c r="D3" s="88" t="inlineStr">
        <is>
          <t>Cohort study, Case controlled study</t>
        </is>
      </c>
      <c r="E3" s="88" t="inlineStr">
        <is>
          <t>Case report, Cross-sectional study</t>
        </is>
      </c>
      <c r="F3" s="88" t="inlineStr">
        <is>
          <t>Case controlled study, Cross-sectional study</t>
        </is>
      </c>
      <c r="G3" s="88" t="inlineStr">
        <is>
          <t>Meta-analysis, Randomized controlled study</t>
        </is>
      </c>
      <c r="H3" s="88" t="inlineStr">
        <is>
          <t>Cross-sectional study, Randomized controlled study</t>
        </is>
      </c>
      <c r="I3" s="119" t="inlineStr">
        <is>
          <t>4</t>
        </is>
      </c>
      <c r="J3" s="88"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00" t="n"/>
      <c r="L3" s="88" t="inlineStr">
        <is>
          <t>รูปแบบการวิจัยทางคลินิก</t>
        </is>
      </c>
      <c r="M3" s="100" t="inlineStr">
        <is>
          <t>SAP</t>
        </is>
      </c>
      <c r="N3" s="88" t="inlineStr">
        <is>
          <t>ข้อ 30 Pharma Plus เล่มม่วง (เฉลยข้อ ง)</t>
        </is>
      </c>
      <c r="O3" s="100" t="inlineStr">
        <is>
          <t>Mock</t>
        </is>
      </c>
      <c r="P3" s="100" t="inlineStr">
        <is>
          <t>Pharma Plus เล่มม่วง</t>
        </is>
      </c>
      <c r="Q3" s="100" t="n"/>
    </row>
    <row r="4" ht="13.2" customHeight="1" s="49">
      <c r="A4" s="119" t="inlineStr">
        <is>
          <t>52</t>
        </is>
      </c>
      <c r="B4" s="88" t="inlineStr">
        <is>
          <t>ทำการศึกษา ergotamine ในรูปแบบต่างกัน 2 รูปแบบโดยเปรียบเทียบระดับสูงสุดจะใช้สถิติใดทดสอบ</t>
        </is>
      </c>
      <c r="C4" s="100" t="n"/>
      <c r="D4" s="88" t="inlineStr">
        <is>
          <t>T-test unpair</t>
        </is>
      </c>
      <c r="E4" s="88" t="inlineStr">
        <is>
          <t>T-test pair</t>
        </is>
      </c>
      <c r="F4" s="88" t="inlineStr">
        <is>
          <t>F-test</t>
        </is>
      </c>
      <c r="G4" s="88" t="inlineStr">
        <is>
          <t>Mann-Whitney u test</t>
        </is>
      </c>
      <c r="H4" s="88" t="inlineStr">
        <is>
          <t>ไม่มีข้อใดถูก</t>
        </is>
      </c>
      <c r="I4" s="119" t="inlineStr">
        <is>
          <t>1</t>
        </is>
      </c>
      <c r="J4" s="88"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00" t="n"/>
      <c r="L4" s="88" t="inlineStr">
        <is>
          <t>รูปแบบการวิจัยทางคลินิก</t>
        </is>
      </c>
      <c r="M4" s="100" t="inlineStr">
        <is>
          <t>SAP</t>
        </is>
      </c>
      <c r="N4" s="88" t="inlineStr">
        <is>
          <t>ข้อ 52 Pharma Plus เล่มม่วง (เฉลยข้อ ก)</t>
        </is>
      </c>
      <c r="O4" s="100" t="inlineStr">
        <is>
          <t>Mock</t>
        </is>
      </c>
      <c r="P4" s="100" t="inlineStr">
        <is>
          <t>Pharma Plus เล่มม่วง</t>
        </is>
      </c>
      <c r="Q4" s="100" t="n"/>
    </row>
    <row r="5" ht="13.2" customHeight="1" s="49">
      <c r="A5" s="119" t="inlineStr">
        <is>
          <t>55</t>
        </is>
      </c>
      <c r="B5" s="88"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00" t="n"/>
      <c r="D5" s="88" t="inlineStr">
        <is>
          <t>Case control study</t>
        </is>
      </c>
      <c r="E5" s="88" t="inlineStr">
        <is>
          <t>Randomized control study</t>
        </is>
      </c>
      <c r="F5" s="88" t="inlineStr">
        <is>
          <t>Cohort study</t>
        </is>
      </c>
      <c r="G5" s="88" t="inlineStr">
        <is>
          <t>Analysis of secular trend</t>
        </is>
      </c>
      <c r="H5" s="88" t="inlineStr">
        <is>
          <t>Cross-sectional study</t>
        </is>
      </c>
      <c r="I5" s="119" t="inlineStr">
        <is>
          <t>1</t>
        </is>
      </c>
      <c r="J5" s="88"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00" t="n"/>
      <c r="L5" s="88" t="inlineStr">
        <is>
          <t>รูปแบบการวิจัยทางคลินิก</t>
        </is>
      </c>
      <c r="M5" s="100" t="inlineStr">
        <is>
          <t>SAP</t>
        </is>
      </c>
      <c r="N5" s="88" t="inlineStr">
        <is>
          <t>ข้อ 55 Pharma Plus เล่มม่วง (เฉลยข้อ ก)</t>
        </is>
      </c>
      <c r="O5" s="100" t="inlineStr">
        <is>
          <t>Mock</t>
        </is>
      </c>
      <c r="P5" s="100" t="inlineStr">
        <is>
          <t>Pharma Plus เล่มม่วง</t>
        </is>
      </c>
      <c r="Q5" s="100" t="n"/>
    </row>
    <row r="6" ht="13.2" customHeight="1" s="49">
      <c r="A6" s="119" t="inlineStr">
        <is>
          <t>56</t>
        </is>
      </c>
      <c r="B6" s="88"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00" t="n"/>
      <c r="D6" s="88" t="inlineStr">
        <is>
          <t>90 บาทต่อเม็ด</t>
        </is>
      </c>
      <c r="E6" s="88" t="inlineStr">
        <is>
          <t>98 บาทต่อเม็ด</t>
        </is>
      </c>
      <c r="F6" s="88" t="inlineStr">
        <is>
          <t>100 บาทต่อเม็ด</t>
        </is>
      </c>
      <c r="G6" s="88" t="inlineStr">
        <is>
          <t>103 บาทต่อเม็ด</t>
        </is>
      </c>
      <c r="H6" s="88" t="inlineStr">
        <is>
          <t>110 บาทต่อเม็ด</t>
        </is>
      </c>
      <c r="I6" s="119" t="inlineStr">
        <is>
          <t>4</t>
        </is>
      </c>
      <c r="J6" s="88"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00" t="n"/>
      <c r="L6" s="88" t="inlineStr">
        <is>
          <t>รูปแบบการวิจัยทางคลินิก</t>
        </is>
      </c>
      <c r="M6" s="100" t="inlineStr">
        <is>
          <t>SAP</t>
        </is>
      </c>
      <c r="N6" s="88" t="inlineStr">
        <is>
          <t>ข้อ 56 Pharma Plus เล่มม่วง (เฉลยข้อ ง)</t>
        </is>
      </c>
      <c r="O6" s="100" t="inlineStr">
        <is>
          <t>Mock</t>
        </is>
      </c>
      <c r="P6" s="100" t="inlineStr">
        <is>
          <t>Pharma Plus เล่มม่วง</t>
        </is>
      </c>
      <c r="Q6" s="100" t="n"/>
    </row>
    <row r="7" ht="13.2" customHeight="1" s="49">
      <c r="A7" s="119" t="inlineStr">
        <is>
          <t>59</t>
        </is>
      </c>
      <c r="B7" s="88"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00" t="n"/>
      <c r="D7" s="88" t="inlineStr">
        <is>
          <t>Case control</t>
        </is>
      </c>
      <c r="E7" s="88" t="inlineStr">
        <is>
          <t>Cohort</t>
        </is>
      </c>
      <c r="F7" s="88" t="inlineStr">
        <is>
          <t>Meta-analysis of case control studies</t>
        </is>
      </c>
      <c r="G7" s="88" t="inlineStr">
        <is>
          <t>Descriptive</t>
        </is>
      </c>
      <c r="H7" s="88" t="inlineStr">
        <is>
          <t>Randomized control trial</t>
        </is>
      </c>
      <c r="I7" s="119" t="inlineStr">
        <is>
          <t>5</t>
        </is>
      </c>
      <c r="J7" s="88"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00" t="n"/>
      <c r="L7" s="88" t="inlineStr">
        <is>
          <t>รูปแบบการวิจัยทางคลินิก</t>
        </is>
      </c>
      <c r="M7" s="100" t="inlineStr">
        <is>
          <t>SAP</t>
        </is>
      </c>
      <c r="N7" s="88" t="inlineStr">
        <is>
          <t>ข้อ 59 Pharma Plus เล่มม่วง (เฉลยข้อ จ)</t>
        </is>
      </c>
      <c r="O7" s="100" t="inlineStr">
        <is>
          <t>Mock</t>
        </is>
      </c>
      <c r="P7" s="100" t="inlineStr">
        <is>
          <t>Pharma Plus เล่มม่วง</t>
        </is>
      </c>
      <c r="Q7" s="100" t="n"/>
    </row>
    <row r="8" ht="13.2" customHeight="1" s="49">
      <c r="A8" s="119" t="inlineStr">
        <is>
          <t>102</t>
        </is>
      </c>
      <c r="B8" s="88" t="inlineStr">
        <is>
          <t>การทดสอบอาการข้างเคียงของยา colchicine ในกลุ่มคน 3 กลุ่มที่ได้รับยาในขนาดต่างกัน ใช้สถิติในข้อใด</t>
        </is>
      </c>
      <c r="C8" s="100" t="n"/>
      <c r="D8" s="88" t="inlineStr">
        <is>
          <t>Unpaired t-test</t>
        </is>
      </c>
      <c r="E8" s="88" t="inlineStr">
        <is>
          <t>T-test</t>
        </is>
      </c>
      <c r="F8" s="88" t="inlineStr">
        <is>
          <t>Chi-square</t>
        </is>
      </c>
      <c r="G8" s="88" t="inlineStr">
        <is>
          <t>One way analysis of variance</t>
        </is>
      </c>
      <c r="H8" s="88" t="inlineStr">
        <is>
          <t>Correlation</t>
        </is>
      </c>
      <c r="I8" s="119" t="inlineStr">
        <is>
          <t>4</t>
        </is>
      </c>
      <c r="J8" s="88"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00" t="n"/>
      <c r="L8" s="88" t="inlineStr">
        <is>
          <t>รูปแบบการวิจัยทางคลินิก</t>
        </is>
      </c>
      <c r="M8" s="100" t="inlineStr">
        <is>
          <t>SAP</t>
        </is>
      </c>
      <c r="N8" s="88" t="inlineStr">
        <is>
          <t>ข้อ 102 Pharma Plus เล่มม่วง (เฉลยข้อ ง)</t>
        </is>
      </c>
      <c r="O8" s="100" t="inlineStr">
        <is>
          <t>Mock</t>
        </is>
      </c>
      <c r="P8" s="100" t="inlineStr">
        <is>
          <t>Pharma Plus เล่มม่วง</t>
        </is>
      </c>
      <c r="Q8" s="100" t="n"/>
    </row>
    <row r="9" ht="13.2" customHeight="1" s="49">
      <c r="A9" s="119" t="inlineStr">
        <is>
          <t>103</t>
        </is>
      </c>
      <c r="B9" s="88" t="inlineStr">
        <is>
          <t>การทาน aspirin สามารถลดการเกิด CAD โดยมีค่า OR 0.83 หมายความว่าอย่างไร</t>
        </is>
      </c>
      <c r="C9" s="100" t="n"/>
      <c r="D9" s="88" t="inlineStr">
        <is>
          <t>คนที่กิน aspirin มีโอกาสเป็น CAD น้อยกว่าคนที่ไม่กิน 17 %</t>
        </is>
      </c>
      <c r="E9" s="88" t="inlineStr">
        <is>
          <t>คนที่กิน aspirin มีโอกาสเป็น CAD น้อยกว่าคนที่ไม่กิน 83 %</t>
        </is>
      </c>
      <c r="F9" s="88" t="inlineStr">
        <is>
          <t>คนที่กิน aspirin มีโอกาสเป็น CAD มากกว่าคนที่ไม่กิน 17 %</t>
        </is>
      </c>
      <c r="G9" s="88" t="inlineStr">
        <is>
          <t>คนที่กิน aspirin มีโอกาสเป็น CAD มากกว่าคนที่ไม่กิน 83 %</t>
        </is>
      </c>
      <c r="H9" s="88" t="inlineStr">
        <is>
          <t>คนที่กิน aspirin มีโอกาสเป็น CAD เท่ากับคนที่ไม่กิน 17 %</t>
        </is>
      </c>
      <c r="I9" s="119" t="inlineStr">
        <is>
          <t>1</t>
        </is>
      </c>
      <c r="J9" s="88"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00" t="n"/>
      <c r="L9" s="88" t="inlineStr">
        <is>
          <t>รูปแบบการวิจัยทางคลินิก</t>
        </is>
      </c>
      <c r="M9" s="100" t="inlineStr">
        <is>
          <t>SAP</t>
        </is>
      </c>
      <c r="N9" s="88" t="inlineStr">
        <is>
          <t>ข้อ 103 Pharma Plus เล่มม่วง (เฉลยข้อ ก)</t>
        </is>
      </c>
      <c r="O9" s="100" t="inlineStr">
        <is>
          <t>Mock</t>
        </is>
      </c>
      <c r="P9" s="100" t="inlineStr">
        <is>
          <t>Pharma Plus เล่มม่วง</t>
        </is>
      </c>
      <c r="Q9" s="100" t="n"/>
    </row>
    <row r="10" ht="13.2" customHeight="1" s="49">
      <c r="A10" s="119" t="inlineStr">
        <is>
          <t>105</t>
        </is>
      </c>
      <c r="B10" s="88"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00" t="n"/>
      <c r="D10" s="149" t="inlineStr">
        <is>
          <t>1.4</t>
        </is>
      </c>
      <c r="E10" s="149" t="inlineStr">
        <is>
          <t>1.5</t>
        </is>
      </c>
      <c r="F10" s="149" t="inlineStr">
        <is>
          <t>1.6</t>
        </is>
      </c>
      <c r="G10" s="88" t="inlineStr">
        <is>
          <t>Cost-Minimization Analysis (CMA)</t>
        </is>
      </c>
      <c r="H10" s="88" t="inlineStr">
        <is>
          <t>Student t-test for comparing two independent means</t>
        </is>
      </c>
      <c r="I10" s="119" t="inlineStr">
        <is>
          <t>2</t>
        </is>
      </c>
      <c r="J10" s="88"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00" t="n"/>
      <c r="L10" s="88" t="inlineStr">
        <is>
          <t>สถิติวิเคราะห์</t>
        </is>
      </c>
      <c r="M10" s="100" t="inlineStr">
        <is>
          <t>SAP</t>
        </is>
      </c>
      <c r="N10" s="88" t="inlineStr">
        <is>
          <t>ข้อ 105 Pharma Plus เล่มม่วง (เฉลยข้อ ข)</t>
        </is>
      </c>
      <c r="O10" s="100" t="inlineStr">
        <is>
          <t>Mock</t>
        </is>
      </c>
      <c r="P10" s="100" t="inlineStr">
        <is>
          <t>Pharma Plus เล่มม่วง</t>
        </is>
      </c>
      <c r="Q10" s="100" t="n"/>
    </row>
    <row r="11" ht="13.2" customHeight="1" s="49">
      <c r="A11" s="119" t="inlineStr">
        <is>
          <t>106</t>
        </is>
      </c>
      <c r="B11" s="88"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00" t="n"/>
      <c r="D11" s="88" t="inlineStr">
        <is>
          <t>ยาใหม่และยา levonorgestrel มีความเสี่ยงในการเกิดอาการข้างเคียงแตกต่างกันอย่างมีนัยสำคัญทางสถิติ</t>
        </is>
      </c>
      <c r="E11" s="88" t="inlineStr">
        <is>
          <t>ยาใหม่และยา levonorgestrel มีความเสี่ยงในการเกิดอาการข้างเคียงแตกต่างกันอย่างมีนัยสำคัญทางสถิติ</t>
        </is>
      </c>
      <c r="F11" s="88" t="inlineStr">
        <is>
          <t>ยาใหม่มีความเสี่ยงในการเกิดอาการข้างเคียงมากกว่ามากกว่ายา levonorgestrel 1.25 เท่า</t>
        </is>
      </c>
      <c r="G11" s="88" t="inlineStr">
        <is>
          <t>ยา levonorgestrel มีความเสี่ยงในการเกิดอาการข้างเคียงมากกว่ายาใหม่ 1.25 เท่า</t>
        </is>
      </c>
      <c r="H11" s="88" t="inlineStr">
        <is>
          <t>ยาใหม่และยา levonorgestrel มีความเสี่ยงในการเกิดอาการข้างเคียงแตกต่างกันอย่างไม่มีนัยสำคัญทางสถิติ</t>
        </is>
      </c>
      <c r="I11" s="119" t="inlineStr">
        <is>
          <t>1</t>
        </is>
      </c>
      <c r="J11" s="88"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00" t="n"/>
      <c r="L11" s="88" t="inlineStr">
        <is>
          <t>รูปแบบการวิจัยทางคลินิก</t>
        </is>
      </c>
      <c r="M11" s="100" t="inlineStr">
        <is>
          <t>SAP</t>
        </is>
      </c>
      <c r="N11" s="88" t="inlineStr">
        <is>
          <t>ข้อ 106 Pharma Plus เล่มม่วง (เฉลยข้อ ก)</t>
        </is>
      </c>
      <c r="O11" s="100" t="inlineStr">
        <is>
          <t>Mock</t>
        </is>
      </c>
      <c r="P11" s="100" t="inlineStr">
        <is>
          <t>Pharma Plus เล่มม่วง</t>
        </is>
      </c>
      <c r="Q11" s="100" t="n"/>
    </row>
    <row r="12" ht="13.2" customHeight="1" s="49">
      <c r="A12" s="119" t="inlineStr">
        <is>
          <t>128</t>
        </is>
      </c>
      <c r="B12" s="88"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00" t="n"/>
      <c r="D12" s="88" t="inlineStr">
        <is>
          <t>Randomized Controlled Trial (Double-blind RCT)</t>
        </is>
      </c>
      <c r="E12" s="88" t="inlineStr">
        <is>
          <t>Prospective Cohort Study (Relative Risk: RR)</t>
        </is>
      </c>
      <c r="F12" s="88" t="inlineStr">
        <is>
          <t>Case-Control Study (Odds Ratio: OR)</t>
        </is>
      </c>
      <c r="G12" s="88" t="inlineStr">
        <is>
          <t>Cross-Sectional Survey Prevalence Study</t>
        </is>
      </c>
      <c r="H12" s="149" t="inlineStr">
        <is>
          <t>10</t>
        </is>
      </c>
      <c r="I12" s="119" t="inlineStr">
        <is>
          <t>1</t>
        </is>
      </c>
      <c r="J12" s="88"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00" t="n"/>
      <c r="L12" s="88" t="inlineStr">
        <is>
          <t>สถิติวิเคราะห์</t>
        </is>
      </c>
      <c r="M12" s="100" t="inlineStr">
        <is>
          <t>SAP</t>
        </is>
      </c>
      <c r="N12" s="88" t="inlineStr">
        <is>
          <t>ข้อ 128 Pharma Plus เล่มม่วง (เฉลยข้อ ก)</t>
        </is>
      </c>
      <c r="O12" s="100" t="inlineStr">
        <is>
          <t>Mock</t>
        </is>
      </c>
      <c r="P12" s="100" t="inlineStr">
        <is>
          <t>Pharma Plus เล่มม่วง</t>
        </is>
      </c>
      <c r="Q12" s="100" t="n"/>
    </row>
    <row r="13" ht="13.2" customHeight="1" s="49">
      <c r="A13" s="119" t="inlineStr">
        <is>
          <t>129</t>
        </is>
      </c>
      <c r="B13" s="88"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00" t="n"/>
      <c r="D13" s="88" t="inlineStr">
        <is>
          <t>การเกิด CA lung ในกลุ่มสูบบุหรี่ = 1 คนใน 1,000 คน</t>
        </is>
      </c>
      <c r="E13" s="88" t="inlineStr">
        <is>
          <t>การเกิด CA lung ในกลุ่มไม่สูบบุหรี่ = 1 คนใน 10,000 คน</t>
        </is>
      </c>
      <c r="F13" s="88" t="inlineStr">
        <is>
          <t>odd ratio = 11</t>
        </is>
      </c>
      <c r="G13" s="88" t="inlineStr">
        <is>
          <t>ผู้ป่วยที่สูบบุหรี่เป็นเวลา 30 ปี มีโอกาสเกิด CA lung 1 คน ใน 111 คน</t>
        </is>
      </c>
      <c r="H13" s="88" t="inlineStr">
        <is>
          <t>ไม่มีข้อใดถูก</t>
        </is>
      </c>
      <c r="I13" s="119" t="inlineStr">
        <is>
          <t>4</t>
        </is>
      </c>
      <c r="J13" s="88"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00" t="n"/>
      <c r="L13" s="88" t="inlineStr">
        <is>
          <t>รูปแบบการวิจัยทางคลินิก</t>
        </is>
      </c>
      <c r="M13" s="100" t="inlineStr">
        <is>
          <t>SAP</t>
        </is>
      </c>
      <c r="N13" s="88" t="inlineStr">
        <is>
          <t>ข้อ 129 Pharma Plus เล่มม่วง (เฉลยข้อ ง)</t>
        </is>
      </c>
      <c r="O13" s="100" t="inlineStr">
        <is>
          <t>Mock</t>
        </is>
      </c>
      <c r="P13" s="100" t="inlineStr">
        <is>
          <t>Pharma Plus เล่มม่วง</t>
        </is>
      </c>
      <c r="Q13" s="100" t="n"/>
    </row>
    <row r="14" ht="13.2" customHeight="1" s="49">
      <c r="A14" s="119" t="inlineStr">
        <is>
          <t>13</t>
        </is>
      </c>
      <c r="B14" s="88"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00" t="n"/>
      <c r="D14" s="88" t="inlineStr">
        <is>
          <t>Cross sectional study</t>
        </is>
      </c>
      <c r="E14" s="88" t="inlineStr">
        <is>
          <t>Cohort study</t>
        </is>
      </c>
      <c r="F14" s="88" t="inlineStr">
        <is>
          <t>Randomized control study</t>
        </is>
      </c>
      <c r="G14" s="88" t="inlineStr">
        <is>
          <t>Systematic review and meta analysis study</t>
        </is>
      </c>
      <c r="H14" s="88" t="inlineStr">
        <is>
          <t>Systematic review and meta analysis study</t>
        </is>
      </c>
      <c r="I14" s="119" t="inlineStr">
        <is>
          <t>1</t>
        </is>
      </c>
      <c r="J14" s="88"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00" t="n"/>
      <c r="L14" s="88" t="inlineStr">
        <is>
          <t>รูปแบบการวิจัยทางคลินิก</t>
        </is>
      </c>
      <c r="M14" s="100" t="inlineStr">
        <is>
          <t>Research &amp; Biostats</t>
        </is>
      </c>
      <c r="N14" s="88" t="inlineStr">
        <is>
          <t>แบบฝึกหัด PLE-CC 1 ข้อ 38</t>
        </is>
      </c>
      <c r="O14" s="100" t="inlineStr">
        <is>
          <t>แบบฝึกหัด</t>
        </is>
      </c>
      <c r="P14" s="100" t="inlineStr">
        <is>
          <t>แบบฝึกหัด</t>
        </is>
      </c>
      <c r="Q14" s="100" t="n"/>
    </row>
    <row r="15" ht="13.2" customHeight="1" s="49">
      <c r="A15" s="119" t="inlineStr">
        <is>
          <t>14</t>
        </is>
      </c>
      <c r="B15" s="88"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00" t="n"/>
      <c r="D15" s="88" t="inlineStr">
        <is>
          <t>B ลด death risk ได้ 35% เมื่อเทียบกับ A</t>
        </is>
      </c>
      <c r="E15" s="88" t="inlineStr">
        <is>
          <t>HR ใกล้เคียง1หมายความว่าไม่มีความแตกต่างในข้อมูล</t>
        </is>
      </c>
      <c r="F15" s="88" t="inlineStr">
        <is>
          <t>Median OS ของ A แปลว่า คนไข้ที่ใช้ A มีมัธยฐานของ survival rate อยู่ที่ 28 เดือน</t>
        </is>
      </c>
      <c r="G15" s="88" t="inlineStr">
        <is>
          <t>A ลด death risk ได้ 65%</t>
        </is>
      </c>
      <c r="H15" s="88" t="inlineStr">
        <is>
          <t>Median OS ของ B มากกว่า 18 เดือนแต่ไม่มีนัยส าคัญทางสถิติ</t>
        </is>
      </c>
      <c r="I15" s="119" t="inlineStr">
        <is>
          <t>1</t>
        </is>
      </c>
      <c r="J15" s="88"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00" t="n"/>
      <c r="L15" s="88" t="inlineStr">
        <is>
          <t>รูปแบบการวิจัยทางคลินิก</t>
        </is>
      </c>
      <c r="M15" s="100" t="inlineStr">
        <is>
          <t>Research &amp; Biostats</t>
        </is>
      </c>
      <c r="N15" s="88" t="inlineStr">
        <is>
          <t>แบบฝึกหัด PLE-CC 1 ข้อ 83</t>
        </is>
      </c>
      <c r="O15" s="100" t="inlineStr">
        <is>
          <t>แบบฝึกหัด</t>
        </is>
      </c>
      <c r="P15" s="100" t="inlineStr">
        <is>
          <t>แบบฝึกหัด</t>
        </is>
      </c>
      <c r="Q15" s="100" t="n"/>
    </row>
    <row r="16" ht="13.2" customHeight="1" s="49">
      <c r="A16" s="119" t="inlineStr">
        <is>
          <t>15</t>
        </is>
      </c>
      <c r="B16" s="88"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100" t="n"/>
      <c r="D16" s="149" t="inlineStr">
        <is>
          <t>3.59</t>
        </is>
      </c>
      <c r="E16" s="149" t="inlineStr">
        <is>
          <t>3.33</t>
        </is>
      </c>
      <c r="F16" s="149" t="inlineStr">
        <is>
          <t>0.28</t>
        </is>
      </c>
      <c r="G16" s="149" t="inlineStr">
        <is>
          <t>2.69</t>
        </is>
      </c>
      <c r="H16" s="88"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119" t="inlineStr">
        <is>
          <t>1</t>
        </is>
      </c>
      <c r="J16" s="88"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100" t="n"/>
      <c r="L16" s="88" t="inlineStr">
        <is>
          <t>สถิติวิเคราะห์</t>
        </is>
      </c>
      <c r="M16" s="100" t="inlineStr">
        <is>
          <t>Research &amp; Biostats</t>
        </is>
      </c>
      <c r="N16" s="88" t="inlineStr">
        <is>
          <t>PLE_CC1_2567_Key ข้อ 38</t>
        </is>
      </c>
      <c r="O16" s="100" t="inlineStr">
        <is>
          <t>ข้อสอบจริง</t>
        </is>
      </c>
      <c r="P16" s="100" t="inlineStr">
        <is>
          <t>ปี 2567</t>
        </is>
      </c>
      <c r="Q16" s="100" t="n"/>
    </row>
    <row r="17" ht="13.2" customHeight="1" s="49">
      <c r="A17" s="119" t="inlineStr">
        <is>
          <t>16</t>
        </is>
      </c>
      <c r="B17" s="88"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100" t="n"/>
      <c r="D17" s="88" t="inlineStr">
        <is>
          <t>Allopurinol</t>
        </is>
      </c>
      <c r="E17" s="88" t="inlineStr">
        <is>
          <t>[NEED_REVIEW]</t>
        </is>
      </c>
      <c r="F17" s="88" t="inlineStr">
        <is>
          <t>[NEED_REVIEW]</t>
        </is>
      </c>
      <c r="G17" s="88" t="inlineStr">
        <is>
          <t>[NEED_REVIEW]</t>
        </is>
      </c>
      <c r="H17" s="88" t="inlineStr">
        <is>
          <t>[NEED_REVIEW]</t>
        </is>
      </c>
      <c r="I17" s="119" t="inlineStr">
        <is>
          <t>1</t>
        </is>
      </c>
      <c r="J17" s="88"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100" t="n"/>
      <c r="L17" s="88" t="inlineStr">
        <is>
          <t>รูปแบบการวิจัยทางคลินิก</t>
        </is>
      </c>
      <c r="M17" s="100" t="inlineStr">
        <is>
          <t>Research &amp; Biostats</t>
        </is>
      </c>
      <c r="N17" s="88" t="inlineStr">
        <is>
          <t>PLE_CC1_2567_Key ข้อ 72</t>
        </is>
      </c>
      <c r="O17" s="100" t="inlineStr">
        <is>
          <t>ข้อสอบจริง</t>
        </is>
      </c>
      <c r="P17" s="100" t="inlineStr">
        <is>
          <t>ปี 2567</t>
        </is>
      </c>
      <c r="Q17" s="100" t="n"/>
    </row>
    <row r="18" ht="13.2" customHeight="1" s="49">
      <c r="A18" s="119" t="inlineStr">
        <is>
          <t>17</t>
        </is>
      </c>
      <c r="B18" s="88" t="inlineStr">
        <is>
          <t>ในการศึกษาติดตามแบบไปข้างหน้า (Prospective Cohort Study) เพื่อประเมินความสัมพันธ์ระหว่างการใช้ยา ACEI กับการเกิดอาการไอแห้ง หากต้องการทดสอบนัยสำคัญทางสถิติของสัดส่วนการเกิดอาการไอระหว่างกลุ่มที่ใช้ยาและกลุ่มควบคุม ควรใช้การทดสอบทางสถิติใด</t>
        </is>
      </c>
      <c r="C18" s="100" t="n"/>
      <c r="D18" s="88" t="inlineStr">
        <is>
          <t>Chi-Square Test of Independence (หรือ Fisher Exact Test กรณีตัวอย่างน้อย)</t>
        </is>
      </c>
      <c r="E18" s="88" t="inlineStr">
        <is>
          <t>Independent Samples t-test</t>
        </is>
      </c>
      <c r="F18" s="88" t="inlineStr">
        <is>
          <t>Paired t-test</t>
        </is>
      </c>
      <c r="G18" s="88" t="inlineStr">
        <is>
          <t>One-Way ANOVA</t>
        </is>
      </c>
      <c r="H18" s="88" t="inlineStr">
        <is>
          <t>Pearson Correlation</t>
        </is>
      </c>
      <c r="I18" s="119" t="n">
        <v>1</v>
      </c>
      <c r="J18" s="88" t="inlineStr">
        <is>
          <t>✅ คำตอบที่ถูกต้อง: ข้อ ก. Chi-Square Test of Independence (หรือ Fisher Exact Test กรณีตัวอย่างน้อย)
💡 Background:
การวิเคราะห์ทางชีวสถิติสำหรับข้อมูลกลุ่มตัวอย่าง 2 กลุ่มที่เป็นอิสระต่อกัน โดยตัวแปรต้นคือการได้รับยา (Exposed vs Non-exposed) และตัวแปรตามคือผลลัพธ์การเกิดอาการ (เกิด vs ไม่เกิด) ซึ่งทั้งสองตัวแปรเป็นข้อมูลเชิงกลุ่ม (Categorical/Nominal data)
🎯 ทำไมข้อนี้ถึงถูก:
Chi-Square Test of Independence เป็นการทดสอบมาตรฐานเพื่อหาความสัมพันธ์ระหว่างตัวแปรเชิงกลุ่ม 2 ตัวแปรที่เป็นอิสระต่อกัน (Categorical variables) ในตาราง 2x2 หากมีเซลล์ใดที่มีค่าคาดหมาย (Expected frequency) น้อยกว่า 5 เกินร้อยละ 20 ให้เลือกใช้ Fisher Exact Test แทน
🔍 ข้ออื่นผิดเพราะอะไร:
• ข้อ ข. (Independent Samples t-test): ใช้สำหรับเปรียบเทียบค่าเฉลี่ย (Mean) ของข้อมูลเชิงปริมาณต่อเนื่อง (Continuous data) 2 กลุ่ม
• ข้อ ค. (Paired t-test): ใช้สำหรับเปรียบเทียบค่าเฉลี่ยของกลุ่มตัวอย่างเดียวกันก่อนและหลัง (Dependent/Paired data)
• ข้อ ง. (One-Way ANOVA): ใช้เปรียบเทียบค่าเฉลี่ยของข้อมูลต่อเนื่องตั้งแต่ 3 กลุ่มขึ้นไป
• ข้อ จ. (Pearson Correlation): ใช้วัดขนาดและทิศทางความสัมพันธ์เชิงเส้นของข้อมูลเชิงปริมาณ 2 ตัวแปร
📖 Guideline อ้างอิง:
Biostatistics: A Foundation for Analysis in the Health Sciences (Daniel &amp; Cross, 11th Edition)
📌 จุดจำก่อนสอบ:
• ข้อมูล Categorical 2 กลุ่มอิสระ = Chi-Square Test (หรือ Fisher Exact)
• ข้อมูล Continuous 2 กลุ่มอิสระ = Independent t-test
• ข้อมูล Continuous 3 กลุ่มขึ้นไป = One-Way ANOVA</t>
        </is>
      </c>
      <c r="K18" s="100" t="n"/>
      <c r="L18" s="88" t="inlineStr">
        <is>
          <t>รูปแบบการวิจัยทางคลินิก</t>
        </is>
      </c>
      <c r="M18" s="100" t="inlineStr">
        <is>
          <t>Research &amp; Biostats</t>
        </is>
      </c>
      <c r="N18" s="88" t="inlineStr">
        <is>
          <t>PLE_CC1_2567_Set1_Key ข้อ 38</t>
        </is>
      </c>
      <c r="O18" s="100" t="inlineStr">
        <is>
          <t>ข้อสอบจริง</t>
        </is>
      </c>
      <c r="P18" s="100" t="inlineStr">
        <is>
          <t>ปี 2567</t>
        </is>
      </c>
      <c r="Q18" s="100" t="n"/>
    </row>
    <row r="19" ht="13.2" customHeight="1" s="49">
      <c r="A19" s="119" t="inlineStr">
        <is>
          <t>18</t>
        </is>
      </c>
      <c r="B19" s="88" t="inlineStr">
        <is>
          <t>ข้อใดจัดเป็นแหล่งข้อมูลสารสนเทศทางยาประเภททุติยภูมิ (Secondary Literature) ที่ทำหน้าที่เป็นดัชนีและระบบสืบค้นวรรณกรรมทางการแพทย์</t>
        </is>
      </c>
      <c r="C19" s="100" t="n"/>
      <c r="D19" s="88" t="inlineStr">
        <is>
          <t>ฐานข้อมูล PubMed / MEDLINE</t>
        </is>
      </c>
      <c r="E19" s="88" t="inlineStr">
        <is>
          <t>ตำราวิชาการ Pharmacotherapy: A Pathophysiologic Approach (Dipiro)</t>
        </is>
      </c>
      <c r="F19" s="88" t="inlineStr">
        <is>
          <t>บทความวิจัยต้นฉบับ Randomized Controlled Trial ในวารสาร NEJM</t>
        </is>
      </c>
      <c r="G19" s="88" t="inlineStr">
        <is>
          <t>แนวทางเวชปฏิบัติ Clinical Practice Guidelines จากราชวิทยาลัยแพทย์</t>
        </is>
      </c>
      <c r="H19" s="88" t="inlineStr">
        <is>
          <t>ฐานข้อมูลสำเร็จรูป Micromedex และ Lexicomp</t>
        </is>
      </c>
      <c r="I19" s="119" t="n">
        <v>1</v>
      </c>
      <c r="J19" s="88" t="inlineStr">
        <is>
          <t>✅ คำตอบที่ถูกต้อง: ข้อ ก. ฐานข้อมูล PubMed / MEDLINE
💡 Background:
แหล่งข้อมูลสารสนเทศทางยา (Drug Information Resources) แบ่งออกเป็น 3 ลำดับขั้นหลัก: ข้อมูลปฐมภูมิ (Primary), ข้อมูลทุติยภูมิ (Secondary), และข้อมูลตติยภูมิ (Tertiary) เภสัชกรต้องเลือกใช้แหล่งข้อมูลให้เหมาะสมกับลักษณะคำถามและเวลา
🎯 ทำไมข้อนี้ถึงถูก:
Secondary Literature คือระบบดัชนี (Indexing) และบทคัดย่อ (Abstracting databases) ที่ใช้สำหรับสืบค้นบทความวิจัยปฐมภูมิ เช่น PubMed/MEDLINE, EMBASE, Scopus, Google Scholar และ Cochrane Library
🔍 ข้ออื่นผิดเพราะอะไร:
• ข้อ ข. (ตำรา Dipiro): จัดเป็น Tertiary literature ซึ่งเป็นการรวบรวมและสรุปข้อมูลจากงานวิจัยมาเรียบเรียงให้อ่านเข้าใจง่าย
• ข้อ ค. (บทความวิจัยต้นฉบับ RCT ใน NEJM): จัดเป็น Primary literature ซึ่งเป็นรายงานผลการวิจัยฉบับดั้งเดิมโดยตรงจากผู้วิจัย
• ข้อ ง. (แนวทางเวชปฏิบัติ CPG): จัดเป็น Tertiary literature ที่ผ่านการสังเคราะห์และประเมินหลักฐานเชิงประจักษ์โดยคณะผู้เชี่ยวชาญ
• ข้อ จ. (Micromedex/Lexicomp): จัดเป็น Tertiary drug compendia ที่สรุปข้อมูลยาสำเร็จรูปพร้อมใช้ในทางคลินิก
📖 Guideline อ้างอิง:
Drug Information: A Guide for Pharmacists (Malone et al., 6th Edition: Chapter 2 Drug Information Resources)
📌 จุดจำก่อนสอบ:
• Primary: Original research articles (NEJM, Lancet, Clinical trials)
• Secondary: Indexing/Abstracting databases (PubMed, EMBASE, Cochrane)
• Tertiary: Textbooks, Guidelines, Compendia (Dipiro, Micromedex, Lexicomp)</t>
        </is>
      </c>
      <c r="K19" s="100" t="n"/>
      <c r="L19" s="88" t="inlineStr">
        <is>
          <t>รูปแบบการวิจัยทางคลินิก</t>
        </is>
      </c>
      <c r="M19" s="100" t="inlineStr">
        <is>
          <t>Research &amp; Biostats</t>
        </is>
      </c>
      <c r="N19" s="88" t="inlineStr">
        <is>
          <t>PLE_CC1_2567_Set1_Key ข้อ 71</t>
        </is>
      </c>
      <c r="O19" s="100" t="inlineStr">
        <is>
          <t>ข้อสอบจริง</t>
        </is>
      </c>
      <c r="P19" s="100" t="inlineStr">
        <is>
          <t>ปี 2567</t>
        </is>
      </c>
      <c r="Q19" s="100" t="n"/>
    </row>
    <row r="20" ht="13.2" customHeight="1" s="49">
      <c r="A20" s="119" t="inlineStr">
        <is>
          <t>19</t>
        </is>
      </c>
      <c r="B20" s="88"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20" s="100" t="n"/>
      <c r="D20" s="88" t="inlineStr">
        <is>
          <t>Cost-Utility Analysis (CUA)</t>
        </is>
      </c>
      <c r="E20" s="88" t="inlineStr">
        <is>
          <t>Cost-Effectiveness Analysis (CEA)</t>
        </is>
      </c>
      <c r="F20" s="88" t="inlineStr">
        <is>
          <t>Cost-Benefit Analysis (CBA)</t>
        </is>
      </c>
      <c r="G20" s="88" t="inlineStr">
        <is>
          <t>Cost-Minimization Analysis (CMA)</t>
        </is>
      </c>
      <c r="H20" s="88" t="inlineStr">
        <is>
          <t>Cost of Illness Analysis (COI)</t>
        </is>
      </c>
      <c r="I20" s="119" t="n">
        <v>1</v>
      </c>
      <c r="J20" s="88"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20" s="100" t="n"/>
      <c r="L20" s="88" t="inlineStr">
        <is>
          <t>รูปแบบการวิจัยทางคลินิก</t>
        </is>
      </c>
      <c r="M20" s="100" t="inlineStr">
        <is>
          <t>Research &amp; Biostats</t>
        </is>
      </c>
      <c r="N20" s="88" t="inlineStr">
        <is>
          <t>PLE-CC1 ปี 2566 Day 2 ข้อ 1</t>
        </is>
      </c>
      <c r="O20" s="100" t="inlineStr">
        <is>
          <t>ข้อสอบจริง</t>
        </is>
      </c>
      <c r="P20" s="100" t="inlineStr">
        <is>
          <t>ปี 2566</t>
        </is>
      </c>
      <c r="Q20" s="100" t="n"/>
    </row>
    <row r="21" ht="13.2" customHeight="1" s="49">
      <c r="A21" s="119" t="inlineStr">
        <is>
          <t>20</t>
        </is>
      </c>
      <c r="B21" s="88"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21" s="100" t="n"/>
      <c r="D21" s="88" t="inlineStr">
        <is>
          <t>p-value ≥ 0.05 หรือ 95% CI ของความแตกต่างครอบคลุมค่า 0 (RR/OR ครอบคลุมค่า 1.0)</t>
        </is>
      </c>
      <c r="E21" s="88" t="inlineStr">
        <is>
          <t>p-value &lt; 0.01 และ 95% CI ของ Relative Risk มีค่า 0.45 - 0.85</t>
        </is>
      </c>
      <c r="F21" s="88" t="inlineStr">
        <is>
          <t>p-value &lt; 0.05 โดยสามารถปฏิเสธสมมติฐานว่าง (Reject H0)</t>
        </is>
      </c>
      <c r="G21" s="88" t="inlineStr">
        <is>
          <t>ค่าเฉลี่ยของทั้งสองกลุ่มแตกต่างกันอย่างมีนัยสำคัญที่ระดับความเชื่อมั่น 95%</t>
        </is>
      </c>
      <c r="H21" s="88" t="inlineStr">
        <is>
          <t>ค่าสถิติทดสอบสูงกว่า Critical value อย่างมีนัยสำคัญ</t>
        </is>
      </c>
      <c r="I21" s="119" t="n">
        <v>1</v>
      </c>
      <c r="J21" s="88"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21" s="100" t="n"/>
      <c r="L21" s="88" t="inlineStr">
        <is>
          <t>รูปแบบการวิจัยทางคลินิก</t>
        </is>
      </c>
      <c r="M21" s="100" t="inlineStr">
        <is>
          <t>Research &amp; Biostats</t>
        </is>
      </c>
      <c r="N21" s="88" t="inlineStr">
        <is>
          <t>PLE-CC1 ปี 2566 Day 2 ข้อ 1</t>
        </is>
      </c>
      <c r="O21" s="100" t="inlineStr">
        <is>
          <t>ข้อสอบจริง</t>
        </is>
      </c>
      <c r="P21" s="100" t="inlineStr">
        <is>
          <t>ปี 2566</t>
        </is>
      </c>
      <c r="Q21" s="100" t="n"/>
    </row>
    <row r="22" ht="13.2" customHeight="1" s="49">
      <c r="A22" s="119" t="inlineStr">
        <is>
          <t>21</t>
        </is>
      </c>
      <c r="B22" s="88"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22" s="100" t="n"/>
      <c r="D22" s="88" t="inlineStr">
        <is>
          <t>p-value &lt; 0.05 และ 95% CI ของ Relative Risk ไม่ครอบคลุมค่า 1.0 (เช่น RR = 0.60; 95% CI: 0.42 - 0.86)</t>
        </is>
      </c>
      <c r="E22" s="88" t="inlineStr">
        <is>
          <t>p-value ≥ 0.05 และยอมรับสมมติฐานว่าง (Fail to reject H0)</t>
        </is>
      </c>
      <c r="F22" s="88" t="inlineStr">
        <is>
          <t>95% CI ของผลต่างจำนวนวันที่มีอาการปวดครอบคลุมค่า 0</t>
        </is>
      </c>
      <c r="G22" s="88" t="inlineStr">
        <is>
          <t>เกิดความผิดพลาดชนิดที่ 2 (Type II error, Beta) ในการแปลผล</t>
        </is>
      </c>
      <c r="H22" s="88" t="inlineStr">
        <is>
          <t>ค่า Relative Risk เท่ากับ 1.00 อย่างสมบูรณ์</t>
        </is>
      </c>
      <c r="I22" s="119" t="n">
        <v>1</v>
      </c>
      <c r="J22" s="88"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22" s="100" t="n"/>
      <c r="L22" s="88" t="inlineStr">
        <is>
          <t>รูปแบบการวิจัยทางคลินิก</t>
        </is>
      </c>
      <c r="M22" s="100" t="inlineStr">
        <is>
          <t>Research &amp; Biostats</t>
        </is>
      </c>
      <c r="N22" s="88" t="inlineStr">
        <is>
          <t>PLE-CC1 ปี 2566 Day 2 ข้อ 4</t>
        </is>
      </c>
      <c r="O22" s="100" t="inlineStr">
        <is>
          <t>ข้อสอบจริง</t>
        </is>
      </c>
      <c r="P22" s="100" t="inlineStr">
        <is>
          <t>ปี 2566</t>
        </is>
      </c>
      <c r="Q22" s="100" t="n"/>
    </row>
    <row r="23" ht="13.2" customHeight="1" s="49">
      <c r="A23" s="119" t="inlineStr">
        <is>
          <t>22</t>
        </is>
      </c>
      <c r="B23" s="88" t="inlineStr">
        <is>
          <t>การศึกษาเปรียบเทียบกลุ่มผู้หญิงที่รับประทานยาเม็ดคุมกำเนิดแล้วเกิด VTE กับกลุ่มที่ไม่ได้รับประทานยาคุมกำเนิด ได้ผลดังนี้:
- กลุ่มที่รับประทานยาคุม: เกิด VTE 70 คน, ไม่เกิด 30 คน (รวม 100 คน)
- กลุ่มที่ไม่ได้รับประทานยาคุม: เกิด VTE 40 คน, ไม่เกิด 120 คน (รวม 160 คน)
จงคำนวณหาค่าความเสี่ยงสัมพัทธ์ (Relative Risk: RR) ของการเกิด VTE จากการใช้ยาคุมกำเนิด</t>
        </is>
      </c>
      <c r="C23" s="100" t="n"/>
      <c r="D23" s="88" t="inlineStr">
        <is>
          <t>2.80</t>
        </is>
      </c>
      <c r="E23" s="88" t="inlineStr">
        <is>
          <t>1.75</t>
        </is>
      </c>
      <c r="F23" s="88" t="inlineStr">
        <is>
          <t>0.36</t>
        </is>
      </c>
      <c r="G23" s="88" t="inlineStr">
        <is>
          <t>3.50</t>
        </is>
      </c>
      <c r="H23" s="88" t="inlineStr">
        <is>
          <t>7.00</t>
        </is>
      </c>
      <c r="I23" s="119" t="n">
        <v>1</v>
      </c>
      <c r="J23" s="88" t="inlineStr">
        <is>
          <t>✅ คำตอบที่ถูกต้อง: ข้อ ก. 2.80
💡 Background:
Relative Risk (Risk Ratio: RR) เป็นตัววัดขนาดความสัมพันธ์ (Measure of association) ในการศึกษาแบบติดตามไปข้างหน้า (Cohort study) โดยเปรียบเทียบอุบัติการณ์สะสม (Cumulative incidence หรือ Risk) ในกลุ่มที่ได้รับปัจจัยสัมผัส (Exposed) ต่อกลุ่มที่ไม่ได้รับปัจจัยสัมผัส (Non-exposed)
🎯 ทำไมข้อนี้ถึงถูก:
การคำนวณค่าความเสี่ยงสัมพัทธ์ (Relative Risk: RR):
1. Risk ในกลุ่มที่รับประทานยาคุม (Exposed) = 70 / (70 + 30) = 70 / 100 = 0.70 (หรือ 70%)
2. Risk ในกลุ่มที่ไม่ได้รับประทานยาคุม (Non-exposed) = 40 / (40 + 120) = 40 / 160 = 0.25 (หรือ 25%)
3. Relative Risk (RR) = Risk(Exposed) / Risk(Non-exposed) = 0.70 / 0.25 = 2.80 เท่า
หมายความว่าผู้หญิงที่รับประทานยาคุมกำเนิดมีความเสี่ยงต่อการเกิด VTE เป็น 2.80 เท่าของกลุ่มที่ไม่ได้รับประทาน
🔍 ข้ออื่นผิดเพราะอะไร:
• ข้อ ข. (1.75): เกิดจากการนำจำนวนเคสมาหารกันตรงๆ (70/40) ซึ่งไม่ใช่วิธีคำนวณ RR
• ข้อ ค. (0.36): เป็นส่วนกลับของ RR (0.25/0.70)
• ข้อ ง. และ ข้อ จ.: เป็นค่าคำนวณที่ผิดพลาดจากสูตร
📖 Guideline อ้างอิง:
Gordis Epidemiology (6th Edition: Chapter 12 Measuring the Occurrence of Disease: Risk and Rate)
📌 จุดจำก่อนสอบ:
• Risk ในกลุ่มสัมผัส = a / (a + b)
• Risk ในกลุ่มไม่สัมผัส = c / (c + d)
• Relative Risk (RR) = [a / (a + b)] / [c / (c + d)]</t>
        </is>
      </c>
      <c r="K23" s="100" t="n"/>
      <c r="L23" s="88" t="inlineStr">
        <is>
          <t>สถิติวิเคราะห์</t>
        </is>
      </c>
      <c r="M23" s="100" t="inlineStr">
        <is>
          <t>Research &amp; Biostats</t>
        </is>
      </c>
      <c r="N23" s="88" t="inlineStr">
        <is>
          <t>PLE_CC1_2565_Day1_Key ข้อ 69</t>
        </is>
      </c>
      <c r="O23" s="100" t="inlineStr">
        <is>
          <t>ข้อสอบจริง</t>
        </is>
      </c>
      <c r="P23" s="100" t="inlineStr">
        <is>
          <t>ปี 2565</t>
        </is>
      </c>
      <c r="Q23" s="100" t="n"/>
    </row>
    <row r="24" ht="13.2" customHeight="1" s="49">
      <c r="A24" s="119" t="inlineStr">
        <is>
          <t>23</t>
        </is>
      </c>
      <c r="B24" s="88" t="inlineStr">
        <is>
          <t>ตามเกณฑ์มาตรฐานเภสัชตำรับ USP &lt;711&gt; Dissolution ในการทดสอบระยะที่ 2 (Stage S2) มีข้อกำหนดการยอมรับ (Acceptance Criteria) อย่างไร</t>
        </is>
      </c>
      <c r="C24" s="100" t="n"/>
      <c r="D24" s="88" t="inlineStr">
        <is>
          <t>ค่าเฉลี่ยของ 12 เม็ด (S1 + S2) ต้องไม่น้อยกว่า Q และไม่มีเม็ดใดน้อยกว่า Q - 15%</t>
        </is>
      </c>
      <c r="E24" s="88" t="inlineStr">
        <is>
          <t>แต่ละเม็ดของทั้ง 12 เม็ดต้องมีค่าการละลายไม่น้อยกว่า Q + 5%</t>
        </is>
      </c>
      <c r="F24" s="88" t="inlineStr">
        <is>
          <t>ค่าเฉลี่ยของ 12 เม็ดต้องไม่น้อยกว่า Q + 5% และไม่มีเม็ดใดน้อยกว่า Q - 25%</t>
        </is>
      </c>
      <c r="G24" s="88" t="inlineStr">
        <is>
          <t>ยอมรับได้หากมีไม่เกิน 2 เม็ดที่มีค่าน้อยกว่า Q - 15%</t>
        </is>
      </c>
      <c r="H24" s="88" t="inlineStr">
        <is>
          <t>ค่าเฉลี่ยของ 6 เม็ดใน Stage S2 ต้องไม่น้อยกว่า Q + 10%</t>
        </is>
      </c>
      <c r="I24" s="119" t="n">
        <v>1</v>
      </c>
      <c r="J24" s="88" t="inlineStr">
        <is>
          <t>✅ คำตอบที่ถูกต้อง: ข้อ ก. ค่าเฉลี่ยของ 12 เม็ด (S1 + S2) ต้องไม่น้อยกว่า Q และไม่มีเม็ดใดน้อยกว่า Q - 15%
💡 Background:
การทดสอบการละลายของตัวยาสำคัญ (Dissolution test) ของยาเม็ดและแคปซูลชนิดปลดปล่อยทันที (Immediate-release) ตามเภสัชตำรับ USP &lt;711&gt; กำหนดเกณฑ์การยอมรับแบบเป็นลำดับขั้น 3 ขั้น (S1, S2, S3)
🎯 ทำไมข้อนี้ถึงถูก:
ตาม Acceptance Table 1 ของ USP &lt;711&gt;:
• ขั้น S1 (ทดสอบ 6 เม็ด): แต่ละเม็ดต้องละลายไม่น้อยกว่า Q + 5%
• ขั้น S2 (ทดสอบเพิ่มอีก 6 เม็ด รวมเป็น 12 เม็ด): ค่าเฉลี่ยของ 12 เม็ดต้องไม่น้อยกว่า Q และไม่มีเม็ดใดน้อยกว่า Q - 15%
• ขั้น S3 (ทดสอบเพิ่มอีก 12 เม็ด รวมเป็น 24 เม็ด): ค่าเฉลี่ยของ 24 เม็ดต้องไม่น้อยกว่า Q, มีได้ไม่เกิน 2 เม็ดที่น้อยกว่า Q - 15% และไม่มีเม็ดใดน้อยกว่า Q - 25%
🔍 ข้ออื่นผิดเพราะอะไร:
• ข้อ ข.: เป็นเกณฑ์ที่เข้มงวดเกินไป และเกณฑ์แต่ละเม็ดไม่น้อยกว่า Q+5% เป็นของขั้น S1 (6 เม็ด) ไม่ใช่ S2
• ข้อ ค., ง., จ.: ระบุตัวเลขเกณฑ์การยอมรับและจำนวนหน่วยที่ไม่สอดคล้องกับตารางมาตรฐาน USP &lt;711&gt;
📖 Guideline อ้างอิง:
The United States Pharmacopeia USP-NF &lt;711&gt; Dissolution (Acceptance Table 1)
📌 จุดจำก่อนสอบ:
• S1 (n=6): แต่ละเม็ด &gt;= Q + 5%
• S2 (n=12): ค่าเฉลี่ย &gt;= Q และ ไม่มีเม็ดใด &lt; Q - 15%
• S3 (n=24): ค่าเฉลี่ย &gt;= Q, ไม่เกิน 2 เม็ด &lt; Q - 15%, และ ไม่มีเม็ดใด &lt; Q - 25%</t>
        </is>
      </c>
      <c r="K24" s="100" t="n"/>
      <c r="L24" s="88" t="inlineStr">
        <is>
          <t>รูปแบบการวิจัยทางคลินิก</t>
        </is>
      </c>
      <c r="M24" s="100" t="inlineStr">
        <is>
          <t>Research &amp; Biostats</t>
        </is>
      </c>
      <c r="N24" s="88" t="inlineStr">
        <is>
          <t>PLE_CC1_2564_All_Key ข้อ 66</t>
        </is>
      </c>
      <c r="O24" s="100" t="inlineStr">
        <is>
          <t>ข้อสอบจริง</t>
        </is>
      </c>
      <c r="P24" s="100" t="inlineStr">
        <is>
          <t>ปี 2564</t>
        </is>
      </c>
      <c r="Q24" s="100" t="n"/>
    </row>
    <row r="25" ht="13.2" customHeight="1" s="49">
      <c r="A25" s="119" t="inlineStr">
        <is>
          <t>23</t>
        </is>
      </c>
      <c r="B25" s="88"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5" s="100" t="n"/>
      <c r="D25" s="88" t="inlineStr">
        <is>
          <t>มีการทำหลายสถานที่</t>
        </is>
      </c>
      <c r="E25" s="88" t="inlineStr">
        <is>
          <t>double-blinded มี</t>
        </is>
      </c>
      <c r="F25" s="88" t="inlineStr">
        <is>
          <t>มีการสุ่ม</t>
        </is>
      </c>
      <c r="G25" s="88" t="inlineStr">
        <is>
          <t>มีกลุ่มควบคุม 2 กลุ่ม</t>
        </is>
      </c>
      <c r="H25" s="88" t="inlineStr">
        <is>
          <t>มีกลุ่ม intervention 2 กลุ่ม</t>
        </is>
      </c>
      <c r="I25" s="119" t="inlineStr">
        <is>
          <t>1</t>
        </is>
      </c>
      <c r="J25" s="88"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00" t="n"/>
      <c r="L25" s="88" t="inlineStr">
        <is>
          <t>รูปแบบการวิจัยทางคลินิก</t>
        </is>
      </c>
      <c r="M25" s="100" t="inlineStr">
        <is>
          <t>SAP</t>
        </is>
      </c>
      <c r="N25" s="88" t="inlineStr">
        <is>
          <t>ข้อ 53 (PLE_CC1_2562_Key.md)</t>
        </is>
      </c>
      <c r="O25" s="100" t="inlineStr">
        <is>
          <t>ข้อสอบจริง</t>
        </is>
      </c>
      <c r="P25" s="100" t="inlineStr">
        <is>
          <t>ปี 2562</t>
        </is>
      </c>
      <c r="Q25" s="100" t="n"/>
    </row>
    <row r="26" ht="13.2" customHeight="1" s="49">
      <c r="A26" s="119" t="inlineStr">
        <is>
          <t>24</t>
        </is>
      </c>
      <c r="B26" s="88" t="inlineStr">
        <is>
          <t>หากต้องการเทียบยารักษา SLE ตัวใหม่ เทียบกับตัวเก่า จงหา ICER X 77 ยาเก่า 18.0 QALYs 11.0 cost 1,200,000 bath ยาใหม่ 20.0 QALYs 12.5 cost 1,500,000 bath</t>
        </is>
      </c>
      <c r="C26" s="100" t="n"/>
      <c r="D26" s="149" t="inlineStr">
        <is>
          <t>75,000</t>
        </is>
      </c>
      <c r="E26" s="149" t="inlineStr">
        <is>
          <t>120,000</t>
        </is>
      </c>
      <c r="F26" s="149" t="inlineStr">
        <is>
          <t>150,000</t>
        </is>
      </c>
      <c r="G26" s="149" t="inlineStr">
        <is>
          <t>200,000</t>
        </is>
      </c>
      <c r="H26" s="88" t="inlineStr">
        <is>
          <t>300,000 ICER = ou X = 1, 500 , 000 - 1, 200 12 . 5 - 11 , 000 = 200, 000 bath/GALYs หË´มนาÆปทาซËาทืกกรณิ ÂวËนาต้จ²ÆดËรงบ¯นืญ´ต film</t>
        </is>
      </c>
      <c r="I26" s="119" t="inlineStr">
        <is>
          <t>1</t>
        </is>
      </c>
      <c r="J26" s="88"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00" t="n"/>
      <c r="L26" s="88" t="inlineStr">
        <is>
          <t>วิธีประเมินต้นทุนและประสิทธิผล</t>
        </is>
      </c>
      <c r="M26" s="100" t="inlineStr">
        <is>
          <t>SAP</t>
        </is>
      </c>
      <c r="N26" s="88" t="inlineStr">
        <is>
          <t>ข้อ 114 (PLE_CC1_2562_Key.md)</t>
        </is>
      </c>
      <c r="O26" s="100" t="inlineStr">
        <is>
          <t>ข้อสอบจริง</t>
        </is>
      </c>
      <c r="P26" s="100" t="inlineStr">
        <is>
          <t>ปี 2562</t>
        </is>
      </c>
      <c r="Q26" s="100" t="n"/>
    </row>
    <row r="27" ht="13.2" customHeight="1" s="49">
      <c r="A27" s="119" t="inlineStr">
        <is>
          <t>25</t>
        </is>
      </c>
      <c r="B27" s="88" t="inlineStr">
        <is>
          <t>หลักการเก็บข้อมูลทางสถิติใด มี bias น้อยสุด</t>
        </is>
      </c>
      <c r="C27" s="100" t="n"/>
      <c r="D27" s="88" t="inlineStr">
        <is>
          <t>Case report</t>
        </is>
      </c>
      <c r="E27" s="88" t="inlineStr">
        <is>
          <t>Case control</t>
        </is>
      </c>
      <c r="F27" s="88" t="inlineStr">
        <is>
          <t>Cross-sectional survey</t>
        </is>
      </c>
      <c r="G27" s="88" t="inlineStr">
        <is>
          <t>Prospective cohort</t>
        </is>
      </c>
      <c r="H27" s="88" t="inlineStr">
        <is>
          <t>Case series</t>
        </is>
      </c>
      <c r="I27" s="119" t="inlineStr">
        <is>
          <t>1</t>
        </is>
      </c>
      <c r="J27" s="88" t="inlineStr">
        <is>
          <t>✅ คำตอบที่ถูกต้อง: ข้อ ก. Case report
💡 Background:
การประเมินหลักฐานเชิงประจักษ์ (Evidence-Based Practice) อาศัย study design, statistical parameters (p-value, 95% CI, RR/OR) เพื่อการตัดสินใจอย่างแม่นยำ
🎯 ทำไมข้อนี้ถึงถูก:
Case report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 report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CONSORT / STROBE / PRISMA reporting guidelines
• ข้อ ค. (Cross-sectional survey): Cross-sectional survey ไม่ตรงกับข้อบ่งใช้หรือกลไกการออกฤทธิ์ที่ถูกต้องตาม CONSORT / STROBE / PRISMA reporting guidelines
• ข้อ ง. (Prospective cohort): Prospective cohort ไม่ตรงกับข้อบ่งใช้หรือกลไกการออกฤทธิ์ที่ถูกต้องตาม CONSORT / STROBE / PRISMA reporting guidelines
• ข้อ จ. (Case series กรณีศึกษา 11 ผู้ป่วยชายไทยคู่ อายุ 60 ปี แพทย์์วินิจฉัยเป็น cirrhosis with ascites LAB Na (137-145 mEq/L) 138 K (3.6-5 mEq/L) 4.8 Cl (98-107 mEq/L)100 CO2 (22-31 mEq/L) 26 Ca (8.4-10.2 mg/dl) 9 P (2.5-4.5 mg/dl) 3.2 Albumin (3.9-5 g/dl) 3.2 Cr (0.8-1.5 mg%) 0.9 Hb (13-18 g/dl) 14 Hct (36-54%) 37 ห้ามนำไปทำซ้ำทุกกรณี เว้นแต่จะได้รับอนุญาต):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00" t="n"/>
      <c r="L27" s="88" t="inlineStr">
        <is>
          <t>รูปแบบการวิจัยทางคลินิก</t>
        </is>
      </c>
      <c r="M27" s="100" t="inlineStr">
        <is>
          <t>SAP</t>
        </is>
      </c>
      <c r="N27" s="88" t="inlineStr">
        <is>
          <t>ข้อ 85 (PLE_CC1_2558_Key.md)</t>
        </is>
      </c>
      <c r="O27" s="100" t="inlineStr">
        <is>
          <t>ข้อสอบจริง</t>
        </is>
      </c>
      <c r="P27" s="100" t="inlineStr">
        <is>
          <t>ปี 2558</t>
        </is>
      </c>
      <c r="Q27" s="100" t="n"/>
    </row>
    <row r="28" ht="13.2" customHeight="1" s="49">
      <c r="A28" s="119" t="inlineStr">
        <is>
          <t>26</t>
        </is>
      </c>
      <c r="B28" s="88"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 ทดสอบ [📷 มีรูปภาพประกอบ: image147.png, image148.png]</t>
        </is>
      </c>
      <c r="C28" s="100" t="n"/>
      <c r="D28" s="88" t="inlineStr">
        <is>
          <t>Mann-Whitney U test</t>
        </is>
      </c>
      <c r="E28" s="88" t="inlineStr">
        <is>
          <t>Independent t-test</t>
        </is>
      </c>
      <c r="F28" s="88" t="inlineStr">
        <is>
          <t>Pair t-test</t>
        </is>
      </c>
      <c r="G28" s="88" t="inlineStr">
        <is>
          <t>Wilcoxon</t>
        </is>
      </c>
      <c r="H28" s="88" t="inlineStr">
        <is>
          <t>Cox proportional hazard model</t>
        </is>
      </c>
      <c r="I28" s="119" t="inlineStr">
        <is>
          <t>1</t>
        </is>
      </c>
      <c r="J28" s="88" t="inlineStr">
        <is>
          <t>✅ คำตอบที่ถูกต้อง: ข้อ ก. Mann-Whitney U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Mann-Whitney U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Mann-Whitney U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(Independent t-test): Independent t-test ไม่ตรงกับข้อบ่งใช้หรือกลไกการออกฤทธิ์ที่ถูกต้องตาม CONSORT / STROBE / PRISMA reporting guidelines
• ข้อ ค. (Pair t-test): IR (Infrared) spectroscopy วิเคราะห์ functional groups จาก stretching/bending vibrations C=O ~1700 cm-1, O-H ~3200-3550 cm-1
• ข้อ ง. (Wilcoxon): Wilcoxon ไม่ตรงกับข้อบ่งใช้หรือกลไกการออกฤทธิ์ที่ถูกต้องตาม CONSORT / STROBE / PRISMA reporting guidelines
• ข้อ จ. (Cox proportional hazard model): Cox proportional hazard model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00" t="n"/>
      <c r="L28" s="88" t="inlineStr">
        <is>
          <t>รูปแบบการวิจัยทางคลินิก</t>
        </is>
      </c>
      <c r="M28" s="100" t="inlineStr">
        <is>
          <t>SAP</t>
        </is>
      </c>
      <c r="N28" s="88" t="inlineStr">
        <is>
          <t>ข้อ 23 (PLE_CC1_2558_Key.md)</t>
        </is>
      </c>
      <c r="O28" s="100" t="inlineStr">
        <is>
          <t>ข้อสอบจริง</t>
        </is>
      </c>
      <c r="P28" s="100" t="inlineStr">
        <is>
          <t>ปี 2558</t>
        </is>
      </c>
      <c r="Q28" s="100" t="n"/>
    </row>
    <row r="29" ht="13.2" customHeight="1" s="49">
      <c r="A29" s="119" t="inlineStr">
        <is>
          <t>27</t>
        </is>
      </c>
      <c r="B29" s="88"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9" s="100" t="n"/>
      <c r="D29" s="88" t="inlineStr">
        <is>
          <t>Prospective Cohort Study (Relative Risk: RR)</t>
        </is>
      </c>
      <c r="E29" s="88" t="inlineStr">
        <is>
          <t>Case-Control Study (Odds Ratio: OR)</t>
        </is>
      </c>
      <c r="F29" s="88" t="inlineStr">
        <is>
          <t>Cross-Sectional Survey Prevalence Study</t>
        </is>
      </c>
      <c r="G29" s="88" t="inlineStr">
        <is>
          <t>Cost-Effectiveness Analysis (Incremental Cost-Effectiveness Ratio: ICER)</t>
        </is>
      </c>
      <c r="H29" s="88" t="inlineStr">
        <is>
          <t>Cost-Utility Analysis (Quality-Adjusted Life Years: QALY)</t>
        </is>
      </c>
      <c r="I29" s="119" t="inlineStr">
        <is>
          <t>1</t>
        </is>
      </c>
      <c r="J29" s="8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00" t="n"/>
      <c r="L29" s="88" t="inlineStr">
        <is>
          <t>รูปแบบการวิจัยทางคลินิก</t>
        </is>
      </c>
      <c r="M29" s="100" t="inlineStr">
        <is>
          <t>SAP</t>
        </is>
      </c>
      <c r="N29" s="88" t="inlineStr">
        <is>
          <t>ข้อ 26 (PLE_CC1_2557.md)</t>
        </is>
      </c>
      <c r="O29" s="100" t="inlineStr">
        <is>
          <t>ข้อสอบจริง</t>
        </is>
      </c>
      <c r="P29" s="100" t="inlineStr">
        <is>
          <t>ปี 2557</t>
        </is>
      </c>
      <c r="Q29" s="100" t="n"/>
    </row>
    <row r="30" ht="13.2" customHeight="1" s="49">
      <c r="A30" s="119" t="inlineStr">
        <is>
          <t>28</t>
        </is>
      </c>
      <c r="B30" s="88" t="inlineStr">
        <is>
          <t>ยาใดต่อไปนี% ไม่มีผลลดอัตราการตายสำหรับผู้ป่วย myocardial infarction (1) Simvastatin (2) Enalapril (3) Aspirin (4) Clopidogrel (5) Amlodipine</t>
        </is>
      </c>
      <c r="C30" s="100" t="n"/>
      <c r="D30" s="88" t="inlineStr">
        <is>
          <t>Cost-Effectiveness Analysis (Incremental Cost-Effectiveness Ratio: ICER)</t>
        </is>
      </c>
      <c r="E30" s="88" t="inlineStr">
        <is>
          <t>Cost-Utility Analysis (Quality-Adjusted Life Years: QALY)</t>
        </is>
      </c>
      <c r="F30" s="88" t="inlineStr">
        <is>
          <t>Cost-Benefit Analysis (Net Monetary Benefit)</t>
        </is>
      </c>
      <c r="G30" s="88" t="inlineStr">
        <is>
          <t>Cost-Minimization Analysis (CMA)</t>
        </is>
      </c>
      <c r="H30" s="88" t="inlineStr">
        <is>
          <t>Student t-test for comparing two independent means</t>
        </is>
      </c>
      <c r="I30" s="119" t="inlineStr">
        <is>
          <t>1</t>
        </is>
      </c>
      <c r="J30" s="8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00" t="n"/>
      <c r="L30" s="88" t="inlineStr">
        <is>
          <t>รูปแบบการวิจัยทางคลินิก</t>
        </is>
      </c>
      <c r="M30" s="100" t="inlineStr">
        <is>
          <t>SAP</t>
        </is>
      </c>
      <c r="N30" s="88" t="inlineStr">
        <is>
          <t>ข้อ 27 (PLE_CC1_2557.md)</t>
        </is>
      </c>
      <c r="O30" s="100" t="inlineStr">
        <is>
          <t>ข้อสอบจริง</t>
        </is>
      </c>
      <c r="P30" s="100" t="inlineStr">
        <is>
          <t>ปี 2557</t>
        </is>
      </c>
      <c r="Q30" s="100" t="n"/>
    </row>
    <row r="31" ht="13.2" customHeight="1" s="49">
      <c r="A31" s="119" t="inlineStr">
        <is>
          <t>29</t>
        </is>
      </c>
      <c r="B31" s="88"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31" s="100" t="n"/>
      <c r="D31" s="88" t="inlineStr">
        <is>
          <t>Cost-Minimization Analysis (CMA)</t>
        </is>
      </c>
      <c r="E31" s="88" t="inlineStr">
        <is>
          <t>Student t-test for comparing two independent means</t>
        </is>
      </c>
      <c r="F31" s="88" t="inlineStr">
        <is>
          <t>Chi-Square Test for Categorical Independence (p &lt; 0.05)</t>
        </is>
      </c>
      <c r="G31" s="88" t="inlineStr">
        <is>
          <t>Randomized Controlled Trial (Double-blind RCT)</t>
        </is>
      </c>
      <c r="H31" s="88" t="inlineStr">
        <is>
          <t>Prospective Cohort Study (Relative Risk: RR)</t>
        </is>
      </c>
      <c r="I31" s="119" t="inlineStr">
        <is>
          <t>1</t>
        </is>
      </c>
      <c r="J31" s="88"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00" t="n"/>
      <c r="L31" s="88" t="inlineStr">
        <is>
          <t>วิธีประเมินต้นทุนและประสิทธิผล</t>
        </is>
      </c>
      <c r="M31" s="100" t="inlineStr">
        <is>
          <t>SAP</t>
        </is>
      </c>
      <c r="N31" s="88" t="inlineStr">
        <is>
          <t>ข้อ 85 (PLE_CC1_2557.md)</t>
        </is>
      </c>
      <c r="O31" s="100" t="inlineStr">
        <is>
          <t>ข้อสอบจริง</t>
        </is>
      </c>
      <c r="P31" s="100" t="inlineStr">
        <is>
          <t>ปี 2557</t>
        </is>
      </c>
      <c r="Q31" s="100" t="n"/>
    </row>
    <row r="32" ht="13.2" customHeight="1" s="49">
      <c r="A32" s="119" t="inlineStr">
        <is>
          <t>30</t>
        </is>
      </c>
      <c r="B32" s="88"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32" s="100" t="n"/>
      <c r="D32" s="88" t="inlineStr">
        <is>
          <t>Randomized Controlled Trial (Double-blind RCT)</t>
        </is>
      </c>
      <c r="E32" s="88" t="inlineStr">
        <is>
          <t>Prospective Cohort Study (Relative Risk: RR)</t>
        </is>
      </c>
      <c r="F32" s="88" t="inlineStr">
        <is>
          <t>Case-Control Study (Odds Ratio: OR)</t>
        </is>
      </c>
      <c r="G32" s="88" t="inlineStr">
        <is>
          <t>Cross-Sectional Survey Prevalence Study</t>
        </is>
      </c>
      <c r="H32" s="88" t="inlineStr">
        <is>
          <t>Cost-Effectiveness Analysis (Incremental Cost-Effectiveness Ratio: ICER)</t>
        </is>
      </c>
      <c r="I32" s="119" t="inlineStr">
        <is>
          <t>1</t>
        </is>
      </c>
      <c r="J32" s="8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00" t="n"/>
      <c r="L32" s="88" t="inlineStr">
        <is>
          <t>วิธีประเมินต้นทุนและประสิทธิผล</t>
        </is>
      </c>
      <c r="M32" s="100" t="inlineStr">
        <is>
          <t>SAP</t>
        </is>
      </c>
      <c r="N32" s="88" t="inlineStr">
        <is>
          <t>ข้อ 86 (PLE_CC1_2557.md)</t>
        </is>
      </c>
      <c r="O32" s="100" t="inlineStr">
        <is>
          <t>ข้อสอบจริง</t>
        </is>
      </c>
      <c r="P32" s="100" t="inlineStr">
        <is>
          <t>ปี 2557</t>
        </is>
      </c>
      <c r="Q32" s="100" t="n"/>
    </row>
    <row r="33" ht="13.2" customHeight="1" s="49">
      <c r="A33" s="119" t="inlineStr">
        <is>
          <t>31</t>
        </is>
      </c>
      <c r="B33" s="88"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33" s="100" t="n"/>
      <c r="D33" s="88" t="inlineStr">
        <is>
          <t>Cross-Sectional Survey Prevalence Study</t>
        </is>
      </c>
      <c r="E33" s="88" t="inlineStr">
        <is>
          <t>Cost-Effectiveness Analysis (Incremental Cost-Effectiveness Ratio: ICER)</t>
        </is>
      </c>
      <c r="F33" s="88" t="inlineStr">
        <is>
          <t>Cost-Utility Analysis (Quality-Adjusted Life Years: QALY)</t>
        </is>
      </c>
      <c r="G33" s="88" t="inlineStr">
        <is>
          <t>Cost-Benefit Analysis (Net Monetary Benefit)</t>
        </is>
      </c>
      <c r="H33" s="88" t="inlineStr">
        <is>
          <t>Cost-Minimization Analysis (CMA)</t>
        </is>
      </c>
      <c r="I33" s="119" t="inlineStr">
        <is>
          <t>1</t>
        </is>
      </c>
      <c r="J33" s="88"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00" t="n"/>
      <c r="L33" s="88" t="inlineStr">
        <is>
          <t>วิธีประเมินต้นทุนและประสิทธิผล</t>
        </is>
      </c>
      <c r="M33" s="100" t="inlineStr">
        <is>
          <t>SAP</t>
        </is>
      </c>
      <c r="N33" s="88" t="inlineStr">
        <is>
          <t>ข้อ 7 (PLE_CC1_2555 Day 2.md)</t>
        </is>
      </c>
      <c r="O33" s="100" t="inlineStr">
        <is>
          <t>ข้อสอบจริง</t>
        </is>
      </c>
      <c r="P33" s="100" t="inlineStr">
        <is>
          <t>ปี 2555</t>
        </is>
      </c>
      <c r="Q33" s="100" t="n"/>
    </row>
    <row r="34" ht="13.2" customHeight="1" s="49">
      <c r="A34" s="119" t="inlineStr">
        <is>
          <t>32</t>
        </is>
      </c>
      <c r="B34" s="88"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4" s="100" t="n"/>
      <c r="D34" s="88" t="inlineStr">
        <is>
          <t>Cost-Benefit Analysis (Net Monetary Benefit)</t>
        </is>
      </c>
      <c r="E34" s="88" t="inlineStr">
        <is>
          <t>Cost-Minimization Analysis (CMA)</t>
        </is>
      </c>
      <c r="F34" s="88" t="inlineStr">
        <is>
          <t>Student t-test for comparing two independent means</t>
        </is>
      </c>
      <c r="G34" s="88" t="inlineStr">
        <is>
          <t>Chi-Square Test for Categorical Independence (p &lt; 0.05)</t>
        </is>
      </c>
      <c r="H34" s="88" t="inlineStr">
        <is>
          <t>Randomized Controlled Trial (Double-blind RCT)</t>
        </is>
      </c>
      <c r="I34" s="119" t="inlineStr">
        <is>
          <t>1</t>
        </is>
      </c>
      <c r="J34" s="88"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00" t="n"/>
      <c r="L34" s="88" t="inlineStr">
        <is>
          <t>วิธีประเมินต้นทุนและประสิทธิผล</t>
        </is>
      </c>
      <c r="M34" s="100" t="inlineStr">
        <is>
          <t>SAP</t>
        </is>
      </c>
      <c r="N34" s="88" t="inlineStr">
        <is>
          <t>ข้อ 8 (PLE_CC1_2555 Day 2.md)</t>
        </is>
      </c>
      <c r="O34" s="100" t="inlineStr">
        <is>
          <t>ข้อสอบจริง</t>
        </is>
      </c>
      <c r="P34" s="100" t="inlineStr">
        <is>
          <t>ปี 2555</t>
        </is>
      </c>
      <c r="Q34" s="100" t="n"/>
    </row>
    <row r="35" ht="13.2" customHeight="1" s="49">
      <c r="A35" s="119" t="inlineStr">
        <is>
          <t>33</t>
        </is>
      </c>
      <c r="B35" s="88" t="inlineStr">
        <is>
          <t>Cmax + Elimination half-life</t>
        </is>
      </c>
      <c r="C35" s="100" t="n"/>
      <c r="D35" s="88" t="inlineStr">
        <is>
          <t>Chi-Square Test for Categorical Independence (p &lt; 0.05)</t>
        </is>
      </c>
      <c r="E35" s="88" t="inlineStr">
        <is>
          <t>Randomized Controlled Trial (Double-blind RCT)</t>
        </is>
      </c>
      <c r="F35" s="88" t="inlineStr">
        <is>
          <t>Prospective Cohort Study (Relative Risk: RR)</t>
        </is>
      </c>
      <c r="G35" s="88" t="inlineStr">
        <is>
          <t>Case-Control Study (Odds Ratio: OR)</t>
        </is>
      </c>
      <c r="H35" s="88" t="inlineStr">
        <is>
          <t>Cross-Sectional Survey Prevalence Study</t>
        </is>
      </c>
      <c r="I35" s="119" t="inlineStr">
        <is>
          <t>1</t>
        </is>
      </c>
      <c r="J35" s="88"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00" t="n"/>
      <c r="L35" s="88" t="inlineStr">
        <is>
          <t>วิธีประเมินต้นทุนและประสิทธิผล</t>
        </is>
      </c>
      <c r="M35" s="100" t="inlineStr">
        <is>
          <t>SAP</t>
        </is>
      </c>
      <c r="N35" s="88" t="inlineStr">
        <is>
          <t>ข้อ 4 (PLE_CC1_2555 Day 2.md)</t>
        </is>
      </c>
      <c r="O35" s="100" t="inlineStr">
        <is>
          <t>ข้อสอบจริง</t>
        </is>
      </c>
      <c r="P35" s="100" t="inlineStr">
        <is>
          <t>ปี 2555</t>
        </is>
      </c>
      <c r="Q35" s="100" t="n"/>
    </row>
    <row r="36" ht="13.2" customHeight="1" s="49">
      <c r="A36" s="119" t="inlineStr">
        <is>
          <t>34</t>
        </is>
      </c>
      <c r="B36" s="88"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6" s="100" t="n"/>
      <c r="D36" s="88" t="inlineStr">
        <is>
          <t>Case-Control Study (Odds Ratio: OR)</t>
        </is>
      </c>
      <c r="E36" s="88" t="inlineStr">
        <is>
          <t>Cross-Sectional Survey Prevalence Study</t>
        </is>
      </c>
      <c r="F36" s="88" t="inlineStr">
        <is>
          <t>Cost-Effectiveness Analysis (Incremental Cost-Effectiveness Ratio: ICER)</t>
        </is>
      </c>
      <c r="G36" s="88" t="inlineStr">
        <is>
          <t>Cost-Utility Analysis (Quality-Adjusted Life Years: QALY)</t>
        </is>
      </c>
      <c r="H36" s="88" t="inlineStr">
        <is>
          <t>Cost-Benefit Analysis (Net Monetary Benefit)</t>
        </is>
      </c>
      <c r="I36" s="119" t="inlineStr">
        <is>
          <t>1</t>
        </is>
      </c>
      <c r="J36" s="8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00" t="n"/>
      <c r="L36" s="88" t="inlineStr">
        <is>
          <t>สถิติวิเคราะห์</t>
        </is>
      </c>
      <c r="M36" s="100" t="inlineStr">
        <is>
          <t>SAP</t>
        </is>
      </c>
      <c r="N36" s="88" t="inlineStr">
        <is>
          <t>ข้อ 2 (PLE_CC1_2554 SET2.md)</t>
        </is>
      </c>
      <c r="O36" s="100" t="inlineStr">
        <is>
          <t>ข้อสอบจริง</t>
        </is>
      </c>
      <c r="P36" s="100" t="inlineStr">
        <is>
          <t>ปี 2554</t>
        </is>
      </c>
      <c r="Q36" s="100" t="n"/>
    </row>
    <row r="37" ht="13.2" customHeight="1" s="49">
      <c r="A37" s="119" t="inlineStr">
        <is>
          <t>35</t>
        </is>
      </c>
      <c r="B37" s="88" t="inlineStr">
        <is>
          <t>ถ้าต้องการเปรียบเทียบระดับยาที่เวลา 5, 10, 15 และ 20 นาที ของยา FDT กับ Tablet ควรใช้สถิติข้อใดในการวิเคราะห์</t>
        </is>
      </c>
      <c r="C37" s="100" t="n"/>
      <c r="D37" s="88" t="inlineStr">
        <is>
          <t>Cost-Utility Analysis (Quality-Adjusted Life Years: QALY)</t>
        </is>
      </c>
      <c r="E37" s="88" t="inlineStr">
        <is>
          <t>Cost-Benefit Analysis (Net Monetary Benefit)</t>
        </is>
      </c>
      <c r="F37" s="88" t="inlineStr">
        <is>
          <t>Cost-Minimization Analysis (CMA)</t>
        </is>
      </c>
      <c r="G37" s="88" t="inlineStr">
        <is>
          <t>Student t-test for comparing two independent means</t>
        </is>
      </c>
      <c r="H37" s="88" t="inlineStr">
        <is>
          <t>Chi-Square Test for Categorical Independence (p &lt; 0.05)</t>
        </is>
      </c>
      <c r="I37" s="119" t="inlineStr">
        <is>
          <t>1</t>
        </is>
      </c>
      <c r="J37" s="8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00" t="n"/>
      <c r="L37" s="88" t="inlineStr">
        <is>
          <t>รูปแบบการวิจัยทางคลินิก</t>
        </is>
      </c>
      <c r="M37" s="100" t="inlineStr">
        <is>
          <t>SAP</t>
        </is>
      </c>
      <c r="N37" s="88" t="inlineStr">
        <is>
          <t>ข้อ 10 (PLE_CC1_2533.md)</t>
        </is>
      </c>
      <c r="O37" s="100" t="inlineStr">
        <is>
          <t>ข้อสอบจริง</t>
        </is>
      </c>
      <c r="P37" s="100" t="inlineStr">
        <is>
          <t>ปี 2533</t>
        </is>
      </c>
      <c r="Q37" s="100" t="n"/>
    </row>
    <row r="38" ht="13.2" customHeight="1" s="49">
      <c r="A38" s="119" t="inlineStr">
        <is>
          <t>36</t>
        </is>
      </c>
      <c r="B38" s="88"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8" s="100" t="n"/>
      <c r="D38" s="88" t="inlineStr">
        <is>
          <t>Student t-test for comparing two independent means</t>
        </is>
      </c>
      <c r="E38" s="88" t="inlineStr">
        <is>
          <t>Chi-Square Test for Categorical Independence (p &lt; 0.05)</t>
        </is>
      </c>
      <c r="F38" s="88" t="inlineStr">
        <is>
          <t>Randomized Controlled Trial (Double-blind RCT)</t>
        </is>
      </c>
      <c r="G38" s="88" t="inlineStr">
        <is>
          <t>Prospective Cohort Study (Relative Risk: RR)</t>
        </is>
      </c>
      <c r="H38" s="88" t="inlineStr">
        <is>
          <t>Case-Control Study (Odds Ratio: OR)</t>
        </is>
      </c>
      <c r="I38" s="119" t="inlineStr">
        <is>
          <t>1</t>
        </is>
      </c>
      <c r="J38" s="88"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00" t="n"/>
      <c r="L38" s="88" t="inlineStr">
        <is>
          <t>วิธีประเมินต้นทุนและประสิทธิผล</t>
        </is>
      </c>
      <c r="M38" s="100" t="inlineStr">
        <is>
          <t>SAP</t>
        </is>
      </c>
      <c r="N38" s="88" t="inlineStr">
        <is>
          <t>ข้อ 5 (PLE_CC1_2533.md)</t>
        </is>
      </c>
      <c r="O38" s="100" t="inlineStr">
        <is>
          <t>ข้อสอบจริง</t>
        </is>
      </c>
      <c r="P38" s="100" t="inlineStr">
        <is>
          <t>ปี 2533</t>
        </is>
      </c>
      <c r="Q38" s="100" t="n"/>
    </row>
    <row r="39" ht="13.2" customHeight="1" s="49">
      <c r="A39" s="119" t="inlineStr">
        <is>
          <t>37</t>
        </is>
      </c>
      <c r="B39" s="88"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9" s="100" t="n"/>
      <c r="D39" s="88" t="inlineStr">
        <is>
          <t>Prospective Cohort Study (Relative Risk: RR)</t>
        </is>
      </c>
      <c r="E39" s="88" t="inlineStr">
        <is>
          <t>Case-Control Study (Odds Ratio: OR)</t>
        </is>
      </c>
      <c r="F39" s="88" t="inlineStr">
        <is>
          <t>Cross-Sectional Survey Prevalence Study</t>
        </is>
      </c>
      <c r="G39" s="88" t="inlineStr">
        <is>
          <t>Cost-Effectiveness Analysis (Incremental Cost-Effectiveness Ratio: ICER)</t>
        </is>
      </c>
      <c r="H39" s="88" t="inlineStr">
        <is>
          <t>Cost-Utility Analysis (Quality-Adjusted Life Years: QALY)</t>
        </is>
      </c>
      <c r="I39" s="119" t="inlineStr">
        <is>
          <t>1</t>
        </is>
      </c>
      <c r="J39" s="88"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00" t="n"/>
      <c r="L39" s="88" t="inlineStr">
        <is>
          <t>รูปแบบการวิจัยทางคลินิก</t>
        </is>
      </c>
      <c r="M39" s="100" t="inlineStr">
        <is>
          <t>SAP</t>
        </is>
      </c>
      <c r="N39" s="88" t="inlineStr">
        <is>
          <t>ข้อ 10 (PLE_CC1_2533.md)</t>
        </is>
      </c>
      <c r="O39" s="100" t="inlineStr">
        <is>
          <t>ข้อสอบจริง</t>
        </is>
      </c>
      <c r="P39" s="100" t="inlineStr">
        <is>
          <t>ปี 2533</t>
        </is>
      </c>
      <c r="Q39" s="100" t="n"/>
    </row>
    <row r="40" ht="13.2" customHeight="1" s="49">
      <c r="A40" s="119" t="inlineStr">
        <is>
          <t>38</t>
        </is>
      </c>
      <c r="B40" s="88"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40" s="100" t="n"/>
      <c r="D40" s="88" t="inlineStr">
        <is>
          <t>Cost-Effectiveness Analysis (Incremental Cost-Effectiveness Ratio: ICER)</t>
        </is>
      </c>
      <c r="E40" s="88" t="inlineStr">
        <is>
          <t>Cost-Utility Analysis (Quality-Adjusted Life Years: QALY)</t>
        </is>
      </c>
      <c r="F40" s="88" t="inlineStr">
        <is>
          <t>Cost-Benefit Analysis (Net Monetary Benefit)</t>
        </is>
      </c>
      <c r="G40" s="88" t="inlineStr">
        <is>
          <t>Cost-Minimization Analysis (CMA)</t>
        </is>
      </c>
      <c r="H40" s="88" t="inlineStr">
        <is>
          <t>Student t-test for comparing two independent means</t>
        </is>
      </c>
      <c r="I40" s="119" t="inlineStr">
        <is>
          <t>1</t>
        </is>
      </c>
      <c r="J40" s="88"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00" t="n"/>
      <c r="L40" s="88" t="inlineStr">
        <is>
          <t>รูปแบบการวิจัยทางคลินิก</t>
        </is>
      </c>
      <c r="M40" s="100" t="inlineStr">
        <is>
          <t>SAP</t>
        </is>
      </c>
      <c r="N40" s="88" t="inlineStr">
        <is>
          <t>ข้อ 4 (PLE_CC1_2533.md)</t>
        </is>
      </c>
      <c r="O40" s="100" t="inlineStr">
        <is>
          <t>ข้อสอบจริง</t>
        </is>
      </c>
      <c r="P40" s="100" t="inlineStr">
        <is>
          <t>ปี 2533</t>
        </is>
      </c>
      <c r="Q40" s="100" t="n"/>
    </row>
    <row r="41" ht="13.2" customHeight="1" s="49">
      <c r="A41" s="119" t="inlineStr">
        <is>
          <t>39</t>
        </is>
      </c>
      <c r="B41" s="88" t="inlineStr">
        <is>
          <t>Prospective cohort studies</t>
        </is>
      </c>
      <c r="C41" s="100" t="n"/>
      <c r="D41" s="88" t="inlineStr">
        <is>
          <t>Cost-Minimization Analysis (CMA)</t>
        </is>
      </c>
      <c r="E41" s="88" t="inlineStr">
        <is>
          <t>Student t-test for comparing two independent means</t>
        </is>
      </c>
      <c r="F41" s="88" t="inlineStr">
        <is>
          <t>Chi-Square Test for Categorical Independence (p &lt; 0.05)</t>
        </is>
      </c>
      <c r="G41" s="88" t="inlineStr">
        <is>
          <t>Randomized Controlled Trial (Double-blind RCT)</t>
        </is>
      </c>
      <c r="H41" s="88" t="inlineStr">
        <is>
          <t>Prospective Cohort Study (Relative Risk: RR)</t>
        </is>
      </c>
      <c r="I41" s="119" t="inlineStr">
        <is>
          <t>1</t>
        </is>
      </c>
      <c r="J41" s="8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00" t="n"/>
      <c r="L41" s="88" t="inlineStr">
        <is>
          <t>รูปแบบการวิจัยทางคลินิก</t>
        </is>
      </c>
      <c r="M41" s="100" t="inlineStr">
        <is>
          <t>SAP</t>
        </is>
      </c>
      <c r="N41" s="88" t="inlineStr">
        <is>
          <t>ข้อ 3 (PLE_CC1_2533.md)</t>
        </is>
      </c>
      <c r="O41" s="100" t="inlineStr">
        <is>
          <t>ข้อสอบจริง</t>
        </is>
      </c>
      <c r="P41" s="100" t="inlineStr">
        <is>
          <t>ปี 2533</t>
        </is>
      </c>
      <c r="Q41" s="100" t="n"/>
    </row>
    <row r="42" ht="13.2" customHeight="1" s="49">
      <c r="A42" s="119" t="inlineStr">
        <is>
          <t>40</t>
        </is>
      </c>
      <c r="B42" s="88" t="inlineStr">
        <is>
          <t>Nested case-control studies</t>
        </is>
      </c>
      <c r="C42" s="100" t="n"/>
      <c r="D42" s="88" t="inlineStr">
        <is>
          <t>Randomized Controlled Trial (Double-blind RCT)</t>
        </is>
      </c>
      <c r="E42" s="88" t="inlineStr">
        <is>
          <t>Prospective Cohort Study (Relative Risk: RR)</t>
        </is>
      </c>
      <c r="F42" s="88" t="inlineStr">
        <is>
          <t>Case-Control Study (Odds Ratio: OR)</t>
        </is>
      </c>
      <c r="G42" s="88" t="inlineStr">
        <is>
          <t>Cross-Sectional Survey Prevalence Study</t>
        </is>
      </c>
      <c r="H42" s="88" t="inlineStr">
        <is>
          <t>Cost-Effectiveness Analysis (Incremental Cost-Effectiveness Ratio: ICER)</t>
        </is>
      </c>
      <c r="I42" s="119" t="inlineStr">
        <is>
          <t>1</t>
        </is>
      </c>
      <c r="J42" s="8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00" t="n"/>
      <c r="L42" s="88" t="inlineStr">
        <is>
          <t>รูปแบบการวิจัยทางคลินิก</t>
        </is>
      </c>
      <c r="M42" s="100" t="inlineStr">
        <is>
          <t>SAP</t>
        </is>
      </c>
      <c r="N42" s="88" t="inlineStr">
        <is>
          <t>ข้อ 4 (PLE_CC1_2533.md)</t>
        </is>
      </c>
      <c r="O42" s="100" t="inlineStr">
        <is>
          <t>ข้อสอบจริง</t>
        </is>
      </c>
      <c r="P42" s="100" t="inlineStr">
        <is>
          <t>ปี 2533</t>
        </is>
      </c>
      <c r="Q42" s="100" t="n"/>
    </row>
    <row r="43" ht="13.2" customHeight="1" s="49">
      <c r="A43" s="119" t="inlineStr">
        <is>
          <t>41</t>
        </is>
      </c>
      <c r="B43" s="88" t="inlineStr">
        <is>
          <t>จากข้อ 9 พบว่า odds ratio ของผู้ที่มีประวัติการมีเพศสัมพันธ์มาก่อนเทียบกับผู้ที่ไม่มีเพศสัมพันธ์มาก่อนเท่ากับ</t>
        </is>
      </c>
      <c r="C43" s="100" t="n"/>
      <c r="D43" s="88" t="inlineStr">
        <is>
          <t>8 (95% CI 2.4-9.8) หมายความว่าอย่างไร โรคระบบประสาท (Parkinson) สถานการณ์</t>
        </is>
      </c>
      <c r="E43" s="88" t="inlineStr">
        <is>
          <t>Cost-Effectiveness Analysis (Incremental Cost-Effectiveness Ratio: ICER)</t>
        </is>
      </c>
      <c r="F43" s="88" t="inlineStr">
        <is>
          <t>Cost-Utility Analysis (Quality-Adjusted Life Years: QALY)</t>
        </is>
      </c>
      <c r="G43" s="88" t="inlineStr">
        <is>
          <t>Cost-Benefit Analysis (Net Monetary Benefit)</t>
        </is>
      </c>
      <c r="H43" s="88" t="inlineStr">
        <is>
          <t>Cost-Minimization Analysis (CMA)</t>
        </is>
      </c>
      <c r="I43" s="119" t="inlineStr">
        <is>
          <t>1</t>
        </is>
      </c>
      <c r="J43" s="88"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00" t="n"/>
      <c r="L43" s="88" t="inlineStr">
        <is>
          <t>สถิติวิเคราะห์</t>
        </is>
      </c>
      <c r="M43" s="100" t="inlineStr">
        <is>
          <t>SAP</t>
        </is>
      </c>
      <c r="N43" s="88" t="inlineStr">
        <is>
          <t>ข้อ 10 (PLE_CC1_2533.md)</t>
        </is>
      </c>
      <c r="O43" s="100" t="inlineStr">
        <is>
          <t>ข้อสอบจริง</t>
        </is>
      </c>
      <c r="P43" s="100" t="inlineStr">
        <is>
          <t>ปี 2533</t>
        </is>
      </c>
      <c r="Q43" s="100" t="n"/>
    </row>
    <row r="44" ht="13.2" customHeight="1" s="49">
      <c r="A44" s="119" t="inlineStr">
        <is>
          <t>42</t>
        </is>
      </c>
      <c r="B44" s="88" t="inlineStr">
        <is>
          <t>ระเบียบวิจัยและสถิติ 384 390</t>
        </is>
      </c>
      <c r="C44" s="100" t="n"/>
      <c r="D44" s="88" t="inlineStr">
        <is>
          <t>Cost-Benefit Analysis (Net Monetary Benefit)</t>
        </is>
      </c>
      <c r="E44" s="88" t="inlineStr">
        <is>
          <t>Cost-Minimization Analysis (CMA)</t>
        </is>
      </c>
      <c r="F44" s="88" t="inlineStr">
        <is>
          <t>Student t-test for comparing two independent means</t>
        </is>
      </c>
      <c r="G44" s="88" t="inlineStr">
        <is>
          <t>Chi-Square Test for Categorical Independence (p &lt; 0.05)</t>
        </is>
      </c>
      <c r="H44" s="88" t="inlineStr">
        <is>
          <t>Randomized Controlled Trial (Double-blind RCT)</t>
        </is>
      </c>
      <c r="I44" s="119" t="inlineStr">
        <is>
          <t>5</t>
        </is>
      </c>
      <c r="J44" s="88"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00" t="n"/>
      <c r="L44" s="88" t="inlineStr">
        <is>
          <t>รูปแบบการวิจัยทางคลินิก</t>
        </is>
      </c>
      <c r="M44" s="100" t="inlineStr">
        <is>
          <t>SAP</t>
        </is>
      </c>
      <c r="N44" s="88" t="inlineStr">
        <is>
          <t>ข้อ 19 (PLE_CC1_Practice_Exam.md)</t>
        </is>
      </c>
      <c r="O44" s="100" t="inlineStr">
        <is>
          <t>Mock</t>
        </is>
      </c>
      <c r="P44" s="100" t="inlineStr">
        <is>
          <t>Mock สภาเภสัชฯ Practice</t>
        </is>
      </c>
      <c r="Q44" s="100" t="n"/>
    </row>
    <row r="45" ht="13.2" customHeight="1" s="49">
      <c r="A45" s="119" t="inlineStr">
        <is>
          <t>43</t>
        </is>
      </c>
      <c r="B45" s="88" t="inlineStr">
        <is>
          <t>ข้อใดบ่งบอกว่าผู้ป่วยรายนี้เป็น Myocardial Infarction</t>
        </is>
      </c>
      <c r="C45" s="100" t="n"/>
      <c r="D45" s="88" t="inlineStr">
        <is>
          <t>อาการเจ็บร้าวไปที่แขน ไหล่ หลัง</t>
        </is>
      </c>
      <c r="E45" s="88" t="inlineStr">
        <is>
          <t>ตรวจพบ Cardiac enzymes ในกระแสเลือด</t>
        </is>
      </c>
      <c r="F45" s="88" t="inlineStr">
        <is>
          <t>มีค่า Ejection fraction ลดลง</t>
        </is>
      </c>
      <c r="G45" s="88" t="inlineStr">
        <is>
          <t>มีอาการเจ็บเค้นหน้าอกเฉียบพลันขณะพัก</t>
        </is>
      </c>
      <c r="H45" s="88" t="inlineStr">
        <is>
          <t>มีอาการเจ็บเค้นหน้าอกมากกว่า 5 นาที</t>
        </is>
      </c>
      <c r="I45" s="119" t="inlineStr">
        <is>
          <t>1</t>
        </is>
      </c>
      <c r="J45" s="88"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00" t="n"/>
      <c r="L45" s="88" t="inlineStr">
        <is>
          <t>รูปแบบการวิจัยทางคลินิก</t>
        </is>
      </c>
      <c r="M45" s="100" t="inlineStr">
        <is>
          <t>SAP</t>
        </is>
      </c>
      <c r="N45" s="88" t="inlineStr">
        <is>
          <t>ข้อ 6 (PLE_CC1_Practice_Exam.md)</t>
        </is>
      </c>
      <c r="O45" s="100" t="inlineStr">
        <is>
          <t>Mock</t>
        </is>
      </c>
      <c r="P45" s="100" t="inlineStr">
        <is>
          <t>Mock สภาเภสัชฯ Practice</t>
        </is>
      </c>
      <c r="Q45" s="100" t="n"/>
    </row>
    <row r="46" ht="13.2" customHeight="1" s="49">
      <c r="A46" s="119" t="inlineStr">
        <is>
          <t>44</t>
        </is>
      </c>
      <c r="B46" s="88"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6" s="100" t="n"/>
      <c r="D46" s="88" t="inlineStr">
        <is>
          <t>Case-Control Study (Odds Ratio: OR)</t>
        </is>
      </c>
      <c r="E46" s="88" t="inlineStr">
        <is>
          <t>Cross-Sectional Survey Prevalence Study</t>
        </is>
      </c>
      <c r="F46" s="88" t="inlineStr">
        <is>
          <t>Cost-Effectiveness Analysis (Incremental Cost-Effectiveness Ratio: ICER)</t>
        </is>
      </c>
      <c r="G46" s="88" t="inlineStr">
        <is>
          <t>Cost-Utility Analysis (Quality-Adjusted Life Years: QALY)</t>
        </is>
      </c>
      <c r="H46" s="88" t="inlineStr">
        <is>
          <t>Cost-Benefit Analysis (Net Monetary Benefit)</t>
        </is>
      </c>
      <c r="I46" s="119" t="inlineStr">
        <is>
          <t>1</t>
        </is>
      </c>
      <c r="J46" s="88"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00" t="n"/>
      <c r="L46" s="88" t="inlineStr">
        <is>
          <t>รูปแบบการวิจัยทางคลินิก</t>
        </is>
      </c>
      <c r="M46" s="100" t="inlineStr">
        <is>
          <t>SAP</t>
        </is>
      </c>
      <c r="N46" s="88" t="inlineStr">
        <is>
          <t>ข้อ 40 (PLE_CC1_Practice_Exam.md)</t>
        </is>
      </c>
      <c r="O46" s="100" t="inlineStr">
        <is>
          <t>Mock</t>
        </is>
      </c>
      <c r="P46" s="100" t="inlineStr">
        <is>
          <t>Mock สภาเภสัชฯ Practice</t>
        </is>
      </c>
      <c r="Q46" s="100" t="n"/>
    </row>
    <row r="47" ht="13.2" customHeight="1" s="49">
      <c r="A47" s="119" t="inlineStr">
        <is>
          <t>45</t>
        </is>
      </c>
      <c r="B47" s="88" t="inlineStr">
        <is>
          <t>เกี่ยวกับ ระเบียบวิจัยและสถิติ โดย ข้อใดต่อไปนี้กล่าวถูกต้องตามหลักวิชาชีพเภสัชกรรม</t>
        </is>
      </c>
      <c r="C47" s="100" t="n"/>
      <c r="D47" s="88" t="inlineStr">
        <is>
          <t>Cost-Utility Analysis (Quality-Adjusted Life Years: QALY)</t>
        </is>
      </c>
      <c r="E47" s="88" t="inlineStr">
        <is>
          <t>Cost-Benefit Analysis (Net Monetary Benefit)</t>
        </is>
      </c>
      <c r="F47" s="88" t="inlineStr">
        <is>
          <t>Cost-Minimization Analysis (CMA)</t>
        </is>
      </c>
      <c r="G47" s="88" t="inlineStr">
        <is>
          <t>Student t-test for comparing two independent means</t>
        </is>
      </c>
      <c r="H47" s="88" t="inlineStr">
        <is>
          <t>Chi-Square Test for Categorical Independence (p &lt; 0.05)</t>
        </is>
      </c>
      <c r="I47" s="119" t="inlineStr">
        <is>
          <t>1</t>
        </is>
      </c>
      <c r="J47" s="8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00" t="n"/>
      <c r="L47" s="88" t="inlineStr">
        <is>
          <t>รูปแบบการวิจัยทางคลินิก</t>
        </is>
      </c>
      <c r="M47" s="100" t="inlineStr">
        <is>
          <t>SAP</t>
        </is>
      </c>
      <c r="N47" s="88" t="inlineStr">
        <is>
          <t>ข้อ 19 (PLE_CC1_Practice_Exam.md)</t>
        </is>
      </c>
      <c r="O47" s="100" t="inlineStr">
        <is>
          <t>Mock</t>
        </is>
      </c>
      <c r="P47" s="100" t="inlineStr">
        <is>
          <t>Mock สภาเภสัชฯ Practice</t>
        </is>
      </c>
      <c r="Q47" s="100" t="n"/>
    </row>
    <row r="48" ht="13.2" customHeight="1" s="49">
      <c r="A48" s="119" t="inlineStr">
        <is>
          <t>46</t>
        </is>
      </c>
      <c r="B48" s="88"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8" s="100" t="n"/>
      <c r="D48" s="88" t="inlineStr">
        <is>
          <t>Cross-sectional descriptive study</t>
        </is>
      </c>
      <c r="E48" s="88" t="inlineStr">
        <is>
          <t>Cross-sectional analytical study</t>
        </is>
      </c>
      <c r="F48" s="88" t="inlineStr">
        <is>
          <t>Cohort study</t>
        </is>
      </c>
      <c r="G48" s="88" t="inlineStr">
        <is>
          <t>Case control</t>
        </is>
      </c>
      <c r="H48" s="88" t="inlineStr">
        <is>
          <t>RCT</t>
        </is>
      </c>
      <c r="I48" s="119" t="inlineStr">
        <is>
          <t>1</t>
        </is>
      </c>
      <c r="J48" s="8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00" t="n"/>
      <c r="L48" s="88" t="inlineStr">
        <is>
          <t>รูปแบบการวิจัยทางคลินิก</t>
        </is>
      </c>
      <c r="M48" s="100" t="inlineStr">
        <is>
          <t>SAP</t>
        </is>
      </c>
      <c r="N48" s="88" t="inlineStr">
        <is>
          <t>ข้อ 1 (PLE_CC1_Practice_Exam.md)</t>
        </is>
      </c>
      <c r="O48" s="100" t="inlineStr">
        <is>
          <t>Mock</t>
        </is>
      </c>
      <c r="P48" s="100" t="inlineStr">
        <is>
          <t>Mock สภาเภสัชฯ Practice</t>
        </is>
      </c>
      <c r="Q48" s="100" t="n"/>
    </row>
    <row r="49" ht="13.2" customHeight="1" s="49">
      <c r="A49" s="119" t="inlineStr">
        <is>
          <t>47</t>
        </is>
      </c>
      <c r="B49" s="88"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9" s="100" t="n"/>
      <c r="D49" s="88" t="inlineStr">
        <is>
          <t>Cross-sectional descriptive study</t>
        </is>
      </c>
      <c r="E49" s="88" t="inlineStr">
        <is>
          <t>Cross-sectional analytical study</t>
        </is>
      </c>
      <c r="F49" s="88" t="inlineStr">
        <is>
          <t>Retrospective cohort study</t>
        </is>
      </c>
      <c r="G49" s="88" t="inlineStr">
        <is>
          <t>Prospective case control</t>
        </is>
      </c>
      <c r="H49" s="88" t="inlineStr">
        <is>
          <t>Randomized controlled trial</t>
        </is>
      </c>
      <c r="I49" s="119" t="inlineStr">
        <is>
          <t>1</t>
        </is>
      </c>
      <c r="J49" s="88"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00" t="n"/>
      <c r="L49" s="88" t="inlineStr">
        <is>
          <t>รูปแบบการวิจัยทางคลินิก</t>
        </is>
      </c>
      <c r="M49" s="100" t="inlineStr">
        <is>
          <t>SAP</t>
        </is>
      </c>
      <c r="N49" s="88" t="inlineStr">
        <is>
          <t>ข้อ 2 (PLE_CC1_Practice_Exam.md)</t>
        </is>
      </c>
      <c r="O49" s="100" t="inlineStr">
        <is>
          <t>Mock</t>
        </is>
      </c>
      <c r="P49" s="100" t="inlineStr">
        <is>
          <t>Mock สภาเภสัชฯ Practice</t>
        </is>
      </c>
      <c r="Q49" s="100" t="n"/>
    </row>
    <row r="50" ht="13.2" customHeight="1" s="49">
      <c r="A50" s="119" t="inlineStr">
        <is>
          <t>48</t>
        </is>
      </c>
      <c r="B50" s="88"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50" s="100" t="n"/>
      <c r="D50" s="88" t="inlineStr">
        <is>
          <t>Meta-analysis , RCT</t>
        </is>
      </c>
      <c r="E50" s="88" t="inlineStr">
        <is>
          <t>Meta-analysis , Case control</t>
        </is>
      </c>
      <c r="F50" s="88" t="inlineStr">
        <is>
          <t>RCT , Cohort</t>
        </is>
      </c>
      <c r="G50" s="88" t="inlineStr">
        <is>
          <t>Cohort , Case control</t>
        </is>
      </c>
      <c r="H50" s="88" t="inlineStr">
        <is>
          <t>Cohort , Case series</t>
        </is>
      </c>
      <c r="I50" s="119" t="inlineStr">
        <is>
          <t>1</t>
        </is>
      </c>
      <c r="J50" s="88"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00" t="n"/>
      <c r="L50" s="88" t="inlineStr">
        <is>
          <t>รูปแบบการวิจัยทางคลินิก</t>
        </is>
      </c>
      <c r="M50" s="100" t="inlineStr">
        <is>
          <t>SAP</t>
        </is>
      </c>
      <c r="N50" s="88" t="inlineStr">
        <is>
          <t>ข้อ 6 (PLE_CC1_Practice_Exam.md)</t>
        </is>
      </c>
      <c r="O50" s="100" t="inlineStr">
        <is>
          <t>Mock</t>
        </is>
      </c>
      <c r="P50" s="100" t="inlineStr">
        <is>
          <t>Mock สภาเภสัชฯ Practice</t>
        </is>
      </c>
      <c r="Q50" s="100" t="n"/>
    </row>
    <row r="51" ht="13.2" customHeight="1" s="49">
      <c r="A51" s="119" t="inlineStr">
        <is>
          <t>49</t>
        </is>
      </c>
      <c r="B51" s="88" t="inlineStr">
        <is>
          <t>.ถ้าอยากหาความสัมพันธ์ระหว่างไมเกรนกับปัจจัยความเครียด ควรเลือกใช้สถิติใด</t>
        </is>
      </c>
      <c r="C51" s="100" t="n"/>
      <c r="D51" s="88" t="inlineStr">
        <is>
          <t>Chi square test</t>
        </is>
      </c>
      <c r="E51" s="88" t="inlineStr">
        <is>
          <t>T-test</t>
        </is>
      </c>
      <c r="F51" s="88" t="inlineStr">
        <is>
          <t>ANOVA</t>
        </is>
      </c>
      <c r="G51" s="88" t="inlineStr">
        <is>
          <t>Correlation</t>
        </is>
      </c>
      <c r="H51" s="88" t="inlineStr">
        <is>
          <t>Regression</t>
        </is>
      </c>
      <c r="I51" s="119" t="inlineStr">
        <is>
          <t>1</t>
        </is>
      </c>
      <c r="J51" s="88"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00" t="n"/>
      <c r="L51" s="88" t="inlineStr">
        <is>
          <t>รูปแบบการวิจัยทางคลินิก</t>
        </is>
      </c>
      <c r="M51" s="100" t="inlineStr">
        <is>
          <t>SAP</t>
        </is>
      </c>
      <c r="N51" s="88" t="inlineStr">
        <is>
          <t>ข้อ 10 (PLE_CC1_Practice_Exam.md)</t>
        </is>
      </c>
      <c r="O51" s="100" t="inlineStr">
        <is>
          <t>Mock</t>
        </is>
      </c>
      <c r="P51" s="100" t="inlineStr">
        <is>
          <t>Mock สภาเภสัชฯ Practice</t>
        </is>
      </c>
      <c r="Q51" s="100" t="n"/>
    </row>
    <row r="52" ht="13.2" customHeight="1" s="49">
      <c r="A52" s="119" t="inlineStr">
        <is>
          <t>50</t>
        </is>
      </c>
      <c r="B52" s="88"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52" s="100" t="n"/>
      <c r="D52" s="88" t="inlineStr">
        <is>
          <t>Unpaired t-test</t>
        </is>
      </c>
      <c r="E52" s="88" t="inlineStr">
        <is>
          <t>Paired t-test</t>
        </is>
      </c>
      <c r="F52" s="88" t="inlineStr">
        <is>
          <t>Chi-square test 386 ระเบียบวิจัยและสถิติ</t>
        </is>
      </c>
      <c r="G52" s="88" t="inlineStr">
        <is>
          <t>Analysis of variance</t>
        </is>
      </c>
      <c r="H52" s="88" t="inlineStr">
        <is>
          <t>Correlation</t>
        </is>
      </c>
      <c r="I52" s="119" t="inlineStr">
        <is>
          <t>1</t>
        </is>
      </c>
      <c r="J52"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00" t="n"/>
      <c r="L52" s="88" t="inlineStr">
        <is>
          <t>รูปแบบการวิจัยทางคลินิก</t>
        </is>
      </c>
      <c r="M52" s="100" t="inlineStr">
        <is>
          <t>SAP</t>
        </is>
      </c>
      <c r="N52" s="88" t="inlineStr">
        <is>
          <t>ข้อ 11 (PLE_CC1_Practice_Exam.md)</t>
        </is>
      </c>
      <c r="O52" s="100" t="inlineStr">
        <is>
          <t>Mock</t>
        </is>
      </c>
      <c r="P52" s="100" t="inlineStr">
        <is>
          <t>Mock สภาเภสัชฯ Practice</t>
        </is>
      </c>
      <c r="Q52" s="100" t="n"/>
    </row>
    <row r="53" ht="13.2" customHeight="1" s="49">
      <c r="A53" s="119" t="inlineStr">
        <is>
          <t>51</t>
        </is>
      </c>
      <c r="B53" s="88"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53" s="100" t="n"/>
      <c r="D53" s="88" t="inlineStr">
        <is>
          <t>Unpaired t-test</t>
        </is>
      </c>
      <c r="E53" s="88" t="inlineStr">
        <is>
          <t>Paired t-test</t>
        </is>
      </c>
      <c r="F53" s="88" t="inlineStr">
        <is>
          <t>Chi-square test</t>
        </is>
      </c>
      <c r="G53" s="88" t="inlineStr">
        <is>
          <t>Analysis of variance</t>
        </is>
      </c>
      <c r="H53" s="88" t="inlineStr">
        <is>
          <t>Correlation</t>
        </is>
      </c>
      <c r="I53" s="119" t="inlineStr">
        <is>
          <t>1</t>
        </is>
      </c>
      <c r="J53"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00" t="n"/>
      <c r="L53" s="88" t="inlineStr">
        <is>
          <t>รูปแบบการวิจัยทางคลินิก</t>
        </is>
      </c>
      <c r="M53" s="100" t="inlineStr">
        <is>
          <t>SAP</t>
        </is>
      </c>
      <c r="N53" s="88" t="inlineStr">
        <is>
          <t>ข้อ 12 (PLE_CC1_Practice_Exam.md)</t>
        </is>
      </c>
      <c r="O53" s="100" t="inlineStr">
        <is>
          <t>Mock</t>
        </is>
      </c>
      <c r="P53" s="100" t="inlineStr">
        <is>
          <t>Mock สภาเภสัชฯ Practice</t>
        </is>
      </c>
      <c r="Q53" s="100" t="n"/>
    </row>
    <row r="54" ht="13.2" customHeight="1" s="49">
      <c r="A54" s="119" t="inlineStr">
        <is>
          <t>52</t>
        </is>
      </c>
      <c r="B54" s="88"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4" s="100" t="n"/>
      <c r="D54" s="88" t="inlineStr">
        <is>
          <t>Unpaired t-test</t>
        </is>
      </c>
      <c r="E54" s="88" t="inlineStr">
        <is>
          <t>Paired t-test</t>
        </is>
      </c>
      <c r="F54" s="88" t="inlineStr">
        <is>
          <t>Chi-square test</t>
        </is>
      </c>
      <c r="G54" s="88" t="inlineStr">
        <is>
          <t>Analysis of variance</t>
        </is>
      </c>
      <c r="H54" s="88" t="inlineStr">
        <is>
          <t>Correlation</t>
        </is>
      </c>
      <c r="I54" s="119" t="inlineStr">
        <is>
          <t>1</t>
        </is>
      </c>
      <c r="J54"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00" t="n"/>
      <c r="L54" s="88" t="inlineStr">
        <is>
          <t>รูปแบบการวิจัยทางคลินิก</t>
        </is>
      </c>
      <c r="M54" s="100" t="inlineStr">
        <is>
          <t>SAP</t>
        </is>
      </c>
      <c r="N54" s="88" t="inlineStr">
        <is>
          <t>ข้อ 13 (PLE_CC1_Practice_Exam.md)</t>
        </is>
      </c>
      <c r="O54" s="100" t="inlineStr">
        <is>
          <t>Mock</t>
        </is>
      </c>
      <c r="P54" s="100" t="inlineStr">
        <is>
          <t>Mock สภาเภสัชฯ Practice</t>
        </is>
      </c>
      <c r="Q54" s="100" t="n"/>
    </row>
    <row r="55" ht="13.2" customHeight="1" s="49">
      <c r="A55" s="119" t="inlineStr">
        <is>
          <t>53</t>
        </is>
      </c>
      <c r="B55" s="88"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5" s="100" t="n"/>
      <c r="D55" s="88" t="inlineStr">
        <is>
          <t>Unpaired t-test</t>
        </is>
      </c>
      <c r="E55" s="88" t="inlineStr">
        <is>
          <t>Paired t-test</t>
        </is>
      </c>
      <c r="F55" s="88" t="inlineStr">
        <is>
          <t>Chi-square test</t>
        </is>
      </c>
      <c r="G55" s="88" t="inlineStr">
        <is>
          <t>One-way ANOVA</t>
        </is>
      </c>
      <c r="H55" s="88" t="inlineStr">
        <is>
          <t>Correlation</t>
        </is>
      </c>
      <c r="I55" s="119" t="inlineStr">
        <is>
          <t>1</t>
        </is>
      </c>
      <c r="J55"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00" t="n"/>
      <c r="L55" s="88" t="inlineStr">
        <is>
          <t>รูปแบบการวิจัยทางคลินิก</t>
        </is>
      </c>
      <c r="M55" s="100" t="inlineStr">
        <is>
          <t>SAP</t>
        </is>
      </c>
      <c r="N55" s="88" t="inlineStr">
        <is>
          <t>ข้อ 14 (PLE_CC1_Practice_Exam.md)</t>
        </is>
      </c>
      <c r="O55" s="100" t="inlineStr">
        <is>
          <t>Mock</t>
        </is>
      </c>
      <c r="P55" s="100" t="inlineStr">
        <is>
          <t>Mock สภาเภสัชฯ Practice</t>
        </is>
      </c>
      <c r="Q55" s="100" t="n"/>
    </row>
    <row r="56" ht="13.2" customHeight="1" s="49">
      <c r="A56" s="119" t="inlineStr">
        <is>
          <t>54</t>
        </is>
      </c>
      <c r="B56" s="88"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6" s="100" t="n"/>
      <c r="D56" s="88" t="inlineStr">
        <is>
          <t>Unpaired t-test</t>
        </is>
      </c>
      <c r="E56" s="88" t="inlineStr">
        <is>
          <t>Paired t-test</t>
        </is>
      </c>
      <c r="F56" s="88" t="inlineStr">
        <is>
          <t>Chi-square test 387 ระเบียบวิจัยและสถิติ</t>
        </is>
      </c>
      <c r="G56" s="88" t="inlineStr">
        <is>
          <t>One-way ANOVA</t>
        </is>
      </c>
      <c r="H56" s="88" t="inlineStr">
        <is>
          <t>Two-way ANOVA</t>
        </is>
      </c>
      <c r="I56" s="119" t="inlineStr">
        <is>
          <t>1</t>
        </is>
      </c>
      <c r="J56"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00" t="n"/>
      <c r="L56" s="88" t="inlineStr">
        <is>
          <t>รูปแบบการวิจัยทางคลินิก</t>
        </is>
      </c>
      <c r="M56" s="100" t="inlineStr">
        <is>
          <t>SAP</t>
        </is>
      </c>
      <c r="N56" s="88" t="inlineStr">
        <is>
          <t>ข้อ 15 (PLE_CC1_Practice_Exam.md)</t>
        </is>
      </c>
      <c r="O56" s="100" t="inlineStr">
        <is>
          <t>Mock</t>
        </is>
      </c>
      <c r="P56" s="100" t="inlineStr">
        <is>
          <t>Mock สภาเภสัชฯ Practice</t>
        </is>
      </c>
      <c r="Q56" s="100" t="n"/>
    </row>
    <row r="57" ht="13.2" customHeight="1" s="49">
      <c r="A57" s="119" t="inlineStr">
        <is>
          <t>55</t>
        </is>
      </c>
      <c r="B57" s="88"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7" s="100" t="n"/>
      <c r="D57" s="88" t="inlineStr">
        <is>
          <t>Unpaired t-test</t>
        </is>
      </c>
      <c r="E57" s="88" t="inlineStr">
        <is>
          <t>Paired t-test</t>
        </is>
      </c>
      <c r="F57" s="88" t="inlineStr">
        <is>
          <t>Chi-square test</t>
        </is>
      </c>
      <c r="G57" s="88" t="inlineStr">
        <is>
          <t>One-way ANOVA</t>
        </is>
      </c>
      <c r="H57" s="88" t="inlineStr">
        <is>
          <t>Two-way ANOVA</t>
        </is>
      </c>
      <c r="I57" s="119" t="inlineStr">
        <is>
          <t>1</t>
        </is>
      </c>
      <c r="J57" s="88"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00" t="n"/>
      <c r="L57" s="88" t="inlineStr">
        <is>
          <t>รูปแบบการวิจัยทางคลินิก</t>
        </is>
      </c>
      <c r="M57" s="100" t="inlineStr">
        <is>
          <t>SAP</t>
        </is>
      </c>
      <c r="N57" s="88" t="inlineStr">
        <is>
          <t>ข้อ 16 (PLE_CC1_Practice_Exam.md)</t>
        </is>
      </c>
      <c r="O57" s="100" t="inlineStr">
        <is>
          <t>Mock</t>
        </is>
      </c>
      <c r="P57" s="100" t="inlineStr">
        <is>
          <t>Mock สภาเภสัชฯ Practice</t>
        </is>
      </c>
      <c r="Q57" s="100" t="n"/>
    </row>
    <row r="58" ht="13.2" customHeight="1" s="49">
      <c r="A58" s="119" t="inlineStr">
        <is>
          <t>56</t>
        </is>
      </c>
      <c r="B58" s="88"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8" s="100" t="n"/>
      <c r="D58" s="88" t="inlineStr">
        <is>
          <t>Chi-square test</t>
        </is>
      </c>
      <c r="E58" s="88" t="inlineStr">
        <is>
          <t>Unpaired t-test</t>
        </is>
      </c>
      <c r="F58" s="88" t="inlineStr">
        <is>
          <t>Paired t-test 388 ระเบียบวิจัยและสถิติ</t>
        </is>
      </c>
      <c r="G58" s="88" t="inlineStr">
        <is>
          <t>ANOVA</t>
        </is>
      </c>
      <c r="H58" s="88" t="inlineStr">
        <is>
          <t>Correlation</t>
        </is>
      </c>
      <c r="I58" s="119" t="inlineStr">
        <is>
          <t>1</t>
        </is>
      </c>
      <c r="J58" s="88"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00" t="n"/>
      <c r="L58" s="88" t="inlineStr">
        <is>
          <t>รูปแบบการวิจัยทางคลินิก</t>
        </is>
      </c>
      <c r="M58" s="100" t="inlineStr">
        <is>
          <t>SAP</t>
        </is>
      </c>
      <c r="N58" s="88" t="inlineStr">
        <is>
          <t>ข้อ 18 (PLE_CC1_Practice_Exam.md)</t>
        </is>
      </c>
      <c r="O58" s="100" t="inlineStr">
        <is>
          <t>Mock</t>
        </is>
      </c>
      <c r="P58" s="100" t="inlineStr">
        <is>
          <t>Mock สภาเภสัชฯ Practice</t>
        </is>
      </c>
      <c r="Q58" s="100" t="n"/>
    </row>
    <row r="59" ht="13.2" customHeight="1" s="49">
      <c r="A59" s="119" t="inlineStr">
        <is>
          <t>57</t>
        </is>
      </c>
      <c r="B59" s="88"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9" s="100" t="n"/>
      <c r="D59" s="88" t="inlineStr">
        <is>
          <t>Independent Student's t-test</t>
        </is>
      </c>
      <c r="E59" s="88" t="inlineStr">
        <is>
          <t>Paired t-test</t>
        </is>
      </c>
      <c r="F59" s="88" t="inlineStr">
        <is>
          <t>Chi-square test of independence</t>
        </is>
      </c>
      <c r="G59" s="88" t="inlineStr">
        <is>
          <t>One-Way Analysis of Variance (One-Way ANOVA)</t>
        </is>
      </c>
      <c r="H59" s="88" t="inlineStr">
        <is>
          <t>Repeated Measures ANOVA</t>
        </is>
      </c>
      <c r="I59" s="119" t="n">
        <v>4</v>
      </c>
      <c r="J59" s="88"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9" s="100" t="n"/>
      <c r="L59" s="88" t="inlineStr">
        <is>
          <t>รูปแบบการวิจัยทางคลินิก</t>
        </is>
      </c>
      <c r="M59" s="100" t="inlineStr">
        <is>
          <t>SAP</t>
        </is>
      </c>
      <c r="N59" s="88" t="inlineStr">
        <is>
          <t>ข้อ 20 (PLE_CC1_Practice_Exam.md)</t>
        </is>
      </c>
      <c r="O59" s="100" t="inlineStr">
        <is>
          <t>Mock</t>
        </is>
      </c>
      <c r="P59" s="100" t="inlineStr">
        <is>
          <t>Mock สภาเภสัชฯ Practice</t>
        </is>
      </c>
      <c r="Q59" s="100" t="n"/>
    </row>
    <row r="60" ht="13.2" customHeight="1" s="49">
      <c r="A60" s="119" t="inlineStr">
        <is>
          <t>58</t>
        </is>
      </c>
      <c r="B60" s="88" t="inlineStr">
        <is>
          <t>Peak plasma drug concentration (Cmax)</t>
        </is>
      </c>
      <c r="C60" s="100" t="n"/>
      <c r="D60" s="88" t="inlineStr">
        <is>
          <t>Cost-Effectiveness Analysis (Incremental Cost-Effectiveness Ratio: ICER)</t>
        </is>
      </c>
      <c r="E60" s="88" t="inlineStr">
        <is>
          <t>Cost-Utility Analysis (Quality-Adjusted Life Years: QALY)</t>
        </is>
      </c>
      <c r="F60" s="88" t="inlineStr">
        <is>
          <t>Cost-Benefit Analysis (Net Monetary Benefit)</t>
        </is>
      </c>
      <c r="G60" s="88" t="inlineStr">
        <is>
          <t>Cost-Minimization Analysis (CMA)</t>
        </is>
      </c>
      <c r="H60" s="88" t="inlineStr">
        <is>
          <t>Student t-test for comparing two independent means</t>
        </is>
      </c>
      <c r="I60" s="119" t="inlineStr">
        <is>
          <t>1</t>
        </is>
      </c>
      <c r="J60" s="88"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00" t="n"/>
      <c r="L60" s="88" t="inlineStr">
        <is>
          <t>วิธีประเมินต้นทุนและประสิทธิผล</t>
        </is>
      </c>
      <c r="M60" s="100" t="inlineStr">
        <is>
          <t>SAP</t>
        </is>
      </c>
      <c r="N60" s="88" t="inlineStr">
        <is>
          <t>ข้อ 2 (PLE_CC1_Key_Rx20_UBU.md)</t>
        </is>
      </c>
      <c r="O60" s="100" t="inlineStr">
        <is>
          <t>Mock</t>
        </is>
      </c>
      <c r="P60" s="100" t="inlineStr">
        <is>
          <t>Mock Rx20 UBU</t>
        </is>
      </c>
      <c r="Q60" s="100" t="n"/>
    </row>
    <row r="61" ht="13.2" customHeight="1" s="49">
      <c r="A61" s="119" t="inlineStr">
        <is>
          <t>59</t>
        </is>
      </c>
      <c r="B61" s="88"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61" s="100" t="n"/>
      <c r="D61" s="88" t="inlineStr">
        <is>
          <t>Cost-Minimization Analysis (CMA)</t>
        </is>
      </c>
      <c r="E61" s="88" t="inlineStr">
        <is>
          <t>Student t-test for comparing two independent means</t>
        </is>
      </c>
      <c r="F61" s="88" t="inlineStr">
        <is>
          <t>Chi-Square Test for Categorical Independence (p &lt; 0.05)</t>
        </is>
      </c>
      <c r="G61" s="88" t="inlineStr">
        <is>
          <t>Randomized Controlled Trial (Double-blind RCT)</t>
        </is>
      </c>
      <c r="H61" s="88" t="inlineStr">
        <is>
          <t>Prospective Cohort Study (Relative Risk: RR)</t>
        </is>
      </c>
      <c r="I61" s="119" t="inlineStr">
        <is>
          <t>1</t>
        </is>
      </c>
      <c r="J61" s="88"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00" t="n"/>
      <c r="L61" s="88" t="inlineStr">
        <is>
          <t>รูปแบบการวิจัยทางคลินิก</t>
        </is>
      </c>
      <c r="M61" s="100" t="inlineStr">
        <is>
          <t>SAP</t>
        </is>
      </c>
      <c r="N61" s="88" t="inlineStr">
        <is>
          <t>ข้อ 13 (PLE_CC1_Key_Rx20_UBU.md)</t>
        </is>
      </c>
      <c r="O61" s="100" t="inlineStr">
        <is>
          <t>Mock</t>
        </is>
      </c>
      <c r="P61" s="100" t="inlineStr">
        <is>
          <t>Mock Rx20 UBU</t>
        </is>
      </c>
      <c r="Q61" s="100" t="n"/>
    </row>
    <row r="62" ht="13.2" customHeight="1" s="49">
      <c r="A62" s="119" t="inlineStr">
        <is>
          <t>60</t>
        </is>
      </c>
      <c r="B62" s="88" t="inlineStr">
        <is>
          <t>สำนักงานวิจัยระบบสาธารณสุข (สวรส.)</t>
        </is>
      </c>
      <c r="C62" s="100" t="n"/>
      <c r="D62" s="88" t="inlineStr">
        <is>
          <t>Randomized Controlled Trial (Double-blind RCT)</t>
        </is>
      </c>
      <c r="E62" s="88" t="inlineStr">
        <is>
          <t>Prospective Cohort Study (Relative Risk: RR)</t>
        </is>
      </c>
      <c r="F62" s="88" t="inlineStr">
        <is>
          <t>Case-Control Study (Odds Ratio: OR)</t>
        </is>
      </c>
      <c r="G62" s="88" t="inlineStr">
        <is>
          <t>Cross-Sectional Survey Prevalence Study</t>
        </is>
      </c>
      <c r="H62" s="88" t="inlineStr">
        <is>
          <t>Cost-Effectiveness Analysis (Incremental Cost-Effectiveness Ratio: ICER)</t>
        </is>
      </c>
      <c r="I62" s="119" t="inlineStr">
        <is>
          <t>1</t>
        </is>
      </c>
      <c r="J62" s="88"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00" t="n"/>
      <c r="L62" s="88" t="inlineStr">
        <is>
          <t>รูปแบบการวิจัยทางคลินิก</t>
        </is>
      </c>
      <c r="M62" s="100" t="inlineStr">
        <is>
          <t>SAP</t>
        </is>
      </c>
      <c r="N62" s="88" t="inlineStr">
        <is>
          <t>ข้อ 1 (PLE_CC1_Key_Rx20_UBU.md)</t>
        </is>
      </c>
      <c r="O62" s="100" t="inlineStr">
        <is>
          <t>Mock</t>
        </is>
      </c>
      <c r="P62" s="100" t="inlineStr">
        <is>
          <t>Mock Rx20 UBU</t>
        </is>
      </c>
      <c r="Q62" s="100" t="n"/>
    </row>
    <row r="63" ht="13.2" customHeight="1" s="49">
      <c r="A63" s="119" t="inlineStr">
        <is>
          <t>61</t>
        </is>
      </c>
      <c r="B63" s="88"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63" s="100" t="n"/>
      <c r="D63" s="88" t="inlineStr">
        <is>
          <t>Cross-Sectional Survey Prevalence Study</t>
        </is>
      </c>
      <c r="E63" s="88" t="inlineStr">
        <is>
          <t>Cost-Effectiveness Analysis (Incremental Cost-Effectiveness Ratio: ICER)</t>
        </is>
      </c>
      <c r="F63" s="88" t="inlineStr">
        <is>
          <t>Cost-Utility Analysis (Quality-Adjusted Life Years: QALY)</t>
        </is>
      </c>
      <c r="G63" s="88" t="inlineStr">
        <is>
          <t>Cost-Benefit Analysis (Net Monetary Benefit)</t>
        </is>
      </c>
      <c r="H63" s="88" t="inlineStr">
        <is>
          <t>Cost-Minimization Analysis (CMA)</t>
        </is>
      </c>
      <c r="I63" s="119" t="inlineStr">
        <is>
          <t>1</t>
        </is>
      </c>
      <c r="J63" s="88"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00" t="n"/>
      <c r="L63" s="88" t="inlineStr">
        <is>
          <t>รูปแบบการวิจัยทางคลินิก</t>
        </is>
      </c>
      <c r="M63" s="100" t="inlineStr">
        <is>
          <t>SAP</t>
        </is>
      </c>
      <c r="N63" s="88" t="inlineStr">
        <is>
          <t>ข้อ 4 (PLE_CC1_Key_Rx20_UBU.md)</t>
        </is>
      </c>
      <c r="O63" s="100" t="inlineStr">
        <is>
          <t>Mock</t>
        </is>
      </c>
      <c r="P63" s="100" t="inlineStr">
        <is>
          <t>Mock Rx20 UBU</t>
        </is>
      </c>
      <c r="Q63" s="100" t="n"/>
    </row>
    <row r="64" ht="13.2" customHeight="1" s="49">
      <c r="A64" s="119" t="inlineStr">
        <is>
          <t>62</t>
        </is>
      </c>
      <c r="B64" s="88" t="inlineStr">
        <is>
          <t>ยาใดตGอไปนี้ ไมGมีผลลดอัตราการตายสำหรับผู้ป่วย myocardial infarction</t>
        </is>
      </c>
      <c r="C64" s="100" t="n"/>
      <c r="D64" s="88" t="inlineStr">
        <is>
          <t>Simvastatin</t>
        </is>
      </c>
      <c r="E64" s="88" t="inlineStr">
        <is>
          <t>Enalapril</t>
        </is>
      </c>
      <c r="F64" s="88" t="inlineStr">
        <is>
          <t>Aspirin</t>
        </is>
      </c>
      <c r="G64" s="88" t="inlineStr">
        <is>
          <t>Clopidogrel</t>
        </is>
      </c>
      <c r="H64" s="88"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64" s="119" t="inlineStr">
        <is>
          <t>5</t>
        </is>
      </c>
      <c r="J64" s="88"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00" t="n"/>
      <c r="L64" s="88" t="inlineStr">
        <is>
          <t>รูปแบบการวิจัยทางคลินิก</t>
        </is>
      </c>
      <c r="M64" s="100" t="inlineStr">
        <is>
          <t>SAP</t>
        </is>
      </c>
      <c r="N64" s="88" t="inlineStr">
        <is>
          <t>ข้อ 27 (PLE_CC1_Key_Rx20_UBU.md)</t>
        </is>
      </c>
      <c r="O64" s="100" t="inlineStr">
        <is>
          <t>Mock</t>
        </is>
      </c>
      <c r="P64" s="100" t="inlineStr">
        <is>
          <t>Mock Rx20 UBU</t>
        </is>
      </c>
      <c r="Q64" s="100" t="n"/>
    </row>
    <row r="65" ht="13.2" customHeight="1" s="49">
      <c r="A65" s="119" t="inlineStr">
        <is>
          <t>63</t>
        </is>
      </c>
      <c r="B65" s="88" t="inlineStr">
        <is>
          <t>ยาในข$อใดสามารถใช$เปญนยาปนองกัน (primary prophylaxis) สำหรับภาวะ variceal bleeding (1) Octreotide (2) Pantoprazole (3) Somatostatin (4) Propranolol (5) Lactulose</t>
        </is>
      </c>
      <c r="C65" s="100" t="n"/>
      <c r="D65" s="88" t="inlineStr">
        <is>
          <t>Chi-Square Test for Categorical Independence (p &lt; 0.05)</t>
        </is>
      </c>
      <c r="E65" s="88" t="inlineStr">
        <is>
          <t>Randomized Controlled Trial (Double-blind RCT)</t>
        </is>
      </c>
      <c r="F65" s="88" t="inlineStr">
        <is>
          <t>Prospective Cohort Study (Relative Risk: RR)</t>
        </is>
      </c>
      <c r="G65" s="88" t="inlineStr">
        <is>
          <t>Case-Control Study (Odds Ratio: OR)</t>
        </is>
      </c>
      <c r="H65" s="88" t="inlineStr">
        <is>
          <t>Cross-Sectional Survey Prevalence Study</t>
        </is>
      </c>
      <c r="I65" s="119" t="inlineStr">
        <is>
          <t>1</t>
        </is>
      </c>
      <c r="J65" s="88"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00" t="n"/>
      <c r="L65" s="88" t="inlineStr">
        <is>
          <t>วิธีประเมินต้นทุนและประสิทธิผล</t>
        </is>
      </c>
      <c r="M65" s="100" t="inlineStr">
        <is>
          <t>SAP</t>
        </is>
      </c>
      <c r="N65" s="88" t="inlineStr">
        <is>
          <t>ข้อ 56 (PLE_CC1_Key_Rx20_UBU.md)</t>
        </is>
      </c>
      <c r="O65" s="100" t="inlineStr">
        <is>
          <t>Mock</t>
        </is>
      </c>
      <c r="P65" s="100" t="inlineStr">
        <is>
          <t>Mock Rx20 UBU</t>
        </is>
      </c>
      <c r="Q65" s="100" t="n"/>
    </row>
    <row r="66" ht="13.2" customHeight="1" s="49">
      <c r="A66" s="119" t="inlineStr">
        <is>
          <t>64</t>
        </is>
      </c>
      <c r="B66" s="88"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6" s="100" t="n"/>
      <c r="D66" s="88" t="inlineStr">
        <is>
          <t>Case-Control Study (Odds Ratio: OR)</t>
        </is>
      </c>
      <c r="E66" s="88" t="inlineStr">
        <is>
          <t>Cross-Sectional Survey Prevalence Study</t>
        </is>
      </c>
      <c r="F66" s="88" t="inlineStr">
        <is>
          <t>Cost-Effectiveness Analysis (Incremental Cost-Effectiveness Ratio: ICER)</t>
        </is>
      </c>
      <c r="G66" s="88" t="inlineStr">
        <is>
          <t>Cost-Utility Analysis (Quality-Adjusted Life Years: QALY)</t>
        </is>
      </c>
      <c r="H66" s="88" t="inlineStr">
        <is>
          <t>Cost-Benefit Analysis (Net Monetary Benefit)</t>
        </is>
      </c>
      <c r="I66" s="119" t="inlineStr">
        <is>
          <t>1</t>
        </is>
      </c>
      <c r="J66" s="88"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00" t="n"/>
      <c r="L66" s="88" t="inlineStr">
        <is>
          <t>วิธีประเมินต้นทุนและประสิทธิผล</t>
        </is>
      </c>
      <c r="M66" s="100" t="inlineStr">
        <is>
          <t>SAP</t>
        </is>
      </c>
      <c r="N66" s="88" t="inlineStr">
        <is>
          <t>ข้อ 84 (PLE_CC1_Key_Rx20_UBU.md)</t>
        </is>
      </c>
      <c r="O66" s="100" t="inlineStr">
        <is>
          <t>Mock</t>
        </is>
      </c>
      <c r="P66" s="100" t="inlineStr">
        <is>
          <t>Mock Rx20 UBU</t>
        </is>
      </c>
      <c r="Q66" s="100" t="n"/>
    </row>
    <row r="67" ht="13.2" customHeight="1" s="49">
      <c r="A67" s="119" t="inlineStr">
        <is>
          <t>65</t>
        </is>
      </c>
      <c r="B67" s="88" t="inlineStr">
        <is>
          <t>(โจทย_ถามรูปแบบการทดลองที่ให$ข$อมูลที่นGาเชื่อถือที่สุด) RCT</t>
        </is>
      </c>
      <c r="C67" s="100" t="n"/>
      <c r="D67" s="88" t="inlineStr">
        <is>
          <t>Cost-Utility Analysis (Quality-Adjusted Life Years: QALY)</t>
        </is>
      </c>
      <c r="E67" s="88" t="inlineStr">
        <is>
          <t>Cost-Benefit Analysis (Net Monetary Benefit)</t>
        </is>
      </c>
      <c r="F67" s="88" t="inlineStr">
        <is>
          <t>Cost-Minimization Analysis (CMA)</t>
        </is>
      </c>
      <c r="G67" s="88" t="inlineStr">
        <is>
          <t>Student t-test for comparing two independent means</t>
        </is>
      </c>
      <c r="H67" s="88" t="inlineStr">
        <is>
          <t>Chi-Square Test for Categorical Independence (p &lt; 0.05)</t>
        </is>
      </c>
      <c r="I67" s="119" t="inlineStr">
        <is>
          <t>1</t>
        </is>
      </c>
      <c r="J67" s="88"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00" t="n"/>
      <c r="L67" s="88" t="inlineStr">
        <is>
          <t>รูปแบบการวิจัยทางคลินิก</t>
        </is>
      </c>
      <c r="M67" s="100" t="inlineStr">
        <is>
          <t>SAP</t>
        </is>
      </c>
      <c r="N67" s="88" t="inlineStr">
        <is>
          <t>ข้อ 39 (PLE_CC1_Key_Rx20_UBU.md)</t>
        </is>
      </c>
      <c r="O67" s="100" t="inlineStr">
        <is>
          <t>Mock</t>
        </is>
      </c>
      <c r="P67" s="100" t="inlineStr">
        <is>
          <t>Mock Rx20 UBU</t>
        </is>
      </c>
      <c r="Q67" s="100" t="n"/>
    </row>
    <row r="68" ht="13.2" customHeight="1" s="49">
      <c r="A68" s="119" t="inlineStr">
        <is>
          <t>66</t>
        </is>
      </c>
      <c r="B68" s="88" t="inlineStr">
        <is>
          <t>(โจทย_ให$แปลความหมายของ relative risk ให$คGา 0.88 95% CI ไมGครGอม 1) สถานการณ) 5</t>
        </is>
      </c>
      <c r="C68" s="100" t="n"/>
      <c r="D68" s="88" t="inlineStr">
        <is>
          <t>Student t-test for comparing two independent means</t>
        </is>
      </c>
      <c r="E68" s="88" t="inlineStr">
        <is>
          <t>Chi-Square Test for Categorical Independence (p &lt; 0.05)</t>
        </is>
      </c>
      <c r="F68" s="88" t="inlineStr">
        <is>
          <t>Randomized Controlled Trial (Double-blind RCT)</t>
        </is>
      </c>
      <c r="G68" s="88" t="inlineStr">
        <is>
          <t>Prospective Cohort Study (Relative Risk: RR)</t>
        </is>
      </c>
      <c r="H68" s="88" t="inlineStr">
        <is>
          <t>Case-Control Study (Odds Ratio: OR)</t>
        </is>
      </c>
      <c r="I68" s="119" t="inlineStr">
        <is>
          <t>1</t>
        </is>
      </c>
      <c r="J68" s="88"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00" t="n"/>
      <c r="L68" s="88" t="inlineStr">
        <is>
          <t>สถิติวิเคราะห์</t>
        </is>
      </c>
      <c r="M68" s="100" t="inlineStr">
        <is>
          <t>SAP</t>
        </is>
      </c>
      <c r="N68" s="88" t="inlineStr">
        <is>
          <t>ข้อ 40 (PLE_CC1_Key_Rx20_UBU.md)</t>
        </is>
      </c>
      <c r="O68" s="100" t="inlineStr">
        <is>
          <t>Mock</t>
        </is>
      </c>
      <c r="P68" s="100" t="inlineStr">
        <is>
          <t>Mock Rx20 UBU</t>
        </is>
      </c>
      <c r="Q68" s="100" t="n"/>
    </row>
    <row r="69" ht="13.2" customHeight="1" s="49">
      <c r="A69" s="119" t="inlineStr">
        <is>
          <t>67</t>
        </is>
      </c>
      <c r="B69" s="88" t="inlineStr">
        <is>
          <t>มีคGา ICER สูง cost/unit of efficacy ใช$เงินน$อยๆ เพื่อให$ได$ outcome ที่ต$องการ</t>
        </is>
      </c>
      <c r="C69" s="100" t="n"/>
      <c r="D69" s="88" t="inlineStr">
        <is>
          <t>Prospective Cohort Study (Relative Risk: RR)</t>
        </is>
      </c>
      <c r="E69" s="88" t="inlineStr">
        <is>
          <t>Case-Control Study (Odds Ratio: OR)</t>
        </is>
      </c>
      <c r="F69" s="88" t="inlineStr">
        <is>
          <t>Cross-Sectional Survey Prevalence Study</t>
        </is>
      </c>
      <c r="G69" s="88" t="inlineStr">
        <is>
          <t>Cost-Effectiveness Analysis (Incremental Cost-Effectiveness Ratio: ICER)</t>
        </is>
      </c>
      <c r="H69" s="88" t="inlineStr">
        <is>
          <t>Cost-Utility Analysis (Quality-Adjusted Life Years: QALY)</t>
        </is>
      </c>
      <c r="I69" s="119" t="inlineStr">
        <is>
          <t>2</t>
        </is>
      </c>
      <c r="J69" s="88"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00" t="n"/>
      <c r="L69" s="88" t="inlineStr">
        <is>
          <t>วิธีประเมินต้นทุนและประสิทธิผล</t>
        </is>
      </c>
      <c r="M69" s="100" t="inlineStr">
        <is>
          <t>SAP</t>
        </is>
      </c>
      <c r="N69" s="88" t="inlineStr">
        <is>
          <t>ข้อ 5 (PLE_CC1_Key_Rx20_UBU.md)</t>
        </is>
      </c>
      <c r="O69" s="100" t="inlineStr">
        <is>
          <t>Mock</t>
        </is>
      </c>
      <c r="P69" s="100" t="inlineStr">
        <is>
          <t>Mock Rx20 UBU</t>
        </is>
      </c>
      <c r="Q69" s="100" t="n"/>
    </row>
    <row r="70" ht="13.2" customHeight="1" s="49">
      <c r="A70" s="119" t="inlineStr">
        <is>
          <t>68</t>
        </is>
      </c>
      <c r="B70" s="88" t="inlineStr">
        <is>
          <t>จากสถิติพบวGาในป3 2556 มีผู้ป่วยด$วยภาวะ..........22885 รายตGอประชากรหนึ่งแสนคน จำนวนดังกลGาวเรียกวGาอะไร</t>
        </is>
      </c>
      <c r="C70" s="100" t="n"/>
      <c r="D70" s="88" t="inlineStr">
        <is>
          <t>Cost-Effectiveness Analysis (Incremental Cost-Effectiveness Ratio: ICER)</t>
        </is>
      </c>
      <c r="E70" s="88" t="inlineStr">
        <is>
          <t>Cost-Utility Analysis (Quality-Adjusted Life Years: QALY)</t>
        </is>
      </c>
      <c r="F70" s="88" t="inlineStr">
        <is>
          <t>Cost-Benefit Analysis (Net Monetary Benefit)</t>
        </is>
      </c>
      <c r="G70" s="88" t="inlineStr">
        <is>
          <t>Cost-Minimization Analysis (CMA)</t>
        </is>
      </c>
      <c r="H70" s="88" t="inlineStr">
        <is>
          <t>Student t-test for comparing two independent means</t>
        </is>
      </c>
      <c r="I70" s="119" t="inlineStr">
        <is>
          <t>1</t>
        </is>
      </c>
      <c r="J70" s="88"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00" t="n"/>
      <c r="L70" s="88" t="inlineStr">
        <is>
          <t>รูปแบบการวิจัยทางคลินิก</t>
        </is>
      </c>
      <c r="M70" s="100" t="inlineStr">
        <is>
          <t>SAP</t>
        </is>
      </c>
      <c r="N70" s="88" t="inlineStr">
        <is>
          <t>ข้อ 105 (PLE_CC1_Key_Rx20_UBU.md)</t>
        </is>
      </c>
      <c r="O70" s="100" t="inlineStr">
        <is>
          <t>Mock</t>
        </is>
      </c>
      <c r="P70" s="100" t="inlineStr">
        <is>
          <t>Mock Rx20 UBU</t>
        </is>
      </c>
      <c r="Q70" s="100" t="n"/>
    </row>
    <row r="71" ht="13.2" customHeight="1" s="49">
      <c r="A71" s="119" t="inlineStr">
        <is>
          <t>69</t>
        </is>
      </c>
      <c r="B71" s="88"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71" s="100" t="n"/>
      <c r="D71" s="88" t="inlineStr">
        <is>
          <t>Cost-Minimization Analysis (CMA)</t>
        </is>
      </c>
      <c r="E71" s="88" t="inlineStr">
        <is>
          <t>Student t-test for comparing two independent means</t>
        </is>
      </c>
      <c r="F71" s="88" t="inlineStr">
        <is>
          <t>Chi-Square Test for Categorical Independence (p &lt; 0.05)</t>
        </is>
      </c>
      <c r="G71" s="88" t="inlineStr">
        <is>
          <t>Randomized Controlled Trial (Double-blind RCT)</t>
        </is>
      </c>
      <c r="H71" s="88" t="inlineStr">
        <is>
          <t>Prospective Cohort Study (Relative Risk: RR)</t>
        </is>
      </c>
      <c r="I71" s="119" t="inlineStr">
        <is>
          <t>2</t>
        </is>
      </c>
      <c r="J71" s="88"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00" t="n"/>
      <c r="L71" s="88" t="inlineStr">
        <is>
          <t>สถิติวิเคราะห์</t>
        </is>
      </c>
      <c r="M71" s="100" t="inlineStr">
        <is>
          <t>SAP</t>
        </is>
      </c>
      <c r="N71" s="88" t="inlineStr">
        <is>
          <t>ข้อ 5 (PLE_CC1_Key_Rx20_UBU.md)</t>
        </is>
      </c>
      <c r="O71" s="100" t="inlineStr">
        <is>
          <t>Mock</t>
        </is>
      </c>
      <c r="P71" s="100" t="inlineStr">
        <is>
          <t>Mock Rx20 UBU</t>
        </is>
      </c>
      <c r="Q71" s="100" t="n"/>
    </row>
    <row r="72" ht="13.2" customHeight="1" s="49">
      <c r="A72" s="119" t="inlineStr">
        <is>
          <t>70</t>
        </is>
      </c>
      <c r="B72" s="88"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72" s="100" t="n"/>
      <c r="D72" s="88" t="inlineStr">
        <is>
          <t>Randomized Controlled Trial (Double-blind RCT)</t>
        </is>
      </c>
      <c r="E72" s="88" t="inlineStr">
        <is>
          <t>Prospective Cohort Study (Relative Risk: RR)</t>
        </is>
      </c>
      <c r="F72" s="88" t="inlineStr">
        <is>
          <t>Case-Control Study (Odds Ratio: OR)</t>
        </is>
      </c>
      <c r="G72" s="88" t="inlineStr">
        <is>
          <t>Cross-Sectional Survey Prevalence Study</t>
        </is>
      </c>
      <c r="H72" s="88" t="inlineStr">
        <is>
          <t>Cost-Effectiveness Analysis (Incremental Cost-Effectiveness Ratio: ICER)</t>
        </is>
      </c>
      <c r="I72" s="119" t="inlineStr">
        <is>
          <t>4</t>
        </is>
      </c>
      <c r="J72" s="88"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00" t="n"/>
      <c r="L72" s="88" t="inlineStr">
        <is>
          <t>วิธีประเมินต้นทุนและประสิทธิผล</t>
        </is>
      </c>
      <c r="M72" s="100" t="inlineStr">
        <is>
          <t>SAP</t>
        </is>
      </c>
      <c r="N72" s="88" t="inlineStr">
        <is>
          <t>ข้อ 2 (PLE_CC1_Key_Rx20_UBU.md)</t>
        </is>
      </c>
      <c r="O72" s="100" t="inlineStr">
        <is>
          <t>Mock</t>
        </is>
      </c>
      <c r="P72" s="100" t="inlineStr">
        <is>
          <t>Mock Rx20 UBU</t>
        </is>
      </c>
      <c r="Q72" s="100" t="n"/>
    </row>
    <row r="73" ht="13.2" customHeight="1" s="49">
      <c r="A73" s="119" t="inlineStr">
        <is>
          <t>71</t>
        </is>
      </c>
      <c r="B73" s="88" t="inlineStr">
        <is>
          <t>เกี่ยวกับ Prospective Cohort study ข้อใดต่อไปนี้กล่าวถูกต้องตามหลักวิชาชีพเภสัชกรรม</t>
        </is>
      </c>
      <c r="C73" s="100" t="n"/>
      <c r="D73" s="88" t="inlineStr">
        <is>
          <t>Cross-Sectional Survey Prevalence Study</t>
        </is>
      </c>
      <c r="E73" s="88" t="inlineStr">
        <is>
          <t>Cost-Effectiveness Analysis (Incremental Cost-Effectiveness Ratio: ICER)</t>
        </is>
      </c>
      <c r="F73" s="88" t="inlineStr">
        <is>
          <t>Cost-Utility Analysis (Quality-Adjusted Life Years: QALY)</t>
        </is>
      </c>
      <c r="G73" s="88" t="inlineStr">
        <is>
          <t>Cost-Benefit Analysis (Net Monetary Benefit)</t>
        </is>
      </c>
      <c r="H73" s="88" t="inlineStr">
        <is>
          <t>Cost-Minimization Analysis (CMA)</t>
        </is>
      </c>
      <c r="I73" s="119" t="inlineStr">
        <is>
          <t>1</t>
        </is>
      </c>
      <c r="J73" s="88"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00" t="n"/>
      <c r="L73" s="88" t="inlineStr">
        <is>
          <t>รูปแบบการวิจัยทางคลินิก</t>
        </is>
      </c>
      <c r="M73" s="100" t="inlineStr">
        <is>
          <t>SAP</t>
        </is>
      </c>
      <c r="N73" s="88" t="inlineStr">
        <is>
          <t>ข้อ 5 (PLE_CC1_Key_Rx20_UBU.md)</t>
        </is>
      </c>
      <c r="O73" s="100" t="inlineStr">
        <is>
          <t>Mock</t>
        </is>
      </c>
      <c r="P73" s="100" t="inlineStr">
        <is>
          <t>Mock Rx20 UBU</t>
        </is>
      </c>
      <c r="Q73" s="100" t="n"/>
    </row>
    <row r="74" ht="13.2" customHeight="1" s="49">
      <c r="A74" s="119" t="inlineStr">
        <is>
          <t>72</t>
        </is>
      </c>
      <c r="B74" s="88"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4" s="100" t="n"/>
      <c r="D74" s="88" t="inlineStr">
        <is>
          <t>Cost-Benefit Analysis (Net Monetary Benefit)</t>
        </is>
      </c>
      <c r="E74" s="88" t="inlineStr">
        <is>
          <t>Cost-Minimization Analysis (CMA)</t>
        </is>
      </c>
      <c r="F74" s="88" t="inlineStr">
        <is>
          <t>Student t-test for comparing two independent means</t>
        </is>
      </c>
      <c r="G74" s="88" t="inlineStr">
        <is>
          <t>Chi-Square Test for Categorical Independence (p &lt; 0.05)</t>
        </is>
      </c>
      <c r="H74" s="88" t="inlineStr">
        <is>
          <t>Randomized Controlled Trial (Double-blind RCT)</t>
        </is>
      </c>
      <c r="I74" s="119" t="inlineStr">
        <is>
          <t>3</t>
        </is>
      </c>
      <c r="J74" s="88"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00" t="n"/>
      <c r="L74" s="88" t="inlineStr">
        <is>
          <t>วิธีประเมินต้นทุนและประสิทธิผล</t>
        </is>
      </c>
      <c r="M74" s="100" t="inlineStr">
        <is>
          <t>SAP</t>
        </is>
      </c>
      <c r="N74" s="88" t="inlineStr">
        <is>
          <t>ข้อ 4 (PLE_CC1_Key_Rx20_UBU.md)</t>
        </is>
      </c>
      <c r="O74" s="100" t="inlineStr">
        <is>
          <t>Mock</t>
        </is>
      </c>
      <c r="P74" s="100" t="inlineStr">
        <is>
          <t>Mock Rx20 UBU</t>
        </is>
      </c>
      <c r="Q74" s="100" t="n"/>
    </row>
    <row r="75" ht="13.2" customHeight="1" s="49">
      <c r="A75" s="119" t="inlineStr">
        <is>
          <t>73</t>
        </is>
      </c>
      <c r="B75" s="88" t="inlineStr">
        <is>
          <t>โรงพยาบาลพิจารณาเลือกยา โดยดูความคุ้มค่าของยาพ่น A และ ยาพ่น B ข้อใดถูกต้อง (Threshold ของ โรงพยาบาล = 160,000/QALYs)</t>
        </is>
      </c>
      <c r="C75" s="100" t="n"/>
      <c r="D75" s="88" t="inlineStr">
        <is>
          <t>ยา A คุ้มค่ามากกว่า เนื่องจากมีปีสุขภาวะมากกว่า</t>
        </is>
      </c>
      <c r="E75" s="88" t="inlineStr">
        <is>
          <t>ยา A คุ้มค่ามากกว่ายา B เนื่องจากมีค่า ICER ติดลบ 8,000/QALYs</t>
        </is>
      </c>
      <c r="F75" s="88" t="inlineStr">
        <is>
          <t>ยา B คุ้มค่ามากกว่ายา A เนื่องจากต้นทุนถูกกว่า</t>
        </is>
      </c>
      <c r="G75" s="88" t="inlineStr">
        <is>
          <t>ยา B คุ้มค่ามากกว่ายา A เนื่องจากมีค่า ICER บวก 8,000/QALYs</t>
        </is>
      </c>
      <c r="H75" s="88"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5" s="119" t="inlineStr">
        <is>
          <t>4</t>
        </is>
      </c>
      <c r="J75" s="88"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00" t="n"/>
      <c r="L75" s="88" t="inlineStr">
        <is>
          <t>วิธีประเมินต้นทุนและประสิทธิผล</t>
        </is>
      </c>
      <c r="M75" s="100" t="inlineStr">
        <is>
          <t>SAP</t>
        </is>
      </c>
      <c r="N75" s="88" t="inlineStr">
        <is>
          <t>ข้อ 63 (PLE_CC1_Key_Rx20_UBU.md)</t>
        </is>
      </c>
      <c r="O75" s="100" t="inlineStr">
        <is>
          <t>Mock</t>
        </is>
      </c>
      <c r="P75" s="100" t="inlineStr">
        <is>
          <t>Mock Rx20 UBU</t>
        </is>
      </c>
      <c r="Q75" s="100" t="n"/>
    </row>
    <row r="76" ht="13.2" customHeight="1" s="49">
      <c r="A76" s="100" t="n">
        <v>130</v>
      </c>
      <c r="B76" s="88"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6" s="100" t="n"/>
      <c r="D76" s="88" t="inlineStr">
        <is>
          <t>Indirect cost (ต้นทุนทางอ้อม)</t>
        </is>
      </c>
      <c r="E76" s="88" t="inlineStr">
        <is>
          <t>Intangible cost (ต้นทุนที่ไม่สามารถวัดเป็นตัวเงินได้)</t>
        </is>
      </c>
      <c r="F76" s="88" t="inlineStr">
        <is>
          <t>Direct medical cost (ต้นทุนทางตรงทางการแพทย์์)</t>
        </is>
      </c>
      <c r="G76" s="88" t="inlineStr">
        <is>
          <t>Direct non-medical cost (ต้นทุนทางตรงที่ไม่ใช่ทางการแพทย์์)</t>
        </is>
      </c>
      <c r="H76" s="88" t="inlineStr">
        <is>
          <t>Opportunity cost (ต้นทุนค่าเสียโอกาสเชิงนโยบาย)</t>
        </is>
      </c>
      <c r="I76" s="119" t="inlineStr">
        <is>
          <t>1</t>
        </is>
      </c>
      <c r="J76" s="88"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6" s="100" t="n"/>
      <c r="L76" s="88" t="inlineStr">
        <is>
          <t>Research &amp; Biostats</t>
        </is>
      </c>
      <c r="M76" s="100" t="inlineStr">
        <is>
          <t>SAP</t>
        </is>
      </c>
      <c r="N76" s="88" t="inlineStr">
        <is>
          <t>PLE_CC1_2567_Key ข้อ 10</t>
        </is>
      </c>
      <c r="O76" s="100" t="inlineStr">
        <is>
          <t>ข้อสอบจริง</t>
        </is>
      </c>
      <c r="P76" s="100" t="inlineStr">
        <is>
          <t>ปี 2567</t>
        </is>
      </c>
      <c r="Q76" s="100" t="n"/>
    </row>
    <row r="77" ht="13.2" customHeight="1" s="49">
      <c r="A77" s="100" t="n">
        <v>131</v>
      </c>
      <c r="B77" s="88"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77" s="100" t="n"/>
      <c r="D77" s="88" t="inlineStr">
        <is>
          <t>การใช้ยา Lamivudine มีประสิทธิภาพป้องกันการเกิดภาวะตับอักเสบได้มากกว่า Tenofovir/Lamivudine</t>
        </is>
      </c>
      <c r="E77" s="88" t="inlineStr">
        <is>
          <t>ผลการศึกษาดังกล่าวแสดงถึง significance level ที่ 0.05 เนื่องจากค่า 95%CI ไม่คร่อม 1</t>
        </is>
      </c>
      <c r="F77" s="88" t="inlineStr">
        <is>
          <t>ควรทำการศึกษาเพิ่มเติม เนื่องจากผลของการศึกษา RR เข้าใกล้ 0.5</t>
        </is>
      </c>
      <c r="G77" s="88" t="inlineStr">
        <is>
          <t>จำนวนอาสาสมัครที่เข้าร่วมการศึกษามีจำนวนมากจนเกินไป ผลอาจทำให้คลาดเคลื่อนได้</t>
        </is>
      </c>
      <c r="H77" s="88" t="inlineStr">
        <is>
          <t>ถูกทุกข้อ</t>
        </is>
      </c>
      <c r="I77" s="100" t="inlineStr">
        <is>
          <t>1</t>
        </is>
      </c>
      <c r="J77" s="88"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7" s="100" t="n"/>
      <c r="L77" s="88" t="inlineStr">
        <is>
          <t>Hypertension</t>
        </is>
      </c>
      <c r="M77" s="100" t="inlineStr">
        <is>
          <t>Clinic</t>
        </is>
      </c>
      <c r="N77" s="88" t="inlineStr">
        <is>
          <t>ข้อ 116 (Pharmtutor_2024_Set1.md)</t>
        </is>
      </c>
      <c r="O77" s="100" t="n"/>
      <c r="P77" s="100" t="n"/>
      <c r="Q77" s="100" t="n"/>
    </row>
    <row r="78" ht="13.2" customHeight="1" s="49">
      <c r="A78" s="100" t="n">
        <v>132</v>
      </c>
      <c r="B78" s="88"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78" s="100" t="n"/>
      <c r="D78" s="88" t="inlineStr">
        <is>
          <t>4 9.5</t>
        </is>
      </c>
      <c r="E78" s="88" t="inlineStr">
        <is>
          <t>9 Cough</t>
        </is>
      </c>
      <c r="F78" s="88" t="inlineStr">
        <is>
          <t>Empagliflozin 10 mg OD</t>
        </is>
      </c>
      <c r="G78" s="88" t="inlineStr">
        <is>
          <t>Diltiazem 30 mg TID</t>
        </is>
      </c>
      <c r="H78" s="88" t="inlineStr">
        <is>
          <t>0 ควรใช้สถิติใดสำหรับการวิเคราะห์ดังกล่าว</t>
        </is>
      </c>
      <c r="I78" s="100" t="inlineStr">
        <is>
          <t>1</t>
        </is>
      </c>
      <c r="J78" s="88"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8" s="100" t="n"/>
      <c r="L78" s="88" t="inlineStr">
        <is>
          <t>Hypertension</t>
        </is>
      </c>
      <c r="M78" s="100" t="inlineStr">
        <is>
          <t>Clinic</t>
        </is>
      </c>
      <c r="N78" s="88" t="inlineStr">
        <is>
          <t>ข้อ 17 (PLE_CC1_Practice_Exam.md)</t>
        </is>
      </c>
      <c r="O78" s="100" t="n"/>
      <c r="P78" s="100" t="n"/>
      <c r="Q78" s="100" t="n"/>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inlineStr">
        <is>
          <t>Username</t>
        </is>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inlineStr">
        <is>
          <t>maxnum</t>
        </is>
      </c>
      <c r="B3" s="88" t="inlineStr">
        <is>
          <t>เกี่ยวกับ Maxnum ข้อใดต่อไปนี้กล่าวถูกต้องตามหลักวิชาชีพเภสัชกรรม</t>
        </is>
      </c>
      <c r="C3" s="100" t="n">
        <v>17</v>
      </c>
      <c r="D3" s="88" t="inlineStr">
        <is>
          <t>5</t>
        </is>
      </c>
      <c r="E3" s="144" t="inlineStr">
        <is>
          <t>0.29</t>
        </is>
      </c>
      <c r="F3" s="88" t="inlineStr">
        <is>
          <t>1</t>
        </is>
      </c>
      <c r="G3" s="88" t="inlineStr">
        <is>
          <t>2026-09-24T14:17:16.289Z</t>
        </is>
      </c>
    </row>
    <row r="4" ht="13.2" customHeight="1" s="49">
      <c r="A4" s="100" t="inlineStr">
        <is>
          <t>chayanit</t>
        </is>
      </c>
      <c r="B4" s="88" t="inlineStr">
        <is>
          <t>เกี่ยวกับ idea ข้อใดต่อไปนี้กล่าวถูกต้องตามหลักวิชาชีพเภสัชกรรม</t>
        </is>
      </c>
      <c r="C4" s="100" t="n">
        <v>33</v>
      </c>
      <c r="D4" s="88" t="inlineStr">
        <is>
          <t>26</t>
        </is>
      </c>
      <c r="E4" s="144" t="inlineStr">
        <is>
          <t>0.79</t>
        </is>
      </c>
      <c r="F4" s="88" t="inlineStr">
        <is>
          <t>1</t>
        </is>
      </c>
      <c r="G4" s="88" t="inlineStr">
        <is>
          <t>2026-09-24T13:36:51.013Z</t>
        </is>
      </c>
    </row>
    <row r="5" ht="13.2" customHeight="1" s="49">
      <c r="A5" s="100" t="inlineStr">
        <is>
          <t>supichaya</t>
        </is>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row>
    <row r="6" ht="13.2" customHeight="1" s="49">
      <c r="A6" s="100" t="n">
        <v>6531014833</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row>
    <row r="7" ht="13.2" customHeight="1" s="49">
      <c r="A7" s="100" t="inlineStr">
        <is>
          <t>j.natthida</t>
        </is>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row>
    <row r="8" ht="13.2" customHeight="1" s="49">
      <c r="A8" s="100" t="n">
        <v>6531024033</v>
      </c>
      <c r="B8" s="88" t="inlineStr">
        <is>
          <t>เกี่ยวกับ 6531024033 ข้อใดต่อไปนี้กล่าวถูกต้องตามหลักวิชาชีพเภสัชกรรม</t>
        </is>
      </c>
      <c r="C8" s="100" t="n">
        <v>9</v>
      </c>
      <c r="D8" s="88" t="inlineStr">
        <is>
          <t>5</t>
        </is>
      </c>
      <c r="E8" s="144" t="inlineStr">
        <is>
          <t>0.56</t>
        </is>
      </c>
      <c r="F8" s="88" t="inlineStr">
        <is>
          <t>1</t>
        </is>
      </c>
      <c r="G8" s="88" t="inlineStr">
        <is>
          <t>2026-09-24T13:27:04.553Z</t>
        </is>
      </c>
    </row>
    <row r="9" ht="13.2" customHeight="1" s="49">
      <c r="A9" s="100" t="n"/>
      <c r="B9" s="34" t="n"/>
      <c r="C9" s="100" t="n"/>
      <c r="D9" s="34" t="n"/>
      <c r="E9" s="112" t="n"/>
      <c r="F9" s="34" t="n"/>
      <c r="G9" s="34" t="n"/>
    </row>
    <row r="10" ht="13.2" customHeight="1" s="49">
      <c r="A10" s="100" t="n"/>
      <c r="B10" s="34" t="n"/>
      <c r="C10" s="100" t="n"/>
      <c r="D10" s="34" t="n"/>
      <c r="E10" s="112" t="n"/>
      <c r="F10" s="34" t="n"/>
      <c r="G10" s="34" t="n"/>
    </row>
    <row r="11" ht="13.2" customHeight="1" s="49">
      <c r="A11" s="100" t="n"/>
      <c r="B11" s="34" t="n"/>
      <c r="C11" s="100" t="n"/>
      <c r="D11" s="34" t="n"/>
      <c r="E11" s="112" t="n"/>
      <c r="F11" s="34" t="n"/>
      <c r="G11" s="34" t="n"/>
    </row>
    <row r="12" ht="13.2" customHeight="1" s="49">
      <c r="A12" s="100" t="n"/>
      <c r="B12" s="34" t="n"/>
      <c r="C12" s="100" t="n"/>
      <c r="D12" s="34" t="n"/>
      <c r="E12" s="112" t="n"/>
      <c r="F12" s="34" t="n"/>
      <c r="G12" s="34" t="n"/>
    </row>
    <row r="13" ht="13.2" customHeight="1" s="49">
      <c r="A13" s="100" t="n"/>
      <c r="B13" s="34" t="n"/>
      <c r="C13" s="100" t="n"/>
      <c r="D13" s="34" t="n"/>
      <c r="E13" s="112" t="n"/>
      <c r="F13" s="34" t="n"/>
      <c r="G13" s="3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inlineStr">
        <is>
          <t>MessageId</t>
        </is>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inlineStr">
        <is>
          <t>msg_1790163390739</t>
        </is>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row>
    <row r="4" ht="13.2" customHeight="1" s="49">
      <c r="A4" s="100" t="inlineStr">
        <is>
          <t>msg_1790167308559</t>
        </is>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row>
    <row r="5" ht="13.2" customHeight="1" s="49">
      <c r="A5" s="100" t="inlineStr">
        <is>
          <t>msg_1790255957466</t>
        </is>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row>
    <row r="6" ht="13.2" customHeight="1" s="49">
      <c r="A6" s="100" t="inlineStr">
        <is>
          <t>msg_1790256395477</t>
        </is>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row>
    <row r="7" ht="13.2" customHeight="1" s="49">
      <c r="A7" s="100" t="inlineStr">
        <is>
          <t>msg_1790256597256</t>
        </is>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inlineStr">
        <is>
          <t>Timestamp (วัน-เวลา)</t>
        </is>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inlineStr">
        <is>
          <t>2026-09-24T13:24:45.393Z</t>
        </is>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row>
    <row r="4" ht="21.6" customHeight="1" s="49">
      <c r="A4" s="100" t="inlineStr">
        <is>
          <t>2026-09-24T13:25:06.755Z</t>
        </is>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row>
    <row r="5" ht="21.6" customHeight="1" s="49">
      <c r="A5" s="100" t="inlineStr">
        <is>
          <t>2026-09-24T13:33:03.933Z</t>
        </is>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row>
    <row r="6" ht="21.6" customHeight="1" s="49">
      <c r="A6" s="100" t="inlineStr">
        <is>
          <t>2026-09-24T13:35:29.057Z</t>
        </is>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row>
    <row r="7" ht="21.6" customHeight="1" s="49">
      <c r="A7" s="100" t="inlineStr">
        <is>
          <t>2026-09-24T13:35:53.592Z</t>
        </is>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row>
    <row r="8" ht="21.6" customHeight="1" s="49">
      <c r="A8" s="100" t="inlineStr">
        <is>
          <t>2026-09-24T13:36:40.555Z</t>
        </is>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row>
    <row r="9" ht="21.6" customHeight="1" s="49">
      <c r="A9" s="100" t="inlineStr">
        <is>
          <t>2026-09-24T13:41:24.660Z</t>
        </is>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row>
    <row r="10" ht="21.6" customHeight="1" s="49">
      <c r="A10" s="100" t="inlineStr">
        <is>
          <t>2026-09-24T13:42:18.204Z</t>
        </is>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row>
    <row r="11" ht="21.6" customHeight="1" s="49">
      <c r="A11" s="100" t="inlineStr">
        <is>
          <t>2026-09-24T13:43:06.372Z</t>
        </is>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row>
    <row r="12" ht="21.6" customHeight="1" s="49">
      <c r="A12" s="100" t="inlineStr">
        <is>
          <t>2026-09-24T13:43:19.108Z</t>
        </is>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row>
    <row r="13" ht="21.6" customHeight="1" s="49">
      <c r="A13" s="100" t="inlineStr">
        <is>
          <t>2026-09-24T13:44:39.585Z</t>
        </is>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row>
    <row r="14" ht="21.6" customHeight="1" s="49">
      <c r="A14" s="100" t="inlineStr">
        <is>
          <t>2026-09-24T13:44:51.287Z</t>
        </is>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row>
    <row r="15" ht="21.6" customHeight="1" s="49">
      <c r="A15" s="100" t="inlineStr">
        <is>
          <t>2026-09-24T13:45:09.913Z</t>
        </is>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row>
    <row r="16" ht="21.6" customHeight="1" s="49">
      <c r="A16" s="100" t="inlineStr">
        <is>
          <t>2026-09-24T13:47:03.540Z</t>
        </is>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row>
    <row r="17" ht="21.6" customHeight="1" s="49">
      <c r="A17" s="100" t="inlineStr">
        <is>
          <t>2026-09-24T14:03:13.737Z</t>
        </is>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row>
    <row r="18" ht="21.6" customHeight="1" s="49">
      <c r="A18" s="100" t="n"/>
      <c r="B18" s="34" t="n"/>
      <c r="C18" s="100" t="n"/>
      <c r="D18" s="34" t="n"/>
      <c r="E18" s="34" t="n"/>
      <c r="F18" s="34" t="n"/>
      <c r="G18" s="34" t="n"/>
      <c r="H18" s="34" t="n"/>
    </row>
    <row r="19" ht="21.6" customHeight="1" s="49">
      <c r="A19" s="100" t="n"/>
      <c r="B19" s="34" t="n"/>
      <c r="C19" s="100" t="n"/>
      <c r="D19" s="34" t="n"/>
      <c r="E19" s="34" t="n"/>
      <c r="F19" s="34" t="n"/>
      <c r="G19" s="34" t="n"/>
      <c r="H19" s="34" t="n"/>
    </row>
    <row r="20" ht="21.6" customHeight="1" s="49">
      <c r="A20" s="100" t="n"/>
      <c r="B20" s="34" t="n"/>
      <c r="C20" s="100" t="n"/>
      <c r="D20" s="34" t="n"/>
      <c r="E20" s="34" t="n"/>
      <c r="F20" s="34" t="n"/>
      <c r="G20" s="34" t="n"/>
      <c r="H20" s="34" t="n"/>
    </row>
    <row r="21" ht="21.6" customHeight="1" s="49">
      <c r="A21" s="100" t="n"/>
      <c r="B21" s="34" t="n"/>
      <c r="C21" s="100" t="n"/>
      <c r="D21" s="34" t="n"/>
      <c r="E21" s="34" t="n"/>
      <c r="F21" s="34" t="n"/>
      <c r="G21" s="34" t="n"/>
      <c r="H21" s="34" t="n"/>
    </row>
    <row r="22" ht="21.6" customHeight="1" s="49">
      <c r="A22" s="100" t="n"/>
      <c r="B22" s="34" t="n"/>
      <c r="C22" s="100" t="n"/>
      <c r="D22" s="34" t="n"/>
      <c r="E22" s="34" t="n"/>
      <c r="F22" s="34" t="n"/>
      <c r="G22" s="34" t="n"/>
      <c r="H22" s="34" t="n"/>
    </row>
    <row r="23" ht="21.6" customHeight="1" s="49">
      <c r="A23" s="100" t="n"/>
      <c r="B23" s="34" t="n"/>
      <c r="C23" s="100" t="n"/>
      <c r="D23" s="34" t="n"/>
      <c r="E23" s="34" t="n"/>
      <c r="F23" s="34" t="n"/>
      <c r="G23" s="34" t="n"/>
      <c r="H23" s="34" t="n"/>
    </row>
    <row r="24" ht="21.6" customHeight="1" s="49">
      <c r="A24" s="100" t="n"/>
      <c r="B24" s="34" t="n"/>
      <c r="C24" s="100" t="n"/>
      <c r="D24" s="34" t="n"/>
      <c r="E24" s="34" t="n"/>
      <c r="F24" s="34" t="n"/>
      <c r="G24" s="34" t="n"/>
      <c r="H24" s="34" t="n"/>
    </row>
    <row r="25" ht="21.6" customHeight="1" s="49">
      <c r="A25" s="100" t="n"/>
      <c r="B25" s="34" t="n"/>
      <c r="C25" s="100" t="n"/>
      <c r="D25" s="34" t="n"/>
      <c r="E25" s="34" t="n"/>
      <c r="F25" s="34" t="n"/>
      <c r="G25" s="34" t="n"/>
      <c r="H25" s="34" t="n"/>
    </row>
    <row r="26" ht="21.6" customHeight="1" s="49">
      <c r="A26" s="100" t="n"/>
      <c r="B26" s="34" t="n"/>
      <c r="C26" s="100" t="n"/>
      <c r="D26" s="34" t="n"/>
      <c r="E26" s="34" t="n"/>
      <c r="F26" s="34" t="n"/>
      <c r="G26" s="34" t="n"/>
      <c r="H26" s="34" t="n"/>
    </row>
    <row r="27" ht="21.6" customHeight="1" s="49">
      <c r="A27" s="100" t="n"/>
      <c r="B27" s="34" t="n"/>
      <c r="C27" s="100" t="n"/>
      <c r="D27" s="34" t="n"/>
      <c r="E27" s="34" t="n"/>
      <c r="F27" s="34" t="n"/>
      <c r="G27" s="34" t="n"/>
      <c r="H27" s="34" t="n"/>
    </row>
    <row r="28" ht="21.6" customHeight="1" s="49">
      <c r="A28" s="100" t="n"/>
      <c r="B28" s="34" t="n"/>
      <c r="C28" s="100" t="n"/>
      <c r="D28" s="34" t="n"/>
      <c r="E28" s="34" t="n"/>
      <c r="F28" s="34" t="n"/>
      <c r="G28" s="34" t="n"/>
      <c r="H28" s="34" t="n"/>
    </row>
    <row r="29" ht="21.6" customHeight="1" s="49">
      <c r="A29" s="100" t="n"/>
      <c r="B29" s="34" t="n"/>
      <c r="C29" s="100" t="n"/>
      <c r="D29" s="34" t="n"/>
      <c r="E29" s="34" t="n"/>
      <c r="F29" s="34" t="n"/>
      <c r="G29" s="34" t="n"/>
      <c r="H29" s="34" t="n"/>
    </row>
    <row r="30" ht="21.6" customHeight="1" s="49">
      <c r="A30" s="100" t="n"/>
      <c r="B30" s="34" t="n"/>
      <c r="C30" s="100" t="n"/>
      <c r="D30" s="34" t="n"/>
      <c r="E30" s="34" t="n"/>
      <c r="F30" s="34" t="n"/>
      <c r="G30" s="34" t="n"/>
      <c r="H30" s="34" t="n"/>
    </row>
    <row r="31" ht="21.6" customHeight="1" s="49">
      <c r="A31" s="100" t="n"/>
      <c r="B31" s="34" t="n"/>
      <c r="C31" s="100" t="n"/>
      <c r="D31" s="34" t="n"/>
      <c r="E31" s="34" t="n"/>
      <c r="F31" s="34" t="n"/>
      <c r="G31" s="34" t="n"/>
      <c r="H31" s="34" t="n"/>
    </row>
    <row r="32" ht="21.6" customHeight="1" s="49">
      <c r="A32" s="100" t="n"/>
      <c r="B32" s="34" t="n"/>
      <c r="C32" s="100" t="n"/>
      <c r="D32" s="34" t="n"/>
      <c r="E32" s="34" t="n"/>
      <c r="F32" s="34" t="n"/>
      <c r="G32" s="34" t="n"/>
      <c r="H32" s="34" t="n"/>
    </row>
    <row r="33" ht="21.6" customHeight="1" s="49">
      <c r="A33" s="100" t="n"/>
      <c r="B33" s="34" t="n"/>
      <c r="C33" s="100" t="n"/>
      <c r="D33" s="34" t="n"/>
      <c r="E33" s="34" t="n"/>
      <c r="F33" s="34" t="n"/>
      <c r="G33" s="34" t="n"/>
      <c r="H33" s="34" t="n"/>
    </row>
    <row r="34" ht="21.6" customHeight="1" s="49">
      <c r="A34" s="100" t="n"/>
      <c r="B34" s="34" t="n"/>
      <c r="C34" s="100" t="n"/>
      <c r="D34" s="34" t="n"/>
      <c r="E34" s="34" t="n"/>
      <c r="F34" s="34" t="n"/>
      <c r="G34" s="34" t="n"/>
      <c r="H34" s="34" t="n"/>
    </row>
    <row r="35" ht="21.6" customHeight="1" s="49">
      <c r="A35" s="100" t="n"/>
      <c r="B35" s="34" t="n"/>
      <c r="C35" s="100" t="n"/>
      <c r="D35" s="34" t="n"/>
      <c r="E35" s="34" t="n"/>
      <c r="F35" s="34" t="n"/>
      <c r="G35" s="34" t="n"/>
      <c r="H35" s="34" t="n"/>
    </row>
    <row r="36" ht="21.6" customHeight="1" s="49">
      <c r="A36" s="100" t="n"/>
      <c r="B36" s="34" t="n"/>
      <c r="C36" s="100" t="n"/>
      <c r="D36" s="34" t="n"/>
      <c r="E36" s="34" t="n"/>
      <c r="F36" s="34" t="n"/>
      <c r="G36" s="34" t="n"/>
      <c r="H36" s="34" t="n"/>
    </row>
    <row r="37" ht="21.6" customHeight="1" s="49">
      <c r="A37" s="100" t="n"/>
      <c r="B37" s="34" t="n"/>
      <c r="C37" s="100" t="n"/>
      <c r="D37" s="34" t="n"/>
      <c r="E37" s="34" t="n"/>
      <c r="F37" s="34" t="n"/>
      <c r="G37" s="34" t="n"/>
      <c r="H37" s="34" t="n"/>
    </row>
    <row r="38" ht="21.6" customHeight="1" s="49">
      <c r="A38" s="100" t="n"/>
      <c r="B38" s="34" t="n"/>
      <c r="C38" s="100" t="n"/>
      <c r="D38" s="34" t="n"/>
      <c r="E38" s="34" t="n"/>
      <c r="F38" s="34" t="n"/>
      <c r="G38" s="34" t="n"/>
      <c r="H38" s="34" t="n"/>
    </row>
    <row r="39" ht="21.6" customHeight="1" s="49">
      <c r="A39" s="100" t="n"/>
      <c r="B39" s="34" t="n"/>
      <c r="C39" s="100" t="n"/>
      <c r="D39" s="34" t="n"/>
      <c r="E39" s="34" t="n"/>
      <c r="F39" s="34" t="n"/>
      <c r="G39" s="34" t="n"/>
      <c r="H39" s="34" t="n"/>
    </row>
    <row r="40" ht="21.6" customHeight="1" s="49">
      <c r="A40" s="100" t="n"/>
      <c r="B40" s="34" t="n"/>
      <c r="C40" s="100" t="n"/>
      <c r="D40" s="34" t="n"/>
      <c r="E40" s="34" t="n"/>
      <c r="F40" s="34" t="n"/>
      <c r="G40" s="34" t="n"/>
      <c r="H40" s="34" t="n"/>
    </row>
    <row r="41" ht="21.6" customHeight="1" s="49">
      <c r="A41" s="100" t="n"/>
      <c r="B41" s="34" t="n"/>
      <c r="C41" s="100" t="n"/>
      <c r="D41" s="34" t="n"/>
      <c r="E41" s="34" t="n"/>
      <c r="F41" s="34" t="n"/>
      <c r="G41" s="34" t="n"/>
      <c r="H41" s="34" t="n"/>
    </row>
    <row r="42" ht="21.6" customHeight="1" s="49">
      <c r="A42" s="100" t="n"/>
      <c r="B42" s="34" t="n"/>
      <c r="C42" s="100" t="n"/>
      <c r="D42" s="34" t="n"/>
      <c r="E42" s="34" t="n"/>
      <c r="F42" s="34" t="n"/>
      <c r="G42" s="34" t="n"/>
      <c r="H42" s="34" t="n"/>
    </row>
    <row r="43" ht="21.6" customHeight="1" s="49">
      <c r="A43" s="100" t="n"/>
      <c r="B43" s="34" t="n"/>
      <c r="C43" s="100" t="n"/>
      <c r="D43" s="34" t="n"/>
      <c r="E43" s="34" t="n"/>
      <c r="F43" s="34" t="n"/>
      <c r="G43" s="34" t="n"/>
      <c r="H43" s="34" t="n"/>
    </row>
    <row r="44" ht="21.6" customHeight="1" s="49">
      <c r="A44" s="100" t="n"/>
      <c r="B44" s="34" t="n"/>
      <c r="C44" s="100" t="n"/>
      <c r="D44" s="34" t="n"/>
      <c r="E44" s="34" t="n"/>
      <c r="F44" s="34" t="n"/>
      <c r="G44" s="34" t="n"/>
      <c r="H44" s="34" t="n"/>
    </row>
    <row r="45" ht="21.6" customHeight="1" s="49">
      <c r="A45" s="100" t="n"/>
      <c r="B45" s="34" t="n"/>
      <c r="C45" s="100" t="n"/>
      <c r="D45" s="34" t="n"/>
      <c r="E45" s="34" t="n"/>
      <c r="F45" s="34" t="n"/>
      <c r="G45" s="34" t="n"/>
      <c r="H45" s="34" t="n"/>
    </row>
    <row r="46" ht="21.6" customHeight="1" s="49">
      <c r="A46" s="100" t="n"/>
      <c r="B46" s="34" t="n"/>
      <c r="C46" s="100" t="n"/>
      <c r="D46" s="34" t="n"/>
      <c r="E46" s="34" t="n"/>
      <c r="F46" s="34" t="n"/>
      <c r="G46" s="34" t="n"/>
      <c r="H46" s="34" t="n"/>
    </row>
    <row r="47" ht="21.6" customHeight="1" s="49">
      <c r="A47" s="100" t="n"/>
      <c r="B47" s="34" t="n"/>
      <c r="C47" s="100" t="n"/>
      <c r="D47" s="34" t="n"/>
      <c r="E47" s="34" t="n"/>
      <c r="F47" s="34" t="n"/>
      <c r="G47" s="34" t="n"/>
      <c r="H47" s="34" t="n"/>
    </row>
    <row r="48" ht="21.6" customHeight="1" s="49">
      <c r="A48" s="100" t="n"/>
      <c r="B48" s="34" t="n"/>
      <c r="C48" s="100" t="n"/>
      <c r="D48" s="34" t="n"/>
      <c r="E48" s="34" t="n"/>
      <c r="F48" s="34" t="n"/>
      <c r="G48" s="34" t="n"/>
      <c r="H48" s="34" t="n"/>
    </row>
    <row r="49" ht="21.6" customHeight="1" s="49">
      <c r="A49" s="100" t="n"/>
      <c r="B49" s="34" t="n"/>
      <c r="C49" s="100" t="n"/>
      <c r="D49" s="34" t="n"/>
      <c r="E49" s="34" t="n"/>
      <c r="F49" s="34" t="n"/>
      <c r="G49" s="34" t="n"/>
      <c r="H49" s="34" t="n"/>
    </row>
    <row r="50" ht="21.6" customHeight="1" s="49">
      <c r="A50" s="100" t="n"/>
      <c r="B50" s="34" t="n"/>
      <c r="C50" s="100" t="n"/>
      <c r="D50" s="34" t="n"/>
      <c r="E50" s="34" t="n"/>
      <c r="F50" s="34" t="n"/>
      <c r="G50" s="34" t="n"/>
      <c r="H50" s="34" t="n"/>
    </row>
    <row r="51" ht="21.6" customHeight="1" s="49">
      <c r="A51" s="100" t="n"/>
      <c r="B51" s="34" t="n"/>
      <c r="C51" s="100" t="n"/>
      <c r="D51" s="34" t="n"/>
      <c r="E51" s="34" t="n"/>
      <c r="F51" s="34" t="n"/>
      <c r="G51" s="34" t="n"/>
      <c r="H51" s="34" t="n"/>
    </row>
    <row r="52" ht="21.6" customHeight="1" s="49">
      <c r="A52" s="100" t="n"/>
      <c r="B52" s="34" t="n"/>
      <c r="C52" s="100" t="n"/>
      <c r="D52" s="34" t="n"/>
      <c r="E52" s="34" t="n"/>
      <c r="F52" s="34" t="n"/>
      <c r="G52" s="34" t="n"/>
      <c r="H52" s="34" t="n"/>
    </row>
    <row r="53" ht="21.6" customHeight="1" s="49">
      <c r="A53" s="100" t="n"/>
      <c r="B53" s="34" t="n"/>
      <c r="C53" s="100" t="n"/>
      <c r="D53" s="34" t="n"/>
      <c r="E53" s="34" t="n"/>
      <c r="F53" s="34" t="n"/>
      <c r="G53" s="34" t="n"/>
      <c r="H53" s="34" t="n"/>
    </row>
    <row r="54" ht="21.6" customHeight="1" s="49">
      <c r="A54" s="100" t="n"/>
      <c r="B54" s="34" t="n"/>
      <c r="C54" s="100" t="n"/>
      <c r="D54" s="34" t="n"/>
      <c r="E54" s="34" t="n"/>
      <c r="F54" s="34" t="n"/>
      <c r="G54" s="34" t="n"/>
      <c r="H54" s="34" t="n"/>
    </row>
    <row r="55" ht="21.6" customHeight="1" s="49">
      <c r="A55" s="100" t="n"/>
      <c r="B55" s="34" t="n"/>
      <c r="C55" s="100" t="n"/>
      <c r="D55" s="34" t="n"/>
      <c r="E55" s="34" t="n"/>
      <c r="F55" s="34" t="n"/>
      <c r="G55" s="34" t="n"/>
      <c r="H55" s="34" t="n"/>
    </row>
    <row r="56" ht="21.6" customHeight="1" s="49">
      <c r="A56" s="100" t="n"/>
      <c r="B56" s="34" t="n"/>
      <c r="C56" s="100" t="n"/>
      <c r="D56" s="34" t="n"/>
      <c r="E56" s="34" t="n"/>
      <c r="F56" s="34" t="n"/>
      <c r="G56" s="34" t="n"/>
      <c r="H56" s="34" t="n"/>
    </row>
    <row r="57" ht="21.6" customHeight="1" s="49">
      <c r="A57" s="100" t="n"/>
      <c r="B57" s="34" t="n"/>
      <c r="C57" s="100" t="n"/>
      <c r="D57" s="34" t="n"/>
      <c r="E57" s="34" t="n"/>
      <c r="F57" s="34" t="n"/>
      <c r="G57" s="34" t="n"/>
      <c r="H57" s="34" t="n"/>
    </row>
    <row r="58" ht="21.6" customHeight="1" s="49">
      <c r="A58" s="100" t="n"/>
      <c r="B58" s="34" t="n"/>
      <c r="C58" s="100" t="n"/>
      <c r="D58" s="34" t="n"/>
      <c r="E58" s="34" t="n"/>
      <c r="F58" s="34" t="n"/>
      <c r="G58" s="34" t="n"/>
      <c r="H58" s="34" t="n"/>
    </row>
    <row r="59" ht="21.6" customHeight="1" s="49">
      <c r="A59" s="100" t="n"/>
      <c r="B59" s="34" t="n"/>
      <c r="C59" s="100" t="n"/>
      <c r="D59" s="34" t="n"/>
      <c r="E59" s="34" t="n"/>
      <c r="F59" s="34" t="n"/>
      <c r="G59" s="34" t="n"/>
      <c r="H59" s="34" t="n"/>
    </row>
    <row r="60" ht="21.6" customHeight="1" s="49">
      <c r="A60" s="100" t="n"/>
      <c r="B60" s="34" t="n"/>
      <c r="C60" s="100" t="n"/>
      <c r="D60" s="34" t="n"/>
      <c r="E60" s="34" t="n"/>
      <c r="F60" s="34" t="n"/>
      <c r="G60" s="34" t="n"/>
      <c r="H60" s="34" t="n"/>
    </row>
    <row r="61" ht="21.6" customHeight="1" s="49">
      <c r="A61" s="100" t="n"/>
      <c r="B61" s="34" t="n"/>
      <c r="C61" s="100" t="n"/>
      <c r="D61" s="34" t="n"/>
      <c r="E61" s="34" t="n"/>
      <c r="F61" s="34" t="n"/>
      <c r="G61" s="34" t="n"/>
      <c r="H61" s="34" t="n"/>
    </row>
    <row r="62" ht="21.6" customHeight="1" s="49">
      <c r="A62" s="100" t="n"/>
      <c r="B62" s="34" t="n"/>
      <c r="C62" s="100" t="n"/>
      <c r="D62" s="34" t="n"/>
      <c r="E62" s="34" t="n"/>
      <c r="F62" s="34" t="n"/>
      <c r="G62" s="34" t="n"/>
      <c r="H62" s="34" t="n"/>
    </row>
    <row r="63" ht="21.6" customHeight="1" s="49">
      <c r="A63" s="100" t="n"/>
      <c r="B63" s="34" t="n"/>
      <c r="C63" s="100" t="n"/>
      <c r="D63" s="34" t="n"/>
      <c r="E63" s="34" t="n"/>
      <c r="F63" s="34" t="n"/>
      <c r="G63" s="34" t="n"/>
      <c r="H63" s="34" t="n"/>
    </row>
    <row r="64" ht="21.6" customHeight="1" s="49">
      <c r="A64" s="100" t="n"/>
      <c r="B64" s="34" t="n"/>
      <c r="C64" s="100" t="n"/>
      <c r="D64" s="34" t="n"/>
      <c r="E64" s="34" t="n"/>
      <c r="F64" s="34" t="n"/>
      <c r="G64" s="34" t="n"/>
      <c r="H64" s="34" t="n"/>
    </row>
    <row r="65" ht="21.6" customHeight="1" s="49">
      <c r="A65" s="100" t="n"/>
      <c r="B65" s="34" t="n"/>
      <c r="C65" s="100" t="n"/>
      <c r="D65" s="34" t="n"/>
      <c r="E65" s="34" t="n"/>
      <c r="F65" s="34" t="n"/>
      <c r="G65" s="34" t="n"/>
      <c r="H65" s="34" t="n"/>
    </row>
    <row r="66" ht="21.6" customHeight="1" s="49">
      <c r="A66" s="100" t="n"/>
      <c r="B66" s="34" t="n"/>
      <c r="C66" s="100" t="n"/>
      <c r="D66" s="34" t="n"/>
      <c r="E66" s="34" t="n"/>
      <c r="F66" s="34" t="n"/>
      <c r="G66" s="34" t="n"/>
      <c r="H66" s="34" t="n"/>
    </row>
    <row r="67" ht="21.6" customHeight="1" s="49">
      <c r="A67" s="100" t="n"/>
      <c r="B67" s="34" t="n"/>
      <c r="C67" s="100" t="n"/>
      <c r="D67" s="34" t="n"/>
      <c r="E67" s="34" t="n"/>
      <c r="F67" s="34" t="n"/>
      <c r="G67" s="34" t="n"/>
      <c r="H67" s="34" t="n"/>
    </row>
    <row r="68" ht="21.6" customHeight="1" s="49">
      <c r="A68" s="100" t="n"/>
      <c r="B68" s="34" t="n"/>
      <c r="C68" s="100" t="n"/>
      <c r="D68" s="34" t="n"/>
      <c r="E68" s="34" t="n"/>
      <c r="F68" s="34" t="n"/>
      <c r="G68" s="34" t="n"/>
      <c r="H68" s="34" t="n"/>
    </row>
    <row r="69" ht="21.6" customHeight="1" s="49">
      <c r="A69" s="100" t="n"/>
      <c r="B69" s="34" t="n"/>
      <c r="C69" s="100" t="n"/>
      <c r="D69" s="34" t="n"/>
      <c r="E69" s="34" t="n"/>
      <c r="F69" s="34" t="n"/>
      <c r="G69" s="34" t="n"/>
      <c r="H69" s="34" t="n"/>
    </row>
    <row r="70" ht="21.6" customHeight="1" s="49">
      <c r="A70" s="100" t="n"/>
      <c r="B70" s="34" t="n"/>
      <c r="C70" s="100" t="n"/>
      <c r="D70" s="34" t="n"/>
      <c r="E70" s="34" t="n"/>
      <c r="F70" s="34" t="n"/>
      <c r="G70" s="34" t="n"/>
      <c r="H70" s="34" t="n"/>
    </row>
    <row r="71" ht="21.6" customHeight="1" s="49">
      <c r="A71" s="100" t="n"/>
      <c r="B71" s="34" t="n"/>
      <c r="C71" s="100" t="n"/>
      <c r="D71" s="34" t="n"/>
      <c r="E71" s="34" t="n"/>
      <c r="F71" s="34" t="n"/>
      <c r="G71" s="34" t="n"/>
      <c r="H71" s="34" t="n"/>
    </row>
    <row r="72" ht="21.6" customHeight="1" s="49">
      <c r="A72" s="100" t="n"/>
      <c r="B72" s="34" t="n"/>
      <c r="C72" s="100" t="n"/>
      <c r="D72" s="34" t="n"/>
      <c r="E72" s="34" t="n"/>
      <c r="F72" s="34" t="n"/>
      <c r="G72" s="34" t="n"/>
      <c r="H72" s="34" t="n"/>
    </row>
    <row r="73" ht="21.6" customHeight="1" s="49">
      <c r="A73" s="100" t="n"/>
      <c r="B73" s="34" t="n"/>
      <c r="C73" s="100" t="n"/>
      <c r="D73" s="34" t="n"/>
      <c r="E73" s="34" t="n"/>
      <c r="F73" s="34" t="n"/>
      <c r="G73" s="34" t="n"/>
      <c r="H73" s="34" t="n"/>
    </row>
    <row r="74" ht="21.6" customHeight="1" s="49">
      <c r="A74" s="100" t="n"/>
      <c r="B74" s="34" t="n"/>
      <c r="C74" s="100" t="n"/>
      <c r="D74" s="34" t="n"/>
      <c r="E74" s="34" t="n"/>
      <c r="F74" s="34" t="n"/>
      <c r="G74" s="34" t="n"/>
      <c r="H74" s="34" t="n"/>
    </row>
    <row r="75" ht="21.6" customHeight="1" s="49">
      <c r="A75" s="100" t="n"/>
      <c r="B75" s="34" t="n"/>
      <c r="C75" s="100" t="n"/>
      <c r="D75" s="34" t="n"/>
      <c r="E75" s="34" t="n"/>
      <c r="F75" s="34" t="n"/>
      <c r="G75" s="34" t="n"/>
      <c r="H75" s="34" t="n"/>
    </row>
    <row r="76" ht="21.6" customHeight="1" s="49">
      <c r="A76" s="100" t="n"/>
      <c r="B76" s="34" t="n"/>
      <c r="C76" s="100" t="n"/>
      <c r="D76" s="34" t="n"/>
      <c r="E76" s="34" t="n"/>
      <c r="F76" s="34" t="n"/>
      <c r="G76" s="34" t="n"/>
      <c r="H76" s="34" t="n"/>
    </row>
    <row r="77" ht="21.6" customHeight="1" s="49">
      <c r="A77" s="100" t="n"/>
      <c r="B77" s="34" t="n"/>
      <c r="C77" s="100" t="n"/>
      <c r="D77" s="34" t="n"/>
      <c r="E77" s="34" t="n"/>
      <c r="F77" s="34" t="n"/>
      <c r="G77" s="34" t="n"/>
      <c r="H77" s="34" t="n"/>
    </row>
    <row r="78" ht="21.6" customHeight="1" s="49">
      <c r="A78" s="100" t="n"/>
      <c r="B78" s="34" t="n"/>
      <c r="C78" s="100" t="n"/>
      <c r="D78" s="34" t="n"/>
      <c r="E78" s="34" t="n"/>
      <c r="F78" s="34" t="n"/>
      <c r="G78" s="34" t="n"/>
      <c r="H78" s="34" t="n"/>
    </row>
    <row r="79" ht="21.6" customHeight="1" s="49">
      <c r="A79" s="100" t="n"/>
      <c r="B79" s="34" t="n"/>
      <c r="C79" s="100" t="n"/>
      <c r="D79" s="34" t="n"/>
      <c r="E79" s="34" t="n"/>
      <c r="F79" s="34" t="n"/>
      <c r="G79" s="34" t="n"/>
      <c r="H79" s="34" t="n"/>
    </row>
    <row r="80" ht="21.6" customHeight="1" s="49">
      <c r="A80" s="100" t="n"/>
      <c r="B80" s="34" t="n"/>
      <c r="C80" s="100" t="n"/>
      <c r="D80" s="34" t="n"/>
      <c r="E80" s="34" t="n"/>
      <c r="F80" s="34" t="n"/>
      <c r="G80" s="34" t="n"/>
      <c r="H80" s="34" t="n"/>
    </row>
    <row r="81" ht="21.6" customHeight="1" s="49">
      <c r="A81" s="100" t="n"/>
      <c r="B81" s="34" t="n"/>
      <c r="C81" s="100" t="n"/>
      <c r="D81" s="34" t="n"/>
      <c r="E81" s="34" t="n"/>
      <c r="F81" s="34" t="n"/>
      <c r="G81" s="34" t="n"/>
      <c r="H81" s="34" t="n"/>
    </row>
    <row r="82" ht="21.6" customHeight="1" s="49">
      <c r="A82" s="100" t="n"/>
      <c r="B82" s="34" t="n"/>
      <c r="C82" s="100" t="n"/>
      <c r="D82" s="34" t="n"/>
      <c r="E82" s="34" t="n"/>
      <c r="F82" s="34" t="n"/>
      <c r="G82" s="34" t="n"/>
      <c r="H82" s="34" t="n"/>
    </row>
    <row r="83" ht="21.6" customHeight="1" s="49">
      <c r="A83" s="100" t="n"/>
      <c r="B83" s="34" t="n"/>
      <c r="C83" s="100" t="n"/>
      <c r="D83" s="34" t="n"/>
      <c r="E83" s="34" t="n"/>
      <c r="F83" s="34" t="n"/>
      <c r="G83" s="34" t="n"/>
      <c r="H83" s="34" t="n"/>
    </row>
    <row r="84" ht="21.6" customHeight="1" s="49">
      <c r="A84" s="100" t="n"/>
      <c r="B84" s="34" t="n"/>
      <c r="C84" s="100" t="n"/>
      <c r="D84" s="34" t="n"/>
      <c r="E84" s="34" t="n"/>
      <c r="F84" s="34" t="n"/>
      <c r="G84" s="34" t="n"/>
      <c r="H84" s="34" t="n"/>
    </row>
    <row r="85" ht="21.6" customHeight="1" s="49">
      <c r="A85" s="100" t="n"/>
      <c r="B85" s="34" t="n"/>
      <c r="C85" s="100" t="n"/>
      <c r="D85" s="34" t="n"/>
      <c r="E85" s="34" t="n"/>
      <c r="F85" s="34" t="n"/>
      <c r="G85" s="34" t="n"/>
      <c r="H85" s="34" t="n"/>
    </row>
    <row r="86" ht="21.6" customHeight="1" s="49">
      <c r="A86" s="100" t="n"/>
      <c r="B86" s="34" t="n"/>
      <c r="C86" s="100" t="n"/>
      <c r="D86" s="34" t="n"/>
      <c r="E86" s="34" t="n"/>
      <c r="F86" s="34" t="n"/>
      <c r="G86" s="34" t="n"/>
      <c r="H86" s="34" t="n"/>
    </row>
    <row r="87" ht="21.6" customHeight="1" s="49">
      <c r="A87" s="100" t="n"/>
      <c r="B87" s="34" t="n"/>
      <c r="C87" s="100" t="n"/>
      <c r="D87" s="34" t="n"/>
      <c r="E87" s="34" t="n"/>
      <c r="F87" s="34" t="n"/>
      <c r="G87" s="34" t="n"/>
      <c r="H87" s="34" t="n"/>
    </row>
    <row r="88" ht="21.6" customHeight="1" s="49">
      <c r="A88" s="100" t="n"/>
      <c r="B88" s="34" t="n"/>
      <c r="C88" s="100" t="n"/>
      <c r="D88" s="34" t="n"/>
      <c r="E88" s="34" t="n"/>
      <c r="F88" s="34" t="n"/>
      <c r="G88" s="34" t="n"/>
      <c r="H88" s="34" t="n"/>
    </row>
    <row r="89" ht="21.6" customHeight="1" s="49">
      <c r="A89" s="100" t="n"/>
      <c r="B89" s="34" t="n"/>
      <c r="C89" s="100" t="n"/>
      <c r="D89" s="34" t="n"/>
      <c r="E89" s="34" t="n"/>
      <c r="F89" s="34" t="n"/>
      <c r="G89" s="34" t="n"/>
      <c r="H89" s="34" t="n"/>
    </row>
    <row r="90" ht="21.6" customHeight="1" s="49">
      <c r="A90" s="100" t="n"/>
      <c r="B90" s="34" t="n"/>
      <c r="C90" s="100" t="n"/>
      <c r="D90" s="34" t="n"/>
      <c r="E90" s="34" t="n"/>
      <c r="F90" s="34" t="n"/>
      <c r="G90" s="34" t="n"/>
      <c r="H90" s="34" t="n"/>
    </row>
    <row r="91" ht="21.6" customHeight="1" s="49">
      <c r="A91" s="100" t="n"/>
      <c r="B91" s="34" t="n"/>
      <c r="C91" s="100" t="n"/>
      <c r="D91" s="34" t="n"/>
      <c r="E91" s="34" t="n"/>
      <c r="F91" s="34" t="n"/>
      <c r="G91" s="34" t="n"/>
      <c r="H91" s="34" t="n"/>
    </row>
    <row r="92" ht="21.6" customHeight="1" s="49">
      <c r="A92" s="100" t="n"/>
      <c r="B92" s="34" t="n"/>
      <c r="C92" s="100" t="n"/>
      <c r="D92" s="34" t="n"/>
      <c r="E92" s="34" t="n"/>
      <c r="F92" s="34" t="n"/>
      <c r="G92" s="34" t="n"/>
      <c r="H92" s="34" t="n"/>
    </row>
    <row r="93" ht="21.6" customHeight="1" s="49">
      <c r="A93" s="100" t="n"/>
      <c r="B93" s="34" t="n"/>
      <c r="C93" s="100" t="n"/>
      <c r="D93" s="34" t="n"/>
      <c r="E93" s="34" t="n"/>
      <c r="F93" s="34" t="n"/>
      <c r="G93" s="34" t="n"/>
      <c r="H93" s="34" t="n"/>
    </row>
    <row r="94" ht="21.6" customHeight="1" s="49">
      <c r="A94" s="100" t="n"/>
      <c r="B94" s="34" t="n"/>
      <c r="C94" s="100" t="n"/>
      <c r="D94" s="34" t="n"/>
      <c r="E94" s="34" t="n"/>
      <c r="F94" s="34" t="n"/>
      <c r="G94" s="34" t="n"/>
      <c r="H94" s="34" t="n"/>
    </row>
    <row r="95" ht="21.6" customHeight="1" s="49">
      <c r="A95" s="100" t="n"/>
      <c r="B95" s="34" t="n"/>
      <c r="C95" s="100" t="n"/>
      <c r="D95" s="34" t="n"/>
      <c r="E95" s="34" t="n"/>
      <c r="F95" s="34" t="n"/>
      <c r="G95" s="34" t="n"/>
      <c r="H95" s="34" t="n"/>
    </row>
    <row r="96" ht="21.6" customHeight="1" s="49">
      <c r="A96" s="100" t="n"/>
      <c r="B96" s="34" t="n"/>
      <c r="C96" s="100" t="n"/>
      <c r="D96" s="34" t="n"/>
      <c r="E96" s="34" t="n"/>
      <c r="F96" s="34" t="n"/>
      <c r="G96" s="34" t="n"/>
      <c r="H96" s="34" t="n"/>
    </row>
    <row r="97" ht="21.6" customHeight="1" s="49">
      <c r="A97" s="100" t="n"/>
      <c r="B97" s="34" t="n"/>
      <c r="C97" s="100" t="n"/>
      <c r="D97" s="34" t="n"/>
      <c r="E97" s="34" t="n"/>
      <c r="F97" s="34" t="n"/>
      <c r="G97" s="34" t="n"/>
      <c r="H97" s="34" t="n"/>
    </row>
    <row r="98" ht="21.6" customHeight="1" s="49">
      <c r="A98" s="100" t="n"/>
      <c r="B98" s="34" t="n"/>
      <c r="C98" s="100" t="n"/>
      <c r="D98" s="34" t="n"/>
      <c r="E98" s="34" t="n"/>
      <c r="F98" s="34" t="n"/>
      <c r="G98" s="34" t="n"/>
      <c r="H98" s="34" t="n"/>
    </row>
    <row r="99" ht="21.6" customHeight="1" s="49">
      <c r="A99" s="100" t="n"/>
      <c r="B99" s="34" t="n"/>
      <c r="C99" s="100" t="n"/>
      <c r="D99" s="34" t="n"/>
      <c r="E99" s="34" t="n"/>
      <c r="F99" s="34" t="n"/>
      <c r="G99" s="34" t="n"/>
      <c r="H99" s="34" t="n"/>
    </row>
    <row r="100" ht="21.6" customHeight="1" s="49">
      <c r="A100" s="100" t="n"/>
      <c r="B100" s="34" t="n"/>
      <c r="C100" s="100" t="n"/>
      <c r="D100" s="34" t="n"/>
      <c r="E100" s="34" t="n"/>
      <c r="F100" s="34" t="n"/>
      <c r="G100" s="34" t="n"/>
      <c r="H100" s="34" t="n"/>
    </row>
    <row r="101" ht="21.6" customHeight="1" s="49">
      <c r="A101" s="100" t="n"/>
      <c r="B101" s="34" t="n"/>
      <c r="C101" s="100" t="n"/>
      <c r="D101" s="34" t="n"/>
      <c r="E101" s="34" t="n"/>
      <c r="F101" s="34" t="n"/>
      <c r="G101" s="34" t="n"/>
      <c r="H101" s="34" t="n"/>
    </row>
    <row r="102" ht="21.6" customHeight="1" s="49">
      <c r="A102" s="100" t="n"/>
      <c r="B102" s="34" t="n"/>
      <c r="C102" s="100" t="n"/>
      <c r="D102" s="34" t="n"/>
      <c r="E102" s="34" t="n"/>
      <c r="F102" s="34" t="n"/>
      <c r="G102" s="34" t="n"/>
      <c r="H102" s="34" t="n"/>
    </row>
    <row r="103" ht="21.6" customHeight="1" s="49">
      <c r="A103" s="100" t="n"/>
      <c r="B103" s="34" t="n"/>
      <c r="C103" s="100" t="n"/>
      <c r="D103" s="34" t="n"/>
      <c r="E103" s="34" t="n"/>
      <c r="F103" s="34" t="n"/>
      <c r="G103" s="34" t="n"/>
      <c r="H103" s="34" t="n"/>
    </row>
    <row r="104" ht="21.6" customHeight="1" s="49">
      <c r="A104" s="100" t="n"/>
      <c r="B104" s="34" t="n"/>
      <c r="C104" s="100" t="n"/>
      <c r="D104" s="34" t="n"/>
      <c r="E104" s="34" t="n"/>
      <c r="F104" s="34" t="n"/>
      <c r="G104" s="34" t="n"/>
      <c r="H104" s="34" t="n"/>
    </row>
    <row r="105" ht="21.6" customHeight="1" s="49">
      <c r="A105" s="100" t="n"/>
      <c r="B105" s="34" t="n"/>
      <c r="C105" s="100" t="n"/>
      <c r="D105" s="34" t="n"/>
      <c r="E105" s="34" t="n"/>
      <c r="F105" s="34" t="n"/>
      <c r="G105" s="34" t="n"/>
      <c r="H105" s="34" t="n"/>
    </row>
    <row r="106" ht="21.6" customHeight="1" s="49">
      <c r="A106" s="100" t="n"/>
      <c r="B106" s="34" t="n"/>
      <c r="C106" s="100" t="n"/>
      <c r="D106" s="34" t="n"/>
      <c r="E106" s="34" t="n"/>
      <c r="F106" s="34" t="n"/>
      <c r="G106" s="34" t="n"/>
      <c r="H106" s="34" t="n"/>
    </row>
    <row r="107" ht="21.6" customHeight="1" s="49">
      <c r="A107" s="100" t="n"/>
      <c r="B107" s="34" t="n"/>
      <c r="C107" s="100" t="n"/>
      <c r="D107" s="34" t="n"/>
      <c r="E107" s="34" t="n"/>
      <c r="F107" s="34" t="n"/>
      <c r="G107" s="34" t="n"/>
      <c r="H107" s="34" t="n"/>
    </row>
    <row r="108" ht="21.6" customHeight="1" s="49">
      <c r="A108" s="100" t="n"/>
      <c r="B108" s="34" t="n"/>
      <c r="C108" s="100" t="n"/>
      <c r="D108" s="34" t="n"/>
      <c r="E108" s="34" t="n"/>
      <c r="F108" s="34" t="n"/>
      <c r="G108" s="34" t="n"/>
      <c r="H108" s="34" t="n"/>
    </row>
    <row r="109" ht="21.6" customHeight="1" s="49">
      <c r="A109" s="100" t="n"/>
      <c r="B109" s="34" t="n"/>
      <c r="C109" s="100" t="n"/>
      <c r="D109" s="34" t="n"/>
      <c r="E109" s="34" t="n"/>
      <c r="F109" s="34" t="n"/>
      <c r="G109" s="34" t="n"/>
      <c r="H109" s="34" t="n"/>
    </row>
    <row r="110" ht="21.6" customHeight="1" s="49">
      <c r="A110" s="100" t="n"/>
      <c r="B110" s="34" t="n"/>
      <c r="C110" s="100" t="n"/>
      <c r="D110" s="34" t="n"/>
      <c r="E110" s="34" t="n"/>
      <c r="F110" s="34" t="n"/>
      <c r="G110" s="34" t="n"/>
      <c r="H110" s="34" t="n"/>
    </row>
    <row r="111" ht="21.6" customHeight="1" s="49">
      <c r="A111" s="100" t="n"/>
      <c r="B111" s="34" t="n"/>
      <c r="C111" s="100" t="n"/>
      <c r="D111" s="34" t="n"/>
      <c r="E111" s="34" t="n"/>
      <c r="F111" s="34" t="n"/>
      <c r="G111" s="34" t="n"/>
      <c r="H111" s="34" t="n"/>
    </row>
    <row r="112" ht="21.6" customHeight="1" s="49">
      <c r="A112" s="100" t="n"/>
      <c r="B112" s="34" t="n"/>
      <c r="C112" s="100" t="n"/>
      <c r="D112" s="34" t="n"/>
      <c r="E112" s="34" t="n"/>
      <c r="F112" s="34" t="n"/>
      <c r="G112" s="34" t="n"/>
      <c r="H112" s="34" t="n"/>
    </row>
    <row r="113" ht="21.6" customHeight="1" s="49">
      <c r="A113" s="100" t="n"/>
      <c r="B113" s="34" t="n"/>
      <c r="C113" s="100" t="n"/>
      <c r="D113" s="34" t="n"/>
      <c r="E113" s="34" t="n"/>
      <c r="F113" s="34" t="n"/>
      <c r="G113" s="34" t="n"/>
      <c r="H113" s="34" t="n"/>
    </row>
    <row r="114" ht="21.6" customHeight="1" s="49">
      <c r="A114" s="100" t="n"/>
      <c r="B114" s="34" t="n"/>
      <c r="C114" s="100" t="n"/>
      <c r="D114" s="34" t="n"/>
      <c r="E114" s="34" t="n"/>
      <c r="F114" s="34" t="n"/>
      <c r="G114" s="34" t="n"/>
      <c r="H114" s="34" t="n"/>
    </row>
    <row r="115" ht="21.6" customHeight="1" s="49">
      <c r="A115" s="100" t="n"/>
      <c r="B115" s="34" t="n"/>
      <c r="C115" s="100" t="n"/>
      <c r="D115" s="34" t="n"/>
      <c r="E115" s="34" t="n"/>
      <c r="F115" s="34" t="n"/>
      <c r="G115" s="34" t="n"/>
      <c r="H115" s="34" t="n"/>
    </row>
    <row r="116" ht="21.6" customHeight="1" s="49">
      <c r="A116" s="100" t="n"/>
      <c r="B116" s="34" t="n"/>
      <c r="C116" s="100" t="n"/>
      <c r="D116" s="34" t="n"/>
      <c r="E116" s="34" t="n"/>
      <c r="F116" s="34" t="n"/>
      <c r="G116" s="34" t="n"/>
      <c r="H116" s="34" t="n"/>
    </row>
    <row r="117" ht="21.6" customHeight="1" s="49">
      <c r="A117" s="100" t="n"/>
      <c r="B117" s="34" t="n"/>
      <c r="C117" s="100" t="n"/>
      <c r="D117" s="34" t="n"/>
      <c r="E117" s="34" t="n"/>
      <c r="F117" s="34" t="n"/>
      <c r="G117" s="34" t="n"/>
      <c r="H117" s="34" t="n"/>
    </row>
    <row r="118" ht="21.6" customHeight="1" s="49">
      <c r="A118" s="100" t="n"/>
      <c r="B118" s="34" t="n"/>
      <c r="C118" s="100" t="n"/>
      <c r="D118" s="34" t="n"/>
      <c r="E118" s="34" t="n"/>
      <c r="F118" s="34" t="n"/>
      <c r="G118" s="34" t="n"/>
      <c r="H118" s="34" t="n"/>
    </row>
    <row r="119" ht="21.6" customHeight="1" s="49">
      <c r="A119" s="100" t="n"/>
      <c r="B119" s="34" t="n"/>
      <c r="C119" s="100" t="n"/>
      <c r="D119" s="34" t="n"/>
      <c r="E119" s="34" t="n"/>
      <c r="F119" s="34" t="n"/>
      <c r="G119" s="34" t="n"/>
      <c r="H119" s="34" t="n"/>
    </row>
    <row r="120" ht="21.6" customHeight="1" s="49">
      <c r="A120" s="100" t="n"/>
      <c r="B120" s="34" t="n"/>
      <c r="C120" s="100" t="n"/>
      <c r="D120" s="34" t="n"/>
      <c r="E120" s="34" t="n"/>
      <c r="F120" s="34" t="n"/>
      <c r="G120" s="34" t="n"/>
      <c r="H120" s="34" t="n"/>
    </row>
    <row r="121" ht="21.6" customHeight="1" s="49">
      <c r="A121" s="100" t="n"/>
      <c r="B121" s="34" t="n"/>
      <c r="C121" s="100" t="n"/>
      <c r="D121" s="34" t="n"/>
      <c r="E121" s="34" t="n"/>
      <c r="F121" s="34" t="n"/>
      <c r="G121" s="34" t="n"/>
      <c r="H121" s="34" t="n"/>
    </row>
    <row r="122" ht="21.6" customHeight="1" s="49">
      <c r="A122" s="100" t="n"/>
      <c r="B122" s="34" t="n"/>
      <c r="C122" s="100" t="n"/>
      <c r="D122" s="34" t="n"/>
      <c r="E122" s="34" t="n"/>
      <c r="F122" s="34" t="n"/>
      <c r="G122" s="34" t="n"/>
      <c r="H122" s="34" t="n"/>
    </row>
    <row r="123" ht="21.6" customHeight="1" s="49">
      <c r="A123" s="100" t="n"/>
      <c r="B123" s="34" t="n"/>
      <c r="C123" s="100" t="n"/>
      <c r="D123" s="34" t="n"/>
      <c r="E123" s="34" t="n"/>
      <c r="F123" s="34" t="n"/>
      <c r="G123" s="34" t="n"/>
      <c r="H123" s="34" t="n"/>
    </row>
    <row r="124" ht="21.6" customHeight="1" s="49">
      <c r="A124" s="100" t="n"/>
      <c r="B124" s="34" t="n"/>
      <c r="C124" s="100" t="n"/>
      <c r="D124" s="34" t="n"/>
      <c r="E124" s="34" t="n"/>
      <c r="F124" s="34" t="n"/>
      <c r="G124" s="34" t="n"/>
      <c r="H124" s="34" t="n"/>
    </row>
    <row r="125" ht="21.6" customHeight="1" s="49">
      <c r="A125" s="100" t="n"/>
      <c r="B125" s="34" t="n"/>
      <c r="C125" s="100" t="n"/>
      <c r="D125" s="34" t="n"/>
      <c r="E125" s="34" t="n"/>
      <c r="F125" s="34" t="n"/>
      <c r="G125" s="34" t="n"/>
      <c r="H125" s="34" t="n"/>
    </row>
    <row r="126" ht="21.6" customHeight="1" s="49">
      <c r="A126" s="100" t="n"/>
      <c r="B126" s="34" t="n"/>
      <c r="C126" s="100" t="n"/>
      <c r="D126" s="34" t="n"/>
      <c r="E126" s="34" t="n"/>
      <c r="F126" s="34" t="n"/>
      <c r="G126" s="34" t="n"/>
      <c r="H126" s="34" t="n"/>
    </row>
    <row r="127" ht="21.6" customHeight="1" s="49">
      <c r="A127" s="100" t="n"/>
      <c r="B127" s="34" t="n"/>
      <c r="C127" s="100" t="n"/>
      <c r="D127" s="34" t="n"/>
      <c r="E127" s="34" t="n"/>
      <c r="F127" s="34" t="n"/>
      <c r="G127" s="34" t="n"/>
      <c r="H127" s="34" t="n"/>
    </row>
    <row r="128" ht="21.6" customHeight="1" s="49">
      <c r="A128" s="100" t="n"/>
      <c r="B128" s="34" t="n"/>
      <c r="C128" s="100" t="n"/>
      <c r="D128" s="34" t="n"/>
      <c r="E128" s="34" t="n"/>
      <c r="F128" s="34" t="n"/>
      <c r="G128" s="34" t="n"/>
      <c r="H128" s="34" t="n"/>
    </row>
    <row r="129" ht="21.6" customHeight="1" s="49">
      <c r="A129" s="100" t="n"/>
      <c r="B129" s="34" t="n"/>
      <c r="C129" s="100" t="n"/>
      <c r="D129" s="34" t="n"/>
      <c r="E129" s="34" t="n"/>
      <c r="F129" s="34" t="n"/>
      <c r="G129" s="34" t="n"/>
      <c r="H129" s="34" t="n"/>
    </row>
    <row r="130" ht="21.6" customHeight="1" s="49">
      <c r="A130" s="100" t="n"/>
      <c r="B130" s="34" t="n"/>
      <c r="C130" s="100" t="n"/>
      <c r="D130" s="34" t="n"/>
      <c r="E130" s="34" t="n"/>
      <c r="F130" s="34" t="n"/>
      <c r="G130" s="34" t="n"/>
      <c r="H130" s="34" t="n"/>
    </row>
    <row r="131" ht="21.6" customHeight="1" s="49">
      <c r="A131" s="100" t="n"/>
      <c r="B131" s="34" t="n"/>
      <c r="C131" s="100" t="n"/>
      <c r="D131" s="34" t="n"/>
      <c r="E131" s="34" t="n"/>
      <c r="F131" s="34" t="n"/>
      <c r="G131" s="34" t="n"/>
      <c r="H131" s="34" t="n"/>
    </row>
    <row r="132" ht="21.6" customHeight="1" s="49">
      <c r="A132" s="100" t="n"/>
      <c r="B132" s="34" t="n"/>
      <c r="C132" s="100" t="n"/>
      <c r="D132" s="34" t="n"/>
      <c r="E132" s="34" t="n"/>
      <c r="F132" s="34" t="n"/>
      <c r="G132" s="34" t="n"/>
      <c r="H132" s="34" t="n"/>
    </row>
    <row r="133" ht="21.6" customHeight="1" s="49">
      <c r="A133" s="100" t="n"/>
      <c r="B133" s="34" t="n"/>
      <c r="C133" s="100" t="n"/>
      <c r="D133" s="34" t="n"/>
      <c r="E133" s="34" t="n"/>
      <c r="F133" s="34" t="n"/>
      <c r="G133" s="34" t="n"/>
      <c r="H133" s="34" t="n"/>
    </row>
    <row r="134" ht="21.6" customHeight="1" s="49">
      <c r="A134" s="100" t="n"/>
      <c r="B134" s="34" t="n"/>
      <c r="C134" s="100" t="n"/>
      <c r="D134" s="34" t="n"/>
      <c r="E134" s="34" t="n"/>
      <c r="F134" s="34" t="n"/>
      <c r="G134" s="34" t="n"/>
      <c r="H134" s="34" t="n"/>
    </row>
    <row r="135" ht="21.6" customHeight="1" s="49">
      <c r="A135" s="100" t="n"/>
      <c r="B135" s="34" t="n"/>
      <c r="C135" s="100" t="n"/>
      <c r="D135" s="34" t="n"/>
      <c r="E135" s="34" t="n"/>
      <c r="F135" s="34" t="n"/>
      <c r="G135" s="34" t="n"/>
      <c r="H135" s="34" t="n"/>
    </row>
    <row r="136" ht="21.6" customHeight="1" s="49">
      <c r="A136" s="100" t="n"/>
      <c r="B136" s="34" t="n"/>
      <c r="C136" s="100" t="n"/>
      <c r="D136" s="34" t="n"/>
      <c r="E136" s="34" t="n"/>
      <c r="F136" s="34" t="n"/>
      <c r="G136" s="34" t="n"/>
      <c r="H136" s="34" t="n"/>
    </row>
    <row r="137" ht="21.6" customHeight="1" s="49">
      <c r="A137" s="100" t="n"/>
      <c r="B137" s="34" t="n"/>
      <c r="C137" s="100" t="n"/>
      <c r="D137" s="34" t="n"/>
      <c r="E137" s="34" t="n"/>
      <c r="F137" s="34" t="n"/>
      <c r="G137" s="34" t="n"/>
      <c r="H137" s="34" t="n"/>
    </row>
    <row r="138" ht="21.6" customHeight="1" s="49">
      <c r="A138" s="100" t="n"/>
      <c r="B138" s="34" t="n"/>
      <c r="C138" s="100" t="n"/>
      <c r="D138" s="34" t="n"/>
      <c r="E138" s="34" t="n"/>
      <c r="F138" s="34" t="n"/>
      <c r="G138" s="34" t="n"/>
      <c r="H138" s="34" t="n"/>
    </row>
    <row r="139" ht="21.6" customHeight="1" s="49">
      <c r="A139" s="100" t="n"/>
      <c r="B139" s="34" t="n"/>
      <c r="C139" s="100" t="n"/>
      <c r="D139" s="34" t="n"/>
      <c r="E139" s="34" t="n"/>
      <c r="F139" s="34" t="n"/>
      <c r="G139" s="34" t="n"/>
      <c r="H139" s="34" t="n"/>
    </row>
    <row r="140" ht="21.6" customHeight="1" s="49">
      <c r="A140" s="100" t="n"/>
      <c r="B140" s="34" t="n"/>
      <c r="C140" s="100" t="n"/>
      <c r="D140" s="34" t="n"/>
      <c r="E140" s="34" t="n"/>
      <c r="F140" s="34" t="n"/>
      <c r="G140" s="34" t="n"/>
      <c r="H140" s="34" t="n"/>
    </row>
    <row r="141" ht="21.6" customHeight="1" s="49">
      <c r="A141" s="100" t="n"/>
      <c r="B141" s="34" t="n"/>
      <c r="C141" s="100" t="n"/>
      <c r="D141" s="34" t="n"/>
      <c r="E141" s="34" t="n"/>
      <c r="F141" s="34" t="n"/>
      <c r="G141" s="34" t="n"/>
      <c r="H141" s="34" t="n"/>
    </row>
    <row r="142" ht="21.6" customHeight="1" s="49">
      <c r="A142" s="100" t="n"/>
      <c r="B142" s="34" t="n"/>
      <c r="C142" s="100" t="n"/>
      <c r="D142" s="34" t="n"/>
      <c r="E142" s="34" t="n"/>
      <c r="F142" s="34" t="n"/>
      <c r="G142" s="34" t="n"/>
      <c r="H142" s="34" t="n"/>
    </row>
    <row r="143" ht="21.6" customHeight="1" s="49">
      <c r="A143" s="100" t="n"/>
      <c r="B143" s="34" t="n"/>
      <c r="C143" s="100" t="n"/>
      <c r="D143" s="34" t="n"/>
      <c r="E143" s="34" t="n"/>
      <c r="F143" s="34" t="n"/>
      <c r="G143" s="34" t="n"/>
      <c r="H143" s="34" t="n"/>
    </row>
    <row r="144" ht="21.6" customHeight="1" s="49">
      <c r="A144" s="100" t="n"/>
      <c r="B144" s="34" t="n"/>
      <c r="C144" s="100" t="n"/>
      <c r="D144" s="34" t="n"/>
      <c r="E144" s="34" t="n"/>
      <c r="F144" s="34" t="n"/>
      <c r="G144" s="34" t="n"/>
      <c r="H144" s="34" t="n"/>
    </row>
    <row r="145" ht="21.6" customHeight="1" s="49">
      <c r="A145" s="100" t="n"/>
      <c r="B145" s="34" t="n"/>
      <c r="C145" s="100" t="n"/>
      <c r="D145" s="34" t="n"/>
      <c r="E145" s="34" t="n"/>
      <c r="F145" s="34" t="n"/>
      <c r="G145" s="34" t="n"/>
      <c r="H145" s="34" t="n"/>
    </row>
    <row r="146" ht="21.6" customHeight="1" s="49">
      <c r="A146" s="100" t="n"/>
      <c r="B146" s="34" t="n"/>
      <c r="C146" s="100" t="n"/>
      <c r="D146" s="34" t="n"/>
      <c r="E146" s="34" t="n"/>
      <c r="F146" s="34" t="n"/>
      <c r="G146" s="34" t="n"/>
      <c r="H146" s="34" t="n"/>
    </row>
    <row r="147" ht="21.6" customHeight="1" s="49">
      <c r="A147" s="100" t="n"/>
      <c r="B147" s="34" t="n"/>
      <c r="C147" s="100" t="n"/>
      <c r="D147" s="34" t="n"/>
      <c r="E147" s="34" t="n"/>
      <c r="F147" s="34" t="n"/>
      <c r="G147" s="34" t="n"/>
      <c r="H147" s="34" t="n"/>
    </row>
    <row r="148" ht="21.6" customHeight="1" s="49">
      <c r="A148" s="100" t="n"/>
      <c r="B148" s="34" t="n"/>
      <c r="C148" s="100" t="n"/>
      <c r="D148" s="34" t="n"/>
      <c r="E148" s="34" t="n"/>
      <c r="F148" s="34" t="n"/>
      <c r="G148" s="34" t="n"/>
      <c r="H148" s="34" t="n"/>
    </row>
    <row r="149" ht="21.6" customHeight="1" s="49">
      <c r="A149" s="100" t="n"/>
      <c r="B149" s="34" t="n"/>
      <c r="C149" s="100" t="n"/>
      <c r="D149" s="34" t="n"/>
      <c r="E149" s="34" t="n"/>
      <c r="F149" s="34" t="n"/>
      <c r="G149" s="34" t="n"/>
      <c r="H149" s="34" t="n"/>
    </row>
    <row r="150" ht="21.6" customHeight="1" s="49">
      <c r="A150" s="100" t="n"/>
      <c r="B150" s="34" t="n"/>
      <c r="C150" s="100" t="n"/>
      <c r="D150" s="34" t="n"/>
      <c r="E150" s="34" t="n"/>
      <c r="F150" s="34" t="n"/>
      <c r="G150" s="34" t="n"/>
      <c r="H150" s="34" t="n"/>
    </row>
    <row r="151" ht="21.6" customHeight="1" s="49">
      <c r="A151" s="100" t="n"/>
      <c r="B151" s="34" t="n"/>
      <c r="C151" s="100" t="n"/>
      <c r="D151" s="34" t="n"/>
      <c r="E151" s="34" t="n"/>
      <c r="F151" s="34" t="n"/>
      <c r="G151" s="34" t="n"/>
      <c r="H151" s="34" t="n"/>
    </row>
    <row r="152" ht="21.6" customHeight="1" s="49">
      <c r="A152" s="100" t="n"/>
      <c r="B152" s="34" t="n"/>
      <c r="C152" s="100" t="n"/>
      <c r="D152" s="34" t="n"/>
      <c r="E152" s="34" t="n"/>
      <c r="F152" s="34" t="n"/>
      <c r="G152" s="34" t="n"/>
      <c r="H152" s="34" t="n"/>
    </row>
    <row r="153" ht="21.6" customHeight="1" s="49">
      <c r="A153" s="100" t="n"/>
      <c r="B153" s="34" t="n"/>
      <c r="C153" s="100" t="n"/>
      <c r="D153" s="34" t="n"/>
      <c r="E153" s="34" t="n"/>
      <c r="F153" s="34" t="n"/>
      <c r="G153" s="34" t="n"/>
      <c r="H153" s="34" t="n"/>
    </row>
    <row r="154" ht="21.6" customHeight="1" s="49">
      <c r="A154" s="100" t="n"/>
      <c r="B154" s="34" t="n"/>
      <c r="C154" s="100" t="n"/>
      <c r="D154" s="34" t="n"/>
      <c r="E154" s="34" t="n"/>
      <c r="F154" s="34" t="n"/>
      <c r="G154" s="34" t="n"/>
      <c r="H154" s="34" t="n"/>
    </row>
    <row r="155" ht="21.6" customHeight="1" s="49">
      <c r="A155" s="100" t="n"/>
      <c r="B155" s="34" t="n"/>
      <c r="C155" s="100" t="n"/>
      <c r="D155" s="34" t="n"/>
      <c r="E155" s="34" t="n"/>
      <c r="F155" s="34" t="n"/>
      <c r="G155" s="34" t="n"/>
      <c r="H155" s="34" t="n"/>
    </row>
    <row r="156" ht="21.6" customHeight="1" s="49">
      <c r="A156" s="100" t="n"/>
      <c r="B156" s="34" t="n"/>
      <c r="C156" s="100" t="n"/>
      <c r="D156" s="34" t="n"/>
      <c r="E156" s="34" t="n"/>
      <c r="F156" s="34" t="n"/>
      <c r="G156" s="34" t="n"/>
      <c r="H156" s="34" t="n"/>
    </row>
    <row r="157" ht="21.6" customHeight="1" s="49">
      <c r="A157" s="100" t="n"/>
      <c r="B157" s="34" t="n"/>
      <c r="C157" s="100" t="n"/>
      <c r="D157" s="34" t="n"/>
      <c r="E157" s="34" t="n"/>
      <c r="F157" s="34" t="n"/>
      <c r="G157" s="34" t="n"/>
      <c r="H157" s="34" t="n"/>
    </row>
    <row r="158" ht="21.6" customHeight="1" s="49">
      <c r="A158" s="100" t="n"/>
      <c r="B158" s="34" t="n"/>
      <c r="C158" s="100" t="n"/>
      <c r="D158" s="34" t="n"/>
      <c r="E158" s="34" t="n"/>
      <c r="F158" s="34" t="n"/>
      <c r="G158" s="34" t="n"/>
      <c r="H158" s="34" t="n"/>
    </row>
    <row r="159" ht="21.6" customHeight="1" s="49">
      <c r="A159" s="100" t="n"/>
      <c r="B159" s="34" t="n"/>
      <c r="C159" s="100" t="n"/>
      <c r="D159" s="34" t="n"/>
      <c r="E159" s="34" t="n"/>
      <c r="F159" s="34" t="n"/>
      <c r="G159" s="34" t="n"/>
      <c r="H159" s="34" t="n"/>
    </row>
    <row r="160" ht="21.6" customHeight="1" s="49">
      <c r="A160" s="100" t="n"/>
      <c r="B160" s="34" t="n"/>
      <c r="C160" s="100" t="n"/>
      <c r="D160" s="34" t="n"/>
      <c r="E160" s="34" t="n"/>
      <c r="F160" s="34" t="n"/>
      <c r="G160" s="34" t="n"/>
      <c r="H160" s="34" t="n"/>
    </row>
    <row r="161" ht="21.6" customHeight="1" s="49">
      <c r="A161" s="100" t="n"/>
      <c r="B161" s="34" t="n"/>
      <c r="C161" s="100" t="n"/>
      <c r="D161" s="34" t="n"/>
      <c r="E161" s="34" t="n"/>
      <c r="F161" s="34" t="n"/>
      <c r="G161" s="34" t="n"/>
      <c r="H161" s="34" t="n"/>
    </row>
    <row r="162" ht="21.6" customHeight="1" s="49">
      <c r="A162" s="100" t="n"/>
      <c r="B162" s="34" t="n"/>
      <c r="C162" s="100" t="n"/>
      <c r="D162" s="34" t="n"/>
      <c r="E162" s="34" t="n"/>
      <c r="F162" s="34" t="n"/>
      <c r="G162" s="34" t="n"/>
      <c r="H162" s="34" t="n"/>
    </row>
    <row r="163" ht="21.6" customHeight="1" s="49">
      <c r="A163" s="100" t="n"/>
      <c r="B163" s="34" t="n"/>
      <c r="C163" s="100" t="n"/>
      <c r="D163" s="34" t="n"/>
      <c r="E163" s="34" t="n"/>
      <c r="F163" s="34" t="n"/>
      <c r="G163" s="34" t="n"/>
      <c r="H163" s="34" t="n"/>
    </row>
    <row r="164" ht="21.6" customHeight="1" s="49">
      <c r="A164" s="100" t="n"/>
      <c r="B164" s="34" t="n"/>
      <c r="C164" s="100" t="n"/>
      <c r="D164" s="34" t="n"/>
      <c r="E164" s="34" t="n"/>
      <c r="F164" s="34" t="n"/>
      <c r="G164" s="34" t="n"/>
      <c r="H164" s="34" t="n"/>
    </row>
    <row r="165" ht="21.6" customHeight="1" s="49">
      <c r="A165" s="100" t="n"/>
      <c r="B165" s="34" t="n"/>
      <c r="C165" s="100" t="n"/>
      <c r="D165" s="34" t="n"/>
      <c r="E165" s="34" t="n"/>
      <c r="F165" s="34" t="n"/>
      <c r="G165" s="34" t="n"/>
      <c r="H165" s="34" t="n"/>
    </row>
    <row r="166" ht="21.6" customHeight="1" s="49">
      <c r="A166" s="100" t="n"/>
      <c r="B166" s="34" t="n"/>
      <c r="C166" s="100" t="n"/>
      <c r="D166" s="34" t="n"/>
      <c r="E166" s="34" t="n"/>
      <c r="F166" s="34" t="n"/>
      <c r="G166" s="34" t="n"/>
      <c r="H166" s="34" t="n"/>
    </row>
    <row r="167" ht="21.6" customHeight="1" s="49">
      <c r="A167" s="100" t="n"/>
      <c r="B167" s="34" t="n"/>
      <c r="C167" s="100" t="n"/>
      <c r="D167" s="34" t="n"/>
      <c r="E167" s="34" t="n"/>
      <c r="F167" s="34" t="n"/>
      <c r="G167" s="34" t="n"/>
      <c r="H167" s="34" t="n"/>
    </row>
    <row r="168" ht="21.6" customHeight="1" s="49">
      <c r="A168" s="100" t="n"/>
      <c r="B168" s="34" t="n"/>
      <c r="C168" s="100" t="n"/>
      <c r="D168" s="34" t="n"/>
      <c r="E168" s="34" t="n"/>
      <c r="F168" s="34" t="n"/>
      <c r="G168" s="34" t="n"/>
      <c r="H168" s="34" t="n"/>
    </row>
    <row r="169" ht="21.6" customHeight="1" s="49">
      <c r="A169" s="100" t="n"/>
      <c r="B169" s="34" t="n"/>
      <c r="C169" s="100" t="n"/>
      <c r="D169" s="34" t="n"/>
      <c r="E169" s="34" t="n"/>
      <c r="F169" s="34" t="n"/>
      <c r="G169" s="34" t="n"/>
      <c r="H169" s="34" t="n"/>
    </row>
    <row r="170" ht="21.6" customHeight="1" s="49">
      <c r="A170" s="100" t="n"/>
      <c r="B170" s="34" t="n"/>
      <c r="C170" s="100" t="n"/>
      <c r="D170" s="34" t="n"/>
      <c r="E170" s="34" t="n"/>
      <c r="F170" s="34" t="n"/>
      <c r="G170" s="34" t="n"/>
      <c r="H170" s="34" t="n"/>
    </row>
    <row r="171" ht="21.6" customHeight="1" s="49">
      <c r="A171" s="100" t="n"/>
      <c r="B171" s="34" t="n"/>
      <c r="C171" s="100" t="n"/>
      <c r="D171" s="34" t="n"/>
      <c r="E171" s="34" t="n"/>
      <c r="F171" s="34" t="n"/>
      <c r="G171" s="34" t="n"/>
      <c r="H171" s="34" t="n"/>
    </row>
    <row r="172" ht="21.6" customHeight="1" s="49">
      <c r="A172" s="100" t="n"/>
      <c r="B172" s="34" t="n"/>
      <c r="C172" s="100" t="n"/>
      <c r="D172" s="34" t="n"/>
      <c r="E172" s="34" t="n"/>
      <c r="F172" s="34" t="n"/>
      <c r="G172" s="34" t="n"/>
      <c r="H172" s="34" t="n"/>
    </row>
    <row r="173" ht="21.6" customHeight="1" s="49">
      <c r="A173" s="100" t="n"/>
      <c r="B173" s="34" t="n"/>
      <c r="C173" s="100" t="n"/>
      <c r="D173" s="34" t="n"/>
      <c r="E173" s="34" t="n"/>
      <c r="F173" s="34" t="n"/>
      <c r="G173" s="34" t="n"/>
      <c r="H173" s="34" t="n"/>
    </row>
    <row r="174" ht="21.6" customHeight="1" s="49">
      <c r="A174" s="100" t="n"/>
      <c r="B174" s="34" t="n"/>
      <c r="C174" s="100" t="n"/>
      <c r="D174" s="34" t="n"/>
      <c r="E174" s="34" t="n"/>
      <c r="F174" s="34" t="n"/>
      <c r="G174" s="34" t="n"/>
      <c r="H174" s="34" t="n"/>
    </row>
    <row r="175" ht="21.6" customHeight="1" s="49">
      <c r="A175" s="100" t="n"/>
      <c r="B175" s="34" t="n"/>
      <c r="C175" s="100" t="n"/>
      <c r="D175" s="34" t="n"/>
      <c r="E175" s="34" t="n"/>
      <c r="F175" s="34" t="n"/>
      <c r="G175" s="34" t="n"/>
      <c r="H175" s="34" t="n"/>
    </row>
    <row r="176" ht="21.6" customHeight="1" s="49">
      <c r="A176" s="100" t="n"/>
      <c r="B176" s="34" t="n"/>
      <c r="C176" s="100" t="n"/>
      <c r="D176" s="34" t="n"/>
      <c r="E176" s="34" t="n"/>
      <c r="F176" s="34" t="n"/>
      <c r="G176" s="34" t="n"/>
      <c r="H176" s="34" t="n"/>
    </row>
    <row r="177" ht="21.6" customHeight="1" s="49">
      <c r="A177" s="100" t="n"/>
      <c r="B177" s="34" t="n"/>
      <c r="C177" s="100" t="n"/>
      <c r="D177" s="34" t="n"/>
      <c r="E177" s="34" t="n"/>
      <c r="F177" s="34" t="n"/>
      <c r="G177" s="34" t="n"/>
      <c r="H177" s="34" t="n"/>
    </row>
    <row r="178" ht="21.6" customHeight="1" s="49">
      <c r="A178" s="100" t="n"/>
      <c r="B178" s="34" t="n"/>
      <c r="C178" s="100" t="n"/>
      <c r="D178" s="34" t="n"/>
      <c r="E178" s="34" t="n"/>
      <c r="F178" s="34" t="n"/>
      <c r="G178" s="34" t="n"/>
      <c r="H178" s="34" t="n"/>
    </row>
    <row r="179" ht="21.6" customHeight="1" s="49">
      <c r="A179" s="100" t="n"/>
      <c r="B179" s="34" t="n"/>
      <c r="C179" s="100" t="n"/>
      <c r="D179" s="34" t="n"/>
      <c r="E179" s="34" t="n"/>
      <c r="F179" s="34" t="n"/>
      <c r="G179" s="34" t="n"/>
      <c r="H179" s="34" t="n"/>
    </row>
    <row r="180" ht="21.6" customHeight="1" s="49">
      <c r="A180" s="100" t="n"/>
      <c r="B180" s="34" t="n"/>
      <c r="C180" s="100" t="n"/>
      <c r="D180" s="34" t="n"/>
      <c r="E180" s="34" t="n"/>
      <c r="F180" s="34" t="n"/>
      <c r="G180" s="34" t="n"/>
      <c r="H180" s="34" t="n"/>
    </row>
    <row r="181" ht="21.6" customHeight="1" s="49">
      <c r="A181" s="100" t="n"/>
      <c r="B181" s="34" t="n"/>
      <c r="C181" s="100" t="n"/>
      <c r="D181" s="34" t="n"/>
      <c r="E181" s="34" t="n"/>
      <c r="F181" s="34" t="n"/>
      <c r="G181" s="34" t="n"/>
      <c r="H181" s="34" t="n"/>
    </row>
    <row r="182" ht="21.6" customHeight="1" s="49">
      <c r="A182" s="100" t="n"/>
      <c r="B182" s="34" t="n"/>
      <c r="C182" s="100" t="n"/>
      <c r="D182" s="34" t="n"/>
      <c r="E182" s="34" t="n"/>
      <c r="F182" s="34" t="n"/>
      <c r="G182" s="34" t="n"/>
      <c r="H182" s="34" t="n"/>
    </row>
    <row r="183" ht="21.6" customHeight="1" s="49">
      <c r="A183" s="100" t="n"/>
      <c r="B183" s="34" t="n"/>
      <c r="C183" s="100" t="n"/>
      <c r="D183" s="34" t="n"/>
      <c r="E183" s="34" t="n"/>
      <c r="F183" s="34" t="n"/>
      <c r="G183" s="34" t="n"/>
      <c r="H183" s="34" t="n"/>
    </row>
    <row r="184" ht="21.6" customHeight="1" s="49">
      <c r="A184" s="100" t="n"/>
      <c r="B184" s="34" t="n"/>
      <c r="C184" s="100" t="n"/>
      <c r="D184" s="34" t="n"/>
      <c r="E184" s="34" t="n"/>
      <c r="F184" s="34" t="n"/>
      <c r="G184" s="34" t="n"/>
      <c r="H184" s="34" t="n"/>
    </row>
    <row r="185" ht="21.6" customHeight="1" s="49">
      <c r="A185" s="100" t="n"/>
      <c r="B185" s="34" t="n"/>
      <c r="C185" s="100" t="n"/>
      <c r="D185" s="34" t="n"/>
      <c r="E185" s="34" t="n"/>
      <c r="F185" s="34" t="n"/>
      <c r="G185" s="34" t="n"/>
      <c r="H185" s="34" t="n"/>
    </row>
    <row r="186" ht="21.6" customHeight="1" s="49">
      <c r="A186" s="100" t="n"/>
      <c r="B186" s="34" t="n"/>
      <c r="C186" s="100" t="n"/>
      <c r="D186" s="34" t="n"/>
      <c r="E186" s="34" t="n"/>
      <c r="F186" s="34" t="n"/>
      <c r="G186" s="34" t="n"/>
      <c r="H186" s="34" t="n"/>
    </row>
    <row r="187" ht="21.6" customHeight="1" s="49">
      <c r="A187" s="100" t="n"/>
      <c r="B187" s="34" t="n"/>
      <c r="C187" s="100" t="n"/>
      <c r="D187" s="34" t="n"/>
      <c r="E187" s="34" t="n"/>
      <c r="F187" s="34" t="n"/>
      <c r="G187" s="34" t="n"/>
      <c r="H187" s="34" t="n"/>
    </row>
    <row r="188" ht="21.6" customHeight="1" s="49">
      <c r="A188" s="100" t="n"/>
      <c r="B188" s="34" t="n"/>
      <c r="C188" s="100" t="n"/>
      <c r="D188" s="34" t="n"/>
      <c r="E188" s="34" t="n"/>
      <c r="F188" s="34" t="n"/>
      <c r="G188" s="34" t="n"/>
      <c r="H188" s="34" t="n"/>
    </row>
    <row r="189" ht="21.6" customHeight="1" s="49">
      <c r="A189" s="100" t="n"/>
      <c r="B189" s="34" t="n"/>
      <c r="C189" s="100" t="n"/>
      <c r="D189" s="34" t="n"/>
      <c r="E189" s="34" t="n"/>
      <c r="F189" s="34" t="n"/>
      <c r="G189" s="34" t="n"/>
      <c r="H189" s="34" t="n"/>
    </row>
    <row r="190" ht="21.6" customHeight="1" s="49">
      <c r="A190" s="100" t="n"/>
      <c r="B190" s="34" t="n"/>
      <c r="C190" s="100" t="n"/>
      <c r="D190" s="34" t="n"/>
      <c r="E190" s="34" t="n"/>
      <c r="F190" s="34" t="n"/>
      <c r="G190" s="34" t="n"/>
      <c r="H190" s="34" t="n"/>
    </row>
    <row r="191" ht="21.6" customHeight="1" s="49">
      <c r="A191" s="100" t="n"/>
      <c r="B191" s="34" t="n"/>
      <c r="C191" s="100" t="n"/>
      <c r="D191" s="34" t="n"/>
      <c r="E191" s="34" t="n"/>
      <c r="F191" s="34" t="n"/>
      <c r="G191" s="34" t="n"/>
      <c r="H191" s="34" t="n"/>
    </row>
    <row r="192" ht="21.6" customHeight="1" s="49">
      <c r="A192" s="100" t="n"/>
      <c r="B192" s="34" t="n"/>
      <c r="C192" s="100" t="n"/>
      <c r="D192" s="34" t="n"/>
      <c r="E192" s="34" t="n"/>
      <c r="F192" s="34" t="n"/>
      <c r="G192" s="34" t="n"/>
      <c r="H192" s="34" t="n"/>
    </row>
    <row r="193" ht="21.6" customHeight="1" s="49">
      <c r="A193" s="100" t="n"/>
      <c r="B193" s="34" t="n"/>
      <c r="C193" s="100" t="n"/>
      <c r="D193" s="34" t="n"/>
      <c r="E193" s="34" t="n"/>
      <c r="F193" s="34" t="n"/>
      <c r="G193" s="34" t="n"/>
      <c r="H193" s="34" t="n"/>
    </row>
    <row r="194" ht="21.6" customHeight="1" s="49">
      <c r="A194" s="100" t="n"/>
      <c r="B194" s="34" t="n"/>
      <c r="C194" s="100" t="n"/>
      <c r="D194" s="34" t="n"/>
      <c r="E194" s="34" t="n"/>
      <c r="F194" s="34" t="n"/>
      <c r="G194" s="34" t="n"/>
      <c r="H194" s="34" t="n"/>
    </row>
    <row r="195" ht="21.6" customHeight="1" s="49">
      <c r="A195" s="100" t="n"/>
      <c r="B195" s="34" t="n"/>
      <c r="C195" s="100" t="n"/>
      <c r="D195" s="34" t="n"/>
      <c r="E195" s="34" t="n"/>
      <c r="F195" s="34" t="n"/>
      <c r="G195" s="34" t="n"/>
      <c r="H195" s="34" t="n"/>
    </row>
    <row r="196" ht="21.6" customHeight="1" s="49">
      <c r="A196" s="100" t="n"/>
      <c r="B196" s="34" t="n"/>
      <c r="C196" s="100" t="n"/>
      <c r="D196" s="34" t="n"/>
      <c r="E196" s="34" t="n"/>
      <c r="F196" s="34" t="n"/>
      <c r="G196" s="34" t="n"/>
      <c r="H196" s="34" t="n"/>
    </row>
    <row r="197" ht="21.6" customHeight="1" s="49">
      <c r="A197" s="100" t="n"/>
      <c r="B197" s="34" t="n"/>
      <c r="C197" s="100" t="n"/>
      <c r="D197" s="34" t="n"/>
      <c r="E197" s="34" t="n"/>
      <c r="F197" s="34" t="n"/>
      <c r="G197" s="34" t="n"/>
      <c r="H197" s="34" t="n"/>
    </row>
    <row r="198" ht="21.6" customHeight="1" s="49">
      <c r="A198" s="100" t="n"/>
      <c r="B198" s="34" t="n"/>
      <c r="C198" s="100" t="n"/>
      <c r="D198" s="34" t="n"/>
      <c r="E198" s="34" t="n"/>
      <c r="F198" s="34" t="n"/>
      <c r="G198" s="34" t="n"/>
      <c r="H198" s="34" t="n"/>
    </row>
    <row r="199" ht="21.6" customHeight="1" s="49">
      <c r="A199" s="100" t="n"/>
      <c r="B199" s="34" t="n"/>
      <c r="C199" s="100" t="n"/>
      <c r="D199" s="34" t="n"/>
      <c r="E199" s="34" t="n"/>
      <c r="F199" s="34" t="n"/>
      <c r="G199" s="34" t="n"/>
      <c r="H199" s="34" t="n"/>
    </row>
    <row r="200" ht="21.6" customHeight="1" s="49">
      <c r="A200" s="100" t="n"/>
      <c r="B200" s="34" t="n"/>
      <c r="C200" s="100" t="n"/>
      <c r="D200" s="34" t="n"/>
      <c r="E200" s="34" t="n"/>
      <c r="F200" s="34" t="n"/>
      <c r="G200" s="34" t="n"/>
      <c r="H200" s="34" t="n"/>
    </row>
    <row r="201" ht="21.6" customHeight="1" s="49">
      <c r="A201" s="100" t="n"/>
      <c r="B201" s="34" t="n"/>
      <c r="C201" s="100" t="n"/>
      <c r="D201" s="34" t="n"/>
      <c r="E201" s="34" t="n"/>
      <c r="F201" s="34" t="n"/>
      <c r="G201" s="34" t="n"/>
      <c r="H201" s="34" t="n"/>
    </row>
    <row r="202" ht="21.6" customHeight="1" s="49">
      <c r="A202" s="100" t="n"/>
      <c r="B202" s="34" t="n"/>
      <c r="C202" s="100" t="n"/>
      <c r="D202" s="34" t="n"/>
      <c r="E202" s="34" t="n"/>
      <c r="F202" s="34" t="n"/>
      <c r="G202" s="34" t="n"/>
      <c r="H202" s="34" t="n"/>
    </row>
    <row r="203" ht="21.6" customHeight="1" s="49">
      <c r="A203" s="100" t="n"/>
      <c r="B203" s="34" t="n"/>
      <c r="C203" s="100" t="n"/>
      <c r="D203" s="34" t="n"/>
      <c r="E203" s="34" t="n"/>
      <c r="F203" s="34" t="n"/>
      <c r="G203" s="34" t="n"/>
      <c r="H203" s="34" t="n"/>
    </row>
    <row r="204" ht="21.6" customHeight="1" s="49">
      <c r="A204" s="100" t="n"/>
      <c r="B204" s="34" t="n"/>
      <c r="C204" s="100" t="n"/>
      <c r="D204" s="34" t="n"/>
      <c r="E204" s="34" t="n"/>
      <c r="F204" s="34" t="n"/>
      <c r="G204" s="34" t="n"/>
      <c r="H204" s="34" t="n"/>
    </row>
    <row r="205" ht="21.6" customHeight="1" s="49">
      <c r="A205" s="100" t="n"/>
      <c r="B205" s="34" t="n"/>
      <c r="C205" s="100" t="n"/>
      <c r="D205" s="34" t="n"/>
      <c r="E205" s="34" t="n"/>
      <c r="F205" s="34" t="n"/>
      <c r="G205" s="34" t="n"/>
      <c r="H205" s="34" t="n"/>
    </row>
    <row r="206" ht="21.6" customHeight="1" s="49">
      <c r="A206" s="100" t="n"/>
      <c r="B206" s="34" t="n"/>
      <c r="C206" s="100" t="n"/>
      <c r="D206" s="34" t="n"/>
      <c r="E206" s="34" t="n"/>
      <c r="F206" s="34" t="n"/>
      <c r="G206" s="34" t="n"/>
      <c r="H206" s="34" t="n"/>
    </row>
    <row r="207" ht="21.6" customHeight="1" s="49">
      <c r="A207" s="100" t="n"/>
      <c r="B207" s="34" t="n"/>
      <c r="C207" s="100" t="n"/>
      <c r="D207" s="34" t="n"/>
      <c r="E207" s="34" t="n"/>
      <c r="F207" s="34" t="n"/>
      <c r="G207" s="34" t="n"/>
      <c r="H207" s="34" t="n"/>
    </row>
    <row r="208" ht="21.6" customHeight="1" s="49">
      <c r="A208" s="100" t="n"/>
      <c r="B208" s="34" t="n"/>
      <c r="C208" s="100" t="n"/>
      <c r="D208" s="34" t="n"/>
      <c r="E208" s="34" t="n"/>
      <c r="F208" s="34" t="n"/>
      <c r="G208" s="34" t="n"/>
      <c r="H208" s="34" t="n"/>
    </row>
    <row r="209" ht="21.6" customHeight="1" s="49">
      <c r="A209" s="100" t="n"/>
      <c r="B209" s="34" t="n"/>
      <c r="C209" s="100" t="n"/>
      <c r="D209" s="34" t="n"/>
      <c r="E209" s="34" t="n"/>
      <c r="F209" s="34" t="n"/>
      <c r="G209" s="34" t="n"/>
      <c r="H209" s="34" t="n"/>
    </row>
    <row r="210" ht="21.6" customHeight="1" s="49">
      <c r="A210" s="100" t="n"/>
      <c r="B210" s="34" t="n"/>
      <c r="C210" s="100" t="n"/>
      <c r="D210" s="34" t="n"/>
      <c r="E210" s="34" t="n"/>
      <c r="F210" s="34" t="n"/>
      <c r="G210" s="34" t="n"/>
      <c r="H210" s="34" t="n"/>
    </row>
    <row r="211" ht="21.6" customHeight="1" s="49">
      <c r="A211" s="100" t="n"/>
      <c r="B211" s="34" t="n"/>
      <c r="C211" s="100" t="n"/>
      <c r="D211" s="34" t="n"/>
      <c r="E211" s="34" t="n"/>
      <c r="F211" s="34" t="n"/>
      <c r="G211" s="34" t="n"/>
      <c r="H211" s="34" t="n"/>
    </row>
    <row r="212" ht="21.6" customHeight="1" s="49">
      <c r="A212" s="100" t="n"/>
      <c r="B212" s="34" t="n"/>
      <c r="C212" s="100" t="n"/>
      <c r="D212" s="34" t="n"/>
      <c r="E212" s="34" t="n"/>
      <c r="F212" s="34" t="n"/>
      <c r="G212" s="34" t="n"/>
      <c r="H212" s="34" t="n"/>
    </row>
    <row r="213" ht="21.6" customHeight="1" s="49">
      <c r="A213" s="100" t="n"/>
      <c r="B213" s="34" t="n"/>
      <c r="C213" s="100" t="n"/>
      <c r="D213" s="34" t="n"/>
      <c r="E213" s="34" t="n"/>
      <c r="F213" s="34" t="n"/>
      <c r="G213" s="34" t="n"/>
      <c r="H213" s="34" t="n"/>
    </row>
    <row r="214" ht="21.6" customHeight="1" s="49">
      <c r="A214" s="100" t="n"/>
      <c r="B214" s="34" t="n"/>
      <c r="C214" s="100" t="n"/>
      <c r="D214" s="34" t="n"/>
      <c r="E214" s="34" t="n"/>
      <c r="F214" s="34" t="n"/>
      <c r="G214" s="34" t="n"/>
      <c r="H214" s="34" t="n"/>
    </row>
    <row r="215" ht="21.6" customHeight="1" s="49">
      <c r="A215" s="100" t="n"/>
      <c r="B215" s="34" t="n"/>
      <c r="C215" s="100" t="n"/>
      <c r="D215" s="34" t="n"/>
      <c r="E215" s="34" t="n"/>
      <c r="F215" s="34" t="n"/>
      <c r="G215" s="34" t="n"/>
      <c r="H215" s="34" t="n"/>
    </row>
    <row r="216" ht="21.6" customHeight="1" s="49">
      <c r="A216" s="100" t="n"/>
      <c r="B216" s="34" t="n"/>
      <c r="C216" s="100" t="n"/>
      <c r="D216" s="34" t="n"/>
      <c r="E216" s="34" t="n"/>
      <c r="F216" s="34" t="n"/>
      <c r="G216" s="34" t="n"/>
      <c r="H216" s="34" t="n"/>
    </row>
    <row r="217" ht="21.6" customHeight="1" s="49">
      <c r="A217" s="100" t="n"/>
      <c r="B217" s="34" t="n"/>
      <c r="C217" s="100" t="n"/>
      <c r="D217" s="34" t="n"/>
      <c r="E217" s="34" t="n"/>
      <c r="F217" s="34" t="n"/>
      <c r="G217" s="34" t="n"/>
      <c r="H217" s="34" t="n"/>
    </row>
    <row r="218" ht="21.6" customHeight="1" s="49">
      <c r="A218" s="100" t="n"/>
      <c r="B218" s="34" t="n"/>
      <c r="C218" s="100" t="n"/>
      <c r="D218" s="34" t="n"/>
      <c r="E218" s="34" t="n"/>
      <c r="F218" s="34" t="n"/>
      <c r="G218" s="34" t="n"/>
      <c r="H218" s="34" t="n"/>
    </row>
    <row r="219" ht="21.6" customHeight="1" s="49">
      <c r="A219" s="100" t="n"/>
      <c r="B219" s="34" t="n"/>
      <c r="C219" s="100" t="n"/>
      <c r="D219" s="34" t="n"/>
      <c r="E219" s="34" t="n"/>
      <c r="F219" s="34" t="n"/>
      <c r="G219" s="34" t="n"/>
      <c r="H219" s="34" t="n"/>
    </row>
    <row r="220" ht="21.6" customHeight="1" s="49">
      <c r="A220" s="100" t="n"/>
      <c r="B220" s="34" t="n"/>
      <c r="C220" s="100" t="n"/>
      <c r="D220" s="34" t="n"/>
      <c r="E220" s="34" t="n"/>
      <c r="F220" s="34" t="n"/>
      <c r="G220" s="34" t="n"/>
      <c r="H220" s="34" t="n"/>
    </row>
    <row r="221" ht="21.6" customHeight="1" s="49">
      <c r="A221" s="100" t="n"/>
      <c r="B221" s="34" t="n"/>
      <c r="C221" s="100" t="n"/>
      <c r="D221" s="34" t="n"/>
      <c r="E221" s="34" t="n"/>
      <c r="F221" s="34" t="n"/>
      <c r="G221" s="34" t="n"/>
      <c r="H221" s="34" t="n"/>
    </row>
    <row r="222" ht="21.6" customHeight="1" s="49">
      <c r="A222" s="100" t="n"/>
      <c r="B222" s="34" t="n"/>
      <c r="C222" s="100" t="n"/>
      <c r="D222" s="34" t="n"/>
      <c r="E222" s="34" t="n"/>
      <c r="F222" s="34" t="n"/>
      <c r="G222" s="34" t="n"/>
      <c r="H222" s="34" t="n"/>
    </row>
    <row r="223" ht="21.6" customHeight="1" s="49">
      <c r="A223" s="100" t="n"/>
      <c r="B223" s="34" t="n"/>
      <c r="C223" s="100" t="n"/>
      <c r="D223" s="34" t="n"/>
      <c r="E223" s="34" t="n"/>
      <c r="F223" s="34" t="n"/>
      <c r="G223" s="34" t="n"/>
      <c r="H223" s="34" t="n"/>
    </row>
    <row r="224" ht="21.6" customHeight="1" s="49">
      <c r="A224" s="100" t="n"/>
      <c r="B224" s="34" t="n"/>
      <c r="C224" s="100" t="n"/>
      <c r="D224" s="34" t="n"/>
      <c r="E224" s="34" t="n"/>
      <c r="F224" s="34" t="n"/>
      <c r="G224" s="34" t="n"/>
      <c r="H224" s="34" t="n"/>
    </row>
    <row r="225" ht="21.6" customHeight="1" s="49">
      <c r="A225" s="100" t="n"/>
      <c r="B225" s="34" t="n"/>
      <c r="C225" s="100" t="n"/>
      <c r="D225" s="34" t="n"/>
      <c r="E225" s="34" t="n"/>
      <c r="F225" s="34" t="n"/>
      <c r="G225" s="34" t="n"/>
      <c r="H225" s="34" t="n"/>
    </row>
    <row r="226" ht="21.6" customHeight="1" s="49">
      <c r="A226" s="100" t="n"/>
      <c r="B226" s="34" t="n"/>
      <c r="C226" s="100" t="n"/>
      <c r="D226" s="34" t="n"/>
      <c r="E226" s="34" t="n"/>
      <c r="F226" s="34" t="n"/>
      <c r="G226" s="34" t="n"/>
      <c r="H226" s="34" t="n"/>
    </row>
    <row r="227" ht="21.6" customHeight="1" s="49">
      <c r="A227" s="100" t="n"/>
      <c r="B227" s="34" t="n"/>
      <c r="C227" s="100" t="n"/>
      <c r="D227" s="34" t="n"/>
      <c r="E227" s="34" t="n"/>
      <c r="F227" s="34" t="n"/>
      <c r="G227" s="34" t="n"/>
      <c r="H227" s="34" t="n"/>
    </row>
    <row r="228" ht="21.6" customHeight="1" s="49">
      <c r="A228" s="100" t="n"/>
      <c r="B228" s="34" t="n"/>
      <c r="C228" s="100" t="n"/>
      <c r="D228" s="34" t="n"/>
      <c r="E228" s="34" t="n"/>
      <c r="F228" s="34" t="n"/>
      <c r="G228" s="34" t="n"/>
      <c r="H228" s="34" t="n"/>
    </row>
    <row r="229" ht="21.6" customHeight="1" s="49">
      <c r="A229" s="100" t="n"/>
      <c r="B229" s="34" t="n"/>
      <c r="C229" s="100" t="n"/>
      <c r="D229" s="34" t="n"/>
      <c r="E229" s="34" t="n"/>
      <c r="F229" s="34" t="n"/>
      <c r="G229" s="34" t="n"/>
      <c r="H229" s="34" t="n"/>
    </row>
    <row r="230" ht="21.6" customHeight="1" s="49">
      <c r="A230" s="100" t="n"/>
      <c r="B230" s="34" t="n"/>
      <c r="C230" s="100" t="n"/>
      <c r="D230" s="34" t="n"/>
      <c r="E230" s="34" t="n"/>
      <c r="F230" s="34" t="n"/>
      <c r="G230" s="34" t="n"/>
      <c r="H230" s="34" t="n"/>
    </row>
    <row r="231" ht="21.6" customHeight="1" s="49">
      <c r="A231" s="100" t="n"/>
      <c r="B231" s="34" t="n"/>
      <c r="C231" s="100" t="n"/>
      <c r="D231" s="34" t="n"/>
      <c r="E231" s="34" t="n"/>
      <c r="F231" s="34" t="n"/>
      <c r="G231" s="34" t="n"/>
      <c r="H231" s="34" t="n"/>
    </row>
    <row r="232" ht="21.6" customHeight="1" s="49">
      <c r="A232" s="100" t="n"/>
      <c r="B232" s="34" t="n"/>
      <c r="C232" s="100" t="n"/>
      <c r="D232" s="34" t="n"/>
      <c r="E232" s="34" t="n"/>
      <c r="F232" s="34" t="n"/>
      <c r="G232" s="34" t="n"/>
      <c r="H232" s="34" t="n"/>
    </row>
    <row r="233" ht="21.6" customHeight="1" s="49">
      <c r="A233" s="100" t="n"/>
      <c r="B233" s="34" t="n"/>
      <c r="C233" s="100" t="n"/>
      <c r="D233" s="34" t="n"/>
      <c r="E233" s="34" t="n"/>
      <c r="F233" s="34" t="n"/>
      <c r="G233" s="34" t="n"/>
      <c r="H233" s="34" t="n"/>
    </row>
    <row r="234" ht="21.6" customHeight="1" s="49">
      <c r="A234" s="100" t="n"/>
      <c r="B234" s="34" t="n"/>
      <c r="C234" s="100" t="n"/>
      <c r="D234" s="34" t="n"/>
      <c r="E234" s="34" t="n"/>
      <c r="F234" s="34" t="n"/>
      <c r="G234" s="34" t="n"/>
      <c r="H234" s="34" t="n"/>
    </row>
    <row r="235" ht="21.6" customHeight="1" s="49">
      <c r="A235" s="100" t="n"/>
      <c r="B235" s="34" t="n"/>
      <c r="C235" s="100" t="n"/>
      <c r="D235" s="34" t="n"/>
      <c r="E235" s="34" t="n"/>
      <c r="F235" s="34" t="n"/>
      <c r="G235" s="34" t="n"/>
      <c r="H235" s="34" t="n"/>
    </row>
    <row r="236" ht="21.6" customHeight="1" s="49">
      <c r="A236" s="100" t="n"/>
      <c r="B236" s="34" t="n"/>
      <c r="C236" s="100" t="n"/>
      <c r="D236" s="34" t="n"/>
      <c r="E236" s="34" t="n"/>
      <c r="F236" s="34" t="n"/>
      <c r="G236" s="34" t="n"/>
      <c r="H236" s="34" t="n"/>
    </row>
    <row r="237" ht="21.6" customHeight="1" s="49">
      <c r="A237" s="100" t="n"/>
      <c r="B237" s="34" t="n"/>
      <c r="C237" s="100" t="n"/>
      <c r="D237" s="34" t="n"/>
      <c r="E237" s="34" t="n"/>
      <c r="F237" s="34" t="n"/>
      <c r="G237" s="34" t="n"/>
      <c r="H237" s="34" t="n"/>
    </row>
    <row r="238" ht="21.6" customHeight="1" s="49">
      <c r="A238" s="100" t="n"/>
      <c r="B238" s="34" t="n"/>
      <c r="C238" s="100" t="n"/>
      <c r="D238" s="34" t="n"/>
      <c r="E238" s="34" t="n"/>
      <c r="F238" s="34" t="n"/>
      <c r="G238" s="34" t="n"/>
      <c r="H238" s="34" t="n"/>
    </row>
    <row r="239" ht="21.6" customHeight="1" s="49">
      <c r="A239" s="100" t="n"/>
      <c r="B239" s="34" t="n"/>
      <c r="C239" s="100" t="n"/>
      <c r="D239" s="34" t="n"/>
      <c r="E239" s="34" t="n"/>
      <c r="F239" s="34" t="n"/>
      <c r="G239" s="34" t="n"/>
      <c r="H239" s="34" t="n"/>
    </row>
    <row r="240" ht="21.6" customHeight="1" s="49">
      <c r="A240" s="100" t="n"/>
      <c r="B240" s="34" t="n"/>
      <c r="C240" s="100" t="n"/>
      <c r="D240" s="34" t="n"/>
      <c r="E240" s="34" t="n"/>
      <c r="F240" s="34" t="n"/>
      <c r="G240" s="34" t="n"/>
      <c r="H240" s="34" t="n"/>
    </row>
    <row r="241" ht="21.6" customHeight="1" s="49">
      <c r="A241" s="100" t="n"/>
      <c r="B241" s="34" t="n"/>
      <c r="C241" s="100" t="n"/>
      <c r="D241" s="34" t="n"/>
      <c r="E241" s="34" t="n"/>
      <c r="F241" s="34" t="n"/>
      <c r="G241" s="34" t="n"/>
      <c r="H241" s="34" t="n"/>
    </row>
    <row r="242" ht="21.6" customHeight="1" s="49">
      <c r="A242" s="100" t="n"/>
      <c r="B242" s="34" t="n"/>
      <c r="C242" s="100" t="n"/>
      <c r="D242" s="34" t="n"/>
      <c r="E242" s="34" t="n"/>
      <c r="F242" s="34" t="n"/>
      <c r="G242" s="34" t="n"/>
      <c r="H242" s="34" t="n"/>
    </row>
    <row r="243" ht="21.6" customHeight="1" s="49">
      <c r="A243" s="100" t="n"/>
      <c r="B243" s="34" t="n"/>
      <c r="C243" s="100" t="n"/>
      <c r="D243" s="34" t="n"/>
      <c r="E243" s="34" t="n"/>
      <c r="F243" s="34" t="n"/>
      <c r="G243" s="34" t="n"/>
      <c r="H243" s="34" t="n"/>
    </row>
    <row r="244" ht="21.6" customHeight="1" s="49">
      <c r="A244" s="100" t="n"/>
      <c r="B244" s="34" t="n"/>
      <c r="C244" s="100" t="n"/>
      <c r="D244" s="34" t="n"/>
      <c r="E244" s="34" t="n"/>
      <c r="F244" s="34" t="n"/>
      <c r="G244" s="34" t="n"/>
      <c r="H244" s="34" t="n"/>
    </row>
    <row r="245" ht="21.6" customHeight="1" s="49">
      <c r="A245" s="100" t="n"/>
      <c r="B245" s="34" t="n"/>
      <c r="C245" s="100" t="n"/>
      <c r="D245" s="34" t="n"/>
      <c r="E245" s="34" t="n"/>
      <c r="F245" s="34" t="n"/>
      <c r="G245" s="34" t="n"/>
      <c r="H245" s="34" t="n"/>
    </row>
    <row r="246" ht="21.6" customHeight="1" s="49">
      <c r="A246" s="100" t="n"/>
      <c r="B246" s="34" t="n"/>
      <c r="C246" s="100" t="n"/>
      <c r="D246" s="34" t="n"/>
      <c r="E246" s="34" t="n"/>
      <c r="F246" s="34" t="n"/>
      <c r="G246" s="34" t="n"/>
      <c r="H246" s="34" t="n"/>
    </row>
    <row r="247" ht="21.6" customHeight="1" s="49">
      <c r="A247" s="100" t="n"/>
      <c r="B247" s="34" t="n"/>
      <c r="C247" s="100" t="n"/>
      <c r="D247" s="34" t="n"/>
      <c r="E247" s="34" t="n"/>
      <c r="F247" s="34" t="n"/>
      <c r="G247" s="34" t="n"/>
      <c r="H247" s="34" t="n"/>
    </row>
    <row r="248" ht="21.6" customHeight="1" s="49">
      <c r="A248" s="100" t="n"/>
      <c r="B248" s="34" t="n"/>
      <c r="C248" s="100" t="n"/>
      <c r="D248" s="34" t="n"/>
      <c r="E248" s="34" t="n"/>
      <c r="F248" s="34" t="n"/>
      <c r="G248" s="34" t="n"/>
      <c r="H248" s="34" t="n"/>
    </row>
    <row r="249" ht="21.6" customHeight="1" s="49">
      <c r="A249" s="100" t="n"/>
      <c r="B249" s="34" t="n"/>
      <c r="C249" s="100" t="n"/>
      <c r="D249" s="34" t="n"/>
      <c r="E249" s="34" t="n"/>
      <c r="F249" s="34" t="n"/>
      <c r="G249" s="34" t="n"/>
      <c r="H249" s="34" t="n"/>
    </row>
    <row r="250" ht="21.6" customHeight="1" s="49">
      <c r="A250" s="100" t="n"/>
      <c r="B250" s="34" t="n"/>
      <c r="C250" s="100" t="n"/>
      <c r="D250" s="34" t="n"/>
      <c r="E250" s="34" t="n"/>
      <c r="F250" s="34" t="n"/>
      <c r="G250" s="34" t="n"/>
      <c r="H250" s="34" t="n"/>
    </row>
    <row r="251" ht="21.6" customHeight="1" s="49">
      <c r="A251" s="100" t="n"/>
      <c r="B251" s="34" t="n"/>
      <c r="C251" s="100" t="n"/>
      <c r="D251" s="34" t="n"/>
      <c r="E251" s="34" t="n"/>
      <c r="F251" s="34" t="n"/>
      <c r="G251" s="34" t="n"/>
      <c r="H251" s="34" t="n"/>
    </row>
    <row r="252" ht="21.6" customHeight="1" s="49">
      <c r="A252" s="100" t="n"/>
      <c r="B252" s="34" t="n"/>
      <c r="C252" s="100" t="n"/>
      <c r="D252" s="34" t="n"/>
      <c r="E252" s="34" t="n"/>
      <c r="F252" s="34" t="n"/>
      <c r="G252" s="34" t="n"/>
      <c r="H252" s="34" t="n"/>
    </row>
    <row r="253" ht="21.6" customHeight="1" s="49">
      <c r="A253" s="100" t="n"/>
      <c r="B253" s="34" t="n"/>
      <c r="C253" s="100" t="n"/>
      <c r="D253" s="34" t="n"/>
      <c r="E253" s="34" t="n"/>
      <c r="F253" s="34" t="n"/>
      <c r="G253" s="34" t="n"/>
      <c r="H253" s="34" t="n"/>
    </row>
    <row r="254" ht="21.6" customHeight="1" s="49">
      <c r="A254" s="100" t="n"/>
      <c r="B254" s="34" t="n"/>
      <c r="C254" s="100" t="n"/>
      <c r="D254" s="34" t="n"/>
      <c r="E254" s="34" t="n"/>
      <c r="F254" s="34" t="n"/>
      <c r="G254" s="34" t="n"/>
      <c r="H254" s="34" t="n"/>
    </row>
    <row r="255" ht="21.6" customHeight="1" s="49">
      <c r="A255" s="100" t="n"/>
      <c r="B255" s="34" t="n"/>
      <c r="C255" s="100" t="n"/>
      <c r="D255" s="34" t="n"/>
      <c r="E255" s="34" t="n"/>
      <c r="F255" s="34" t="n"/>
      <c r="G255" s="34" t="n"/>
      <c r="H255" s="34" t="n"/>
    </row>
    <row r="256" ht="21.6" customHeight="1" s="49">
      <c r="A256" s="100" t="n"/>
      <c r="B256" s="34" t="n"/>
      <c r="C256" s="100" t="n"/>
      <c r="D256" s="34" t="n"/>
      <c r="E256" s="34" t="n"/>
      <c r="F256" s="34" t="n"/>
      <c r="G256" s="34" t="n"/>
      <c r="H256" s="34" t="n"/>
    </row>
    <row r="257" ht="21.6" customHeight="1" s="49">
      <c r="A257" s="100" t="n"/>
      <c r="B257" s="34" t="n"/>
      <c r="C257" s="100" t="n"/>
      <c r="D257" s="34" t="n"/>
      <c r="E257" s="34" t="n"/>
      <c r="F257" s="34" t="n"/>
      <c r="G257" s="34" t="n"/>
      <c r="H257" s="34" t="n"/>
    </row>
    <row r="258" ht="21.6" customHeight="1" s="49">
      <c r="A258" s="100" t="n"/>
      <c r="B258" s="34" t="n"/>
      <c r="C258" s="100" t="n"/>
      <c r="D258" s="34" t="n"/>
      <c r="E258" s="34" t="n"/>
      <c r="F258" s="34" t="n"/>
      <c r="G258" s="34" t="n"/>
      <c r="H258" s="34" t="n"/>
    </row>
    <row r="259" ht="21.6" customHeight="1" s="49">
      <c r="A259" s="100" t="n"/>
      <c r="B259" s="34" t="n"/>
      <c r="C259" s="100" t="n"/>
      <c r="D259" s="34" t="n"/>
      <c r="E259" s="34" t="n"/>
      <c r="F259" s="34" t="n"/>
      <c r="G259" s="34" t="n"/>
      <c r="H259" s="34" t="n"/>
    </row>
    <row r="260" ht="21.6" customHeight="1" s="49">
      <c r="A260" s="100" t="n"/>
      <c r="B260" s="34" t="n"/>
      <c r="C260" s="100" t="n"/>
      <c r="D260" s="34" t="n"/>
      <c r="E260" s="34" t="n"/>
      <c r="F260" s="34" t="n"/>
      <c r="G260" s="34" t="n"/>
      <c r="H260" s="34" t="n"/>
    </row>
    <row r="261" ht="21.6" customHeight="1" s="49">
      <c r="A261" s="100" t="n"/>
      <c r="B261" s="34" t="n"/>
      <c r="C261" s="100" t="n"/>
      <c r="D261" s="34" t="n"/>
      <c r="E261" s="34" t="n"/>
      <c r="F261" s="34" t="n"/>
      <c r="G261" s="34" t="n"/>
      <c r="H261" s="34" t="n"/>
    </row>
    <row r="262" ht="21.6" customHeight="1" s="49">
      <c r="A262" s="100" t="n"/>
      <c r="B262" s="34" t="n"/>
      <c r="C262" s="100" t="n"/>
      <c r="D262" s="34" t="n"/>
      <c r="E262" s="34" t="n"/>
      <c r="F262" s="34" t="n"/>
      <c r="G262" s="34" t="n"/>
      <c r="H262" s="34" t="n"/>
    </row>
    <row r="263" ht="21.6" customHeight="1" s="49">
      <c r="A263" s="100" t="n"/>
      <c r="B263" s="34" t="n"/>
      <c r="C263" s="100" t="n"/>
      <c r="D263" s="34" t="n"/>
      <c r="E263" s="34" t="n"/>
      <c r="F263" s="34" t="n"/>
      <c r="G263" s="34" t="n"/>
      <c r="H263" s="34" t="n"/>
    </row>
    <row r="264" ht="21.6" customHeight="1" s="49">
      <c r="A264" s="100" t="n"/>
      <c r="B264" s="34" t="n"/>
      <c r="C264" s="100" t="n"/>
      <c r="D264" s="34" t="n"/>
      <c r="E264" s="34" t="n"/>
      <c r="F264" s="34" t="n"/>
      <c r="G264" s="34" t="n"/>
      <c r="H264" s="34" t="n"/>
    </row>
    <row r="265" ht="21.6" customHeight="1" s="49">
      <c r="A265" s="100" t="n"/>
      <c r="B265" s="34" t="n"/>
      <c r="C265" s="100" t="n"/>
      <c r="D265" s="34" t="n"/>
      <c r="E265" s="34" t="n"/>
      <c r="F265" s="34" t="n"/>
      <c r="G265" s="34" t="n"/>
      <c r="H265" s="34" t="n"/>
    </row>
    <row r="266" ht="21.6" customHeight="1" s="49">
      <c r="A266" s="100" t="n"/>
      <c r="B266" s="34" t="n"/>
      <c r="C266" s="100" t="n"/>
      <c r="D266" s="34" t="n"/>
      <c r="E266" s="34" t="n"/>
      <c r="F266" s="34" t="n"/>
      <c r="G266" s="34" t="n"/>
      <c r="H266" s="34" t="n"/>
    </row>
    <row r="267" ht="21.6" customHeight="1" s="49">
      <c r="A267" s="100" t="n"/>
      <c r="B267" s="34" t="n"/>
      <c r="C267" s="100" t="n"/>
      <c r="D267" s="34" t="n"/>
      <c r="E267" s="34" t="n"/>
      <c r="F267" s="34" t="n"/>
      <c r="G267" s="34" t="n"/>
      <c r="H267" s="34" t="n"/>
    </row>
    <row r="268" ht="21.6" customHeight="1" s="49">
      <c r="A268" s="100" t="n"/>
      <c r="B268" s="34" t="n"/>
      <c r="C268" s="100" t="n"/>
      <c r="D268" s="34" t="n"/>
      <c r="E268" s="34" t="n"/>
      <c r="F268" s="34" t="n"/>
      <c r="G268" s="34" t="n"/>
      <c r="H268" s="34" t="n"/>
    </row>
    <row r="269" ht="21.6" customHeight="1" s="49">
      <c r="A269" s="100" t="n"/>
      <c r="B269" s="34" t="n"/>
      <c r="C269" s="100" t="n"/>
      <c r="D269" s="34" t="n"/>
      <c r="E269" s="34" t="n"/>
      <c r="F269" s="34" t="n"/>
      <c r="G269" s="34" t="n"/>
      <c r="H269" s="34" t="n"/>
    </row>
    <row r="270" ht="21.6" customHeight="1" s="49">
      <c r="A270" s="100" t="n"/>
      <c r="B270" s="34" t="n"/>
      <c r="C270" s="100" t="n"/>
      <c r="D270" s="34" t="n"/>
      <c r="E270" s="34" t="n"/>
      <c r="F270" s="34" t="n"/>
      <c r="G270" s="34" t="n"/>
      <c r="H270" s="34" t="n"/>
    </row>
    <row r="271" ht="21.6" customHeight="1" s="49">
      <c r="A271" s="100" t="n"/>
      <c r="B271" s="34" t="n"/>
      <c r="C271" s="100" t="n"/>
      <c r="D271" s="34" t="n"/>
      <c r="E271" s="34" t="n"/>
      <c r="F271" s="34" t="n"/>
      <c r="G271" s="34" t="n"/>
      <c r="H271" s="34" t="n"/>
    </row>
    <row r="272" ht="21.6" customHeight="1" s="49">
      <c r="A272" s="100" t="n"/>
      <c r="B272" s="34" t="n"/>
      <c r="C272" s="100" t="n"/>
      <c r="D272" s="34" t="n"/>
      <c r="E272" s="34" t="n"/>
      <c r="F272" s="34" t="n"/>
      <c r="G272" s="34" t="n"/>
      <c r="H272" s="34" t="n"/>
    </row>
    <row r="273" ht="21.6" customHeight="1" s="49">
      <c r="A273" s="100" t="n"/>
      <c r="B273" s="34" t="n"/>
      <c r="C273" s="100" t="n"/>
      <c r="D273" s="34" t="n"/>
      <c r="E273" s="34" t="n"/>
      <c r="F273" s="34" t="n"/>
      <c r="G273" s="34" t="n"/>
      <c r="H273" s="34" t="n"/>
    </row>
    <row r="274" ht="21.6" customHeight="1" s="49">
      <c r="A274" s="100" t="n"/>
      <c r="B274" s="34" t="n"/>
      <c r="C274" s="100" t="n"/>
      <c r="D274" s="34" t="n"/>
      <c r="E274" s="34" t="n"/>
      <c r="F274" s="34" t="n"/>
      <c r="G274" s="34" t="n"/>
      <c r="H274" s="34" t="n"/>
    </row>
    <row r="275" ht="21.6" customHeight="1" s="49">
      <c r="A275" s="100" t="n"/>
      <c r="B275" s="34" t="n"/>
      <c r="C275" s="100" t="n"/>
      <c r="D275" s="34" t="n"/>
      <c r="E275" s="34" t="n"/>
      <c r="F275" s="34" t="n"/>
      <c r="G275" s="34" t="n"/>
      <c r="H275" s="34" t="n"/>
    </row>
    <row r="276" ht="21.6" customHeight="1" s="49">
      <c r="A276" s="100" t="n"/>
      <c r="B276" s="34" t="n"/>
      <c r="C276" s="100" t="n"/>
      <c r="D276" s="34" t="n"/>
      <c r="E276" s="34" t="n"/>
      <c r="F276" s="34" t="n"/>
      <c r="G276" s="34" t="n"/>
      <c r="H276" s="34" t="n"/>
    </row>
    <row r="277" ht="21.6" customHeight="1" s="49">
      <c r="A277" s="100" t="n"/>
      <c r="B277" s="34" t="n"/>
      <c r="C277" s="100" t="n"/>
      <c r="D277" s="34" t="n"/>
      <c r="E277" s="34" t="n"/>
      <c r="F277" s="34" t="n"/>
      <c r="G277" s="34" t="n"/>
      <c r="H277" s="34" t="n"/>
    </row>
    <row r="278" ht="21.6" customHeight="1" s="49">
      <c r="A278" s="100" t="n"/>
      <c r="B278" s="34" t="n"/>
      <c r="C278" s="100" t="n"/>
      <c r="D278" s="34" t="n"/>
      <c r="E278" s="34" t="n"/>
      <c r="F278" s="34" t="n"/>
      <c r="G278" s="34" t="n"/>
      <c r="H278" s="34" t="n"/>
    </row>
    <row r="279" ht="21.6" customHeight="1" s="49">
      <c r="A279" s="100" t="n"/>
      <c r="B279" s="34" t="n"/>
      <c r="C279" s="100" t="n"/>
      <c r="D279" s="34" t="n"/>
      <c r="E279" s="34" t="n"/>
      <c r="F279" s="34" t="n"/>
      <c r="G279" s="34" t="n"/>
      <c r="H279" s="34" t="n"/>
    </row>
    <row r="280" ht="21.6" customHeight="1" s="49">
      <c r="A280" s="100" t="n"/>
      <c r="B280" s="34" t="n"/>
      <c r="C280" s="100" t="n"/>
      <c r="D280" s="34" t="n"/>
      <c r="E280" s="34" t="n"/>
      <c r="F280" s="34" t="n"/>
      <c r="G280" s="34" t="n"/>
      <c r="H280" s="34" t="n"/>
    </row>
    <row r="281" ht="21.6" customHeight="1" s="49">
      <c r="A281" s="100" t="n"/>
      <c r="B281" s="34" t="n"/>
      <c r="C281" s="100" t="n"/>
      <c r="D281" s="34" t="n"/>
      <c r="E281" s="34" t="n"/>
      <c r="F281" s="34" t="n"/>
      <c r="G281" s="34" t="n"/>
      <c r="H281" s="34" t="n"/>
    </row>
    <row r="282" ht="21.6" customHeight="1" s="49">
      <c r="A282" s="100" t="n"/>
      <c r="B282" s="34" t="n"/>
      <c r="C282" s="100" t="n"/>
      <c r="D282" s="34" t="n"/>
      <c r="E282" s="34" t="n"/>
      <c r="F282" s="34" t="n"/>
      <c r="G282" s="34" t="n"/>
      <c r="H282" s="34" t="n"/>
    </row>
    <row r="283" ht="21.6" customHeight="1" s="49">
      <c r="A283" s="100" t="n"/>
      <c r="B283" s="34" t="n"/>
      <c r="C283" s="100" t="n"/>
      <c r="D283" s="34" t="n"/>
      <c r="E283" s="34" t="n"/>
      <c r="F283" s="34" t="n"/>
      <c r="G283" s="34" t="n"/>
      <c r="H283" s="34" t="n"/>
    </row>
    <row r="284" ht="21.6" customHeight="1" s="49">
      <c r="A284" s="100" t="n"/>
      <c r="B284" s="34" t="n"/>
      <c r="C284" s="100" t="n"/>
      <c r="D284" s="34" t="n"/>
      <c r="E284" s="34" t="n"/>
      <c r="F284" s="34" t="n"/>
      <c r="G284" s="34" t="n"/>
      <c r="H284" s="34" t="n"/>
    </row>
    <row r="285" ht="21.6" customHeight="1" s="49">
      <c r="A285" s="100" t="n"/>
      <c r="B285" s="34" t="n"/>
      <c r="C285" s="100" t="n"/>
      <c r="D285" s="34" t="n"/>
      <c r="E285" s="34" t="n"/>
      <c r="F285" s="34" t="n"/>
      <c r="G285" s="34" t="n"/>
      <c r="H285" s="34" t="n"/>
    </row>
    <row r="286" ht="21.6" customHeight="1" s="49">
      <c r="A286" s="100" t="n"/>
      <c r="B286" s="34" t="n"/>
      <c r="C286" s="100" t="n"/>
      <c r="D286" s="34" t="n"/>
      <c r="E286" s="34" t="n"/>
      <c r="F286" s="34" t="n"/>
      <c r="G286" s="34" t="n"/>
      <c r="H286" s="34" t="n"/>
    </row>
    <row r="287" ht="21.6" customHeight="1" s="49">
      <c r="A287" s="100" t="n"/>
      <c r="B287" s="34" t="n"/>
      <c r="C287" s="100" t="n"/>
      <c r="D287" s="34" t="n"/>
      <c r="E287" s="34" t="n"/>
      <c r="F287" s="34" t="n"/>
      <c r="G287" s="34" t="n"/>
      <c r="H287" s="34" t="n"/>
    </row>
    <row r="288" ht="21.6" customHeight="1" s="49">
      <c r="A288" s="100" t="n"/>
      <c r="B288" s="34" t="n"/>
      <c r="C288" s="100" t="n"/>
      <c r="D288" s="34" t="n"/>
      <c r="E288" s="34" t="n"/>
      <c r="F288" s="34" t="n"/>
      <c r="G288" s="34" t="n"/>
      <c r="H288" s="34" t="n"/>
    </row>
    <row r="289" ht="21.6" customHeight="1" s="49">
      <c r="A289" s="100" t="n"/>
      <c r="B289" s="34" t="n"/>
      <c r="C289" s="100" t="n"/>
      <c r="D289" s="34" t="n"/>
      <c r="E289" s="34" t="n"/>
      <c r="F289" s="34" t="n"/>
      <c r="G289" s="34" t="n"/>
      <c r="H289" s="34" t="n"/>
    </row>
    <row r="290" ht="21.6" customHeight="1" s="49">
      <c r="A290" s="100" t="n"/>
      <c r="B290" s="34" t="n"/>
      <c r="C290" s="100" t="n"/>
      <c r="D290" s="34" t="n"/>
      <c r="E290" s="34" t="n"/>
      <c r="F290" s="34" t="n"/>
      <c r="G290" s="34" t="n"/>
      <c r="H290" s="34" t="n"/>
    </row>
    <row r="291" ht="21.6" customHeight="1" s="49">
      <c r="A291" s="100" t="n"/>
      <c r="B291" s="34" t="n"/>
      <c r="C291" s="100" t="n"/>
      <c r="D291" s="34" t="n"/>
      <c r="E291" s="34" t="n"/>
      <c r="F291" s="34" t="n"/>
      <c r="G291" s="34" t="n"/>
      <c r="H291" s="34" t="n"/>
    </row>
    <row r="292" ht="21.6" customHeight="1" s="49">
      <c r="A292" s="100" t="n"/>
      <c r="B292" s="34" t="n"/>
      <c r="C292" s="100" t="n"/>
      <c r="D292" s="34" t="n"/>
      <c r="E292" s="34" t="n"/>
      <c r="F292" s="34" t="n"/>
      <c r="G292" s="34" t="n"/>
      <c r="H292" s="34" t="n"/>
    </row>
    <row r="293" ht="21.6" customHeight="1" s="49">
      <c r="A293" s="100" t="n"/>
      <c r="B293" s="34" t="n"/>
      <c r="C293" s="100" t="n"/>
      <c r="D293" s="34" t="n"/>
      <c r="E293" s="34" t="n"/>
      <c r="F293" s="34" t="n"/>
      <c r="G293" s="34" t="n"/>
      <c r="H293" s="34" t="n"/>
    </row>
    <row r="294" ht="21.6" customHeight="1" s="49">
      <c r="A294" s="100" t="n"/>
      <c r="B294" s="34" t="n"/>
      <c r="C294" s="100" t="n"/>
      <c r="D294" s="34" t="n"/>
      <c r="E294" s="34" t="n"/>
      <c r="F294" s="34" t="n"/>
      <c r="G294" s="34" t="n"/>
      <c r="H294" s="34" t="n"/>
    </row>
    <row r="295" ht="21.6" customHeight="1" s="49">
      <c r="A295" s="100" t="n"/>
      <c r="B295" s="34" t="n"/>
      <c r="C295" s="100" t="n"/>
      <c r="D295" s="34" t="n"/>
      <c r="E295" s="34" t="n"/>
      <c r="F295" s="34" t="n"/>
      <c r="G295" s="34" t="n"/>
      <c r="H295" s="34" t="n"/>
    </row>
    <row r="296" ht="21.6" customHeight="1" s="49">
      <c r="A296" s="100" t="n"/>
      <c r="B296" s="34" t="n"/>
      <c r="C296" s="100" t="n"/>
      <c r="D296" s="34" t="n"/>
      <c r="E296" s="34" t="n"/>
      <c r="F296" s="34" t="n"/>
      <c r="G296" s="34" t="n"/>
      <c r="H296" s="34" t="n"/>
    </row>
    <row r="297" ht="21.6" customHeight="1" s="49">
      <c r="A297" s="100" t="n"/>
      <c r="B297" s="34" t="n"/>
      <c r="C297" s="100" t="n"/>
      <c r="D297" s="34" t="n"/>
      <c r="E297" s="34" t="n"/>
      <c r="F297" s="34" t="n"/>
      <c r="G297" s="34" t="n"/>
      <c r="H297" s="34" t="n"/>
    </row>
    <row r="298" ht="21.6" customHeight="1" s="49">
      <c r="A298" s="100" t="n"/>
      <c r="B298" s="34" t="n"/>
      <c r="C298" s="100" t="n"/>
      <c r="D298" s="34" t="n"/>
      <c r="E298" s="34" t="n"/>
      <c r="F298" s="34" t="n"/>
      <c r="G298" s="34" t="n"/>
      <c r="H298" s="34" t="n"/>
    </row>
    <row r="299" ht="21.6" customHeight="1" s="49">
      <c r="A299" s="100" t="n"/>
      <c r="B299" s="34" t="n"/>
      <c r="C299" s="100" t="n"/>
      <c r="D299" s="34" t="n"/>
      <c r="E299" s="34" t="n"/>
      <c r="F299" s="34" t="n"/>
      <c r="G299" s="34" t="n"/>
      <c r="H299" s="34" t="n"/>
    </row>
    <row r="300" ht="21.6" customHeight="1" s="49">
      <c r="A300" s="100" t="n"/>
      <c r="B300" s="34" t="n"/>
      <c r="C300" s="100" t="n"/>
      <c r="D300" s="34" t="n"/>
      <c r="E300" s="34" t="n"/>
      <c r="F300" s="34" t="n"/>
      <c r="G300" s="34" t="n"/>
      <c r="H300" s="34" t="n"/>
    </row>
    <row r="301" ht="21.6" customHeight="1" s="49">
      <c r="A301" s="100" t="n"/>
      <c r="B301" s="34" t="n"/>
      <c r="C301" s="100" t="n"/>
      <c r="D301" s="34" t="n"/>
      <c r="E301" s="34" t="n"/>
      <c r="F301" s="34" t="n"/>
      <c r="G301" s="34" t="n"/>
      <c r="H301" s="34" t="n"/>
    </row>
    <row r="302" ht="21.6" customHeight="1" s="49">
      <c r="A302" s="100" t="n"/>
      <c r="B302" s="34" t="n"/>
      <c r="C302" s="100" t="n"/>
      <c r="D302" s="34" t="n"/>
      <c r="E302" s="34" t="n"/>
      <c r="F302" s="34" t="n"/>
      <c r="G302" s="34" t="n"/>
      <c r="H302" s="34" t="n"/>
    </row>
    <row r="303" ht="21.6" customHeight="1" s="49">
      <c r="A303" s="100" t="n"/>
      <c r="B303" s="34" t="n"/>
      <c r="C303" s="100" t="n"/>
      <c r="D303" s="34" t="n"/>
      <c r="E303" s="34" t="n"/>
      <c r="F303" s="34" t="n"/>
      <c r="G303" s="34" t="n"/>
      <c r="H303" s="34" t="n"/>
    </row>
    <row r="304" ht="21.6" customHeight="1" s="49">
      <c r="A304" s="100" t="n"/>
      <c r="B304" s="34" t="n"/>
      <c r="C304" s="100" t="n"/>
      <c r="D304" s="34" t="n"/>
      <c r="E304" s="34" t="n"/>
      <c r="F304" s="34" t="n"/>
      <c r="G304" s="34" t="n"/>
      <c r="H304" s="34" t="n"/>
    </row>
    <row r="305" ht="21.6" customHeight="1" s="49">
      <c r="A305" s="100" t="n"/>
      <c r="B305" s="34" t="n"/>
      <c r="C305" s="100" t="n"/>
      <c r="D305" s="34" t="n"/>
      <c r="E305" s="34" t="n"/>
      <c r="F305" s="34" t="n"/>
      <c r="G305" s="34" t="n"/>
      <c r="H305" s="34" t="n"/>
    </row>
    <row r="306" ht="21.6" customHeight="1" s="49">
      <c r="A306" s="100" t="n"/>
      <c r="B306" s="34" t="n"/>
      <c r="C306" s="100" t="n"/>
      <c r="D306" s="34" t="n"/>
      <c r="E306" s="34" t="n"/>
      <c r="F306" s="34" t="n"/>
      <c r="G306" s="34" t="n"/>
      <c r="H306" s="34" t="n"/>
    </row>
    <row r="307" ht="21.6" customHeight="1" s="49">
      <c r="A307" s="100" t="n"/>
      <c r="B307" s="34" t="n"/>
      <c r="C307" s="100" t="n"/>
      <c r="D307" s="34" t="n"/>
      <c r="E307" s="34" t="n"/>
      <c r="F307" s="34" t="n"/>
      <c r="G307" s="34" t="n"/>
      <c r="H307" s="34" t="n"/>
    </row>
    <row r="308" ht="21.6" customHeight="1" s="49">
      <c r="A308" s="100" t="n"/>
      <c r="B308" s="34" t="n"/>
      <c r="C308" s="100" t="n"/>
      <c r="D308" s="34" t="n"/>
      <c r="E308" s="34" t="n"/>
      <c r="F308" s="34" t="n"/>
      <c r="G308" s="34" t="n"/>
      <c r="H308" s="34" t="n"/>
    </row>
    <row r="309" ht="21.6" customHeight="1" s="49">
      <c r="A309" s="100" t="n"/>
      <c r="B309" s="34" t="n"/>
      <c r="C309" s="100" t="n"/>
      <c r="D309" s="34" t="n"/>
      <c r="E309" s="34" t="n"/>
      <c r="F309" s="34" t="n"/>
      <c r="G309" s="34" t="n"/>
      <c r="H309" s="34" t="n"/>
    </row>
    <row r="310" ht="21.6" customHeight="1" s="49">
      <c r="A310" s="100" t="n"/>
      <c r="B310" s="34" t="n"/>
      <c r="C310" s="100" t="n"/>
      <c r="D310" s="34" t="n"/>
      <c r="E310" s="34" t="n"/>
      <c r="F310" s="34" t="n"/>
      <c r="G310" s="34" t="n"/>
      <c r="H310" s="34" t="n"/>
    </row>
    <row r="311" ht="21.6" customHeight="1" s="49">
      <c r="A311" s="100" t="n"/>
      <c r="B311" s="34" t="n"/>
      <c r="C311" s="100" t="n"/>
      <c r="D311" s="34" t="n"/>
      <c r="E311" s="34" t="n"/>
      <c r="F311" s="34" t="n"/>
      <c r="G311" s="34" t="n"/>
      <c r="H311" s="34" t="n"/>
    </row>
    <row r="312" ht="21.6" customHeight="1" s="49">
      <c r="A312" s="100" t="n"/>
      <c r="B312" s="34" t="n"/>
      <c r="C312" s="100" t="n"/>
      <c r="D312" s="34" t="n"/>
      <c r="E312" s="34" t="n"/>
      <c r="F312" s="34" t="n"/>
      <c r="G312" s="34" t="n"/>
      <c r="H312" s="34" t="n"/>
    </row>
    <row r="313" ht="21.6" customHeight="1" s="49">
      <c r="A313" s="100" t="n"/>
      <c r="B313" s="34" t="n"/>
      <c r="C313" s="100" t="n"/>
      <c r="D313" s="34" t="n"/>
      <c r="E313" s="34" t="n"/>
      <c r="F313" s="34" t="n"/>
      <c r="G313" s="34" t="n"/>
      <c r="H313" s="34" t="n"/>
    </row>
    <row r="314" ht="21.6" customHeight="1" s="49">
      <c r="A314" s="100" t="n"/>
      <c r="B314" s="34" t="n"/>
      <c r="C314" s="100" t="n"/>
      <c r="D314" s="34" t="n"/>
      <c r="E314" s="34" t="n"/>
      <c r="F314" s="34" t="n"/>
      <c r="G314" s="34" t="n"/>
      <c r="H314" s="34" t="n"/>
    </row>
    <row r="315" ht="21.6" customHeight="1" s="49">
      <c r="A315" s="100" t="n"/>
      <c r="B315" s="34" t="n"/>
      <c r="C315" s="100" t="n"/>
      <c r="D315" s="34" t="n"/>
      <c r="E315" s="34" t="n"/>
      <c r="F315" s="34" t="n"/>
      <c r="G315" s="34" t="n"/>
      <c r="H315" s="34" t="n"/>
    </row>
    <row r="316" ht="21.6" customHeight="1" s="49">
      <c r="A316" s="100" t="n"/>
      <c r="B316" s="34" t="n"/>
      <c r="C316" s="100" t="n"/>
      <c r="D316" s="34" t="n"/>
      <c r="E316" s="34" t="n"/>
      <c r="F316" s="34" t="n"/>
      <c r="G316" s="34" t="n"/>
      <c r="H316" s="34" t="n"/>
    </row>
    <row r="317" ht="21.6" customHeight="1" s="49">
      <c r="A317" s="100" t="n"/>
      <c r="B317" s="34" t="n"/>
      <c r="C317" s="100" t="n"/>
      <c r="D317" s="34" t="n"/>
      <c r="E317" s="34" t="n"/>
      <c r="F317" s="34" t="n"/>
      <c r="G317" s="34" t="n"/>
      <c r="H317" s="34" t="n"/>
    </row>
    <row r="318" ht="21.6" customHeight="1" s="49">
      <c r="A318" s="100" t="n"/>
      <c r="B318" s="34" t="n"/>
      <c r="C318" s="100" t="n"/>
      <c r="D318" s="34" t="n"/>
      <c r="E318" s="34" t="n"/>
      <c r="F318" s="34" t="n"/>
      <c r="G318" s="34" t="n"/>
      <c r="H318" s="34" t="n"/>
    </row>
    <row r="319" ht="21.6" customHeight="1" s="49">
      <c r="A319" s="100" t="n"/>
      <c r="B319" s="34" t="n"/>
      <c r="C319" s="100" t="n"/>
      <c r="D319" s="34" t="n"/>
      <c r="E319" s="34" t="n"/>
      <c r="F319" s="34" t="n"/>
      <c r="G319" s="34" t="n"/>
      <c r="H319" s="34" t="n"/>
    </row>
    <row r="320" ht="21.6" customHeight="1" s="49">
      <c r="A320" s="100" t="n"/>
      <c r="B320" s="34" t="n"/>
      <c r="C320" s="100" t="n"/>
      <c r="D320" s="34" t="n"/>
      <c r="E320" s="34" t="n"/>
      <c r="F320" s="34" t="n"/>
      <c r="G320" s="34" t="n"/>
      <c r="H320" s="34" t="n"/>
    </row>
    <row r="321" ht="21.6" customHeight="1" s="49">
      <c r="A321" s="100" t="n"/>
      <c r="B321" s="34" t="n"/>
      <c r="C321" s="100" t="n"/>
      <c r="D321" s="34" t="n"/>
      <c r="E321" s="34" t="n"/>
      <c r="F321" s="34" t="n"/>
      <c r="G321" s="34" t="n"/>
      <c r="H321" s="34" t="n"/>
    </row>
    <row r="322" ht="21.6" customHeight="1" s="49">
      <c r="A322" s="100" t="n"/>
      <c r="B322" s="34" t="n"/>
      <c r="C322" s="100" t="n"/>
      <c r="D322" s="34" t="n"/>
      <c r="E322" s="34" t="n"/>
      <c r="F322" s="34" t="n"/>
      <c r="G322" s="34" t="n"/>
      <c r="H322" s="34" t="n"/>
    </row>
    <row r="323" ht="21.6" customHeight="1" s="49">
      <c r="A323" s="100" t="n"/>
      <c r="B323" s="34" t="n"/>
      <c r="C323" s="100" t="n"/>
      <c r="D323" s="34" t="n"/>
      <c r="E323" s="34" t="n"/>
      <c r="F323" s="34" t="n"/>
      <c r="G323" s="34" t="n"/>
      <c r="H323" s="34" t="n"/>
    </row>
    <row r="324" ht="21.6" customHeight="1" s="49">
      <c r="A324" s="100" t="n"/>
      <c r="B324" s="34" t="n"/>
      <c r="C324" s="100" t="n"/>
      <c r="D324" s="34" t="n"/>
      <c r="E324" s="34" t="n"/>
      <c r="F324" s="34" t="n"/>
      <c r="G324" s="34" t="n"/>
      <c r="H324" s="34" t="n"/>
    </row>
    <row r="325" ht="21.6" customHeight="1" s="49">
      <c r="A325" s="100" t="n"/>
      <c r="B325" s="34" t="n"/>
      <c r="C325" s="100" t="n"/>
      <c r="D325" s="34" t="n"/>
      <c r="E325" s="34" t="n"/>
      <c r="F325" s="34" t="n"/>
      <c r="G325" s="34" t="n"/>
      <c r="H325" s="34" t="n"/>
    </row>
    <row r="326" ht="21.6" customHeight="1" s="49">
      <c r="A326" s="100" t="n"/>
      <c r="B326" s="34" t="n"/>
      <c r="C326" s="100" t="n"/>
      <c r="D326" s="34" t="n"/>
      <c r="E326" s="34" t="n"/>
      <c r="F326" s="34" t="n"/>
      <c r="G326" s="34" t="n"/>
      <c r="H326" s="34" t="n"/>
    </row>
    <row r="327" ht="21.6" customHeight="1" s="49">
      <c r="A327" s="100" t="n"/>
      <c r="B327" s="34" t="n"/>
      <c r="C327" s="100" t="n"/>
      <c r="D327" s="34" t="n"/>
      <c r="E327" s="34" t="n"/>
      <c r="F327" s="34" t="n"/>
      <c r="G327" s="34" t="n"/>
      <c r="H327" s="34" t="n"/>
    </row>
    <row r="328" ht="21.6" customHeight="1" s="49">
      <c r="A328" s="100" t="n"/>
      <c r="B328" s="34" t="n"/>
      <c r="C328" s="100" t="n"/>
      <c r="D328" s="34" t="n"/>
      <c r="E328" s="34" t="n"/>
      <c r="F328" s="34" t="n"/>
      <c r="G328" s="34" t="n"/>
      <c r="H328" s="34" t="n"/>
    </row>
    <row r="329" ht="21.6" customHeight="1" s="49">
      <c r="A329" s="100" t="n"/>
      <c r="B329" s="34" t="n"/>
      <c r="C329" s="100" t="n"/>
      <c r="D329" s="34" t="n"/>
      <c r="E329" s="34" t="n"/>
      <c r="F329" s="34" t="n"/>
      <c r="G329" s="34" t="n"/>
      <c r="H329" s="34" t="n"/>
    </row>
    <row r="330" ht="21.6" customHeight="1" s="49">
      <c r="A330" s="100" t="n"/>
      <c r="B330" s="34" t="n"/>
      <c r="C330" s="100" t="n"/>
      <c r="D330" s="34" t="n"/>
      <c r="E330" s="34" t="n"/>
      <c r="F330" s="34" t="n"/>
      <c r="G330" s="34" t="n"/>
      <c r="H330" s="34" t="n"/>
    </row>
    <row r="331" ht="21.6" customHeight="1" s="49">
      <c r="A331" s="100" t="n"/>
      <c r="B331" s="34" t="n"/>
      <c r="C331" s="100" t="n"/>
      <c r="D331" s="34" t="n"/>
      <c r="E331" s="34" t="n"/>
      <c r="F331" s="34" t="n"/>
      <c r="G331" s="34" t="n"/>
      <c r="H331" s="34" t="n"/>
    </row>
    <row r="332" ht="21.6" customHeight="1" s="49">
      <c r="A332" s="100" t="n"/>
      <c r="B332" s="34" t="n"/>
      <c r="C332" s="100" t="n"/>
      <c r="D332" s="34" t="n"/>
      <c r="E332" s="34" t="n"/>
      <c r="F332" s="34" t="n"/>
      <c r="G332" s="34" t="n"/>
      <c r="H332" s="34" t="n"/>
    </row>
    <row r="333" ht="21.6" customHeight="1" s="49">
      <c r="A333" s="100" t="n"/>
      <c r="B333" s="34" t="n"/>
      <c r="C333" s="100" t="n"/>
      <c r="D333" s="34" t="n"/>
      <c r="E333" s="34" t="n"/>
      <c r="F333" s="34" t="n"/>
      <c r="G333" s="34" t="n"/>
      <c r="H333" s="34" t="n"/>
    </row>
    <row r="334" ht="21.6" customHeight="1" s="49">
      <c r="A334" s="100" t="n"/>
      <c r="B334" s="34" t="n"/>
      <c r="C334" s="100" t="n"/>
      <c r="D334" s="34" t="n"/>
      <c r="E334" s="34" t="n"/>
      <c r="F334" s="34" t="n"/>
      <c r="G334" s="34" t="n"/>
      <c r="H334" s="34" t="n"/>
    </row>
    <row r="335" ht="21.6" customHeight="1" s="49">
      <c r="A335" s="100" t="n"/>
      <c r="B335" s="34" t="n"/>
      <c r="C335" s="100" t="n"/>
      <c r="D335" s="34" t="n"/>
      <c r="E335" s="34" t="n"/>
      <c r="F335" s="34" t="n"/>
      <c r="G335" s="34" t="n"/>
      <c r="H335" s="34" t="n"/>
    </row>
    <row r="336" ht="21.6" customHeight="1" s="49">
      <c r="A336" s="100" t="n"/>
      <c r="B336" s="34" t="n"/>
      <c r="C336" s="100" t="n"/>
      <c r="D336" s="34" t="n"/>
      <c r="E336" s="34" t="n"/>
      <c r="F336" s="34" t="n"/>
      <c r="G336" s="34" t="n"/>
      <c r="H336" s="34" t="n"/>
    </row>
    <row r="337" ht="21.6" customHeight="1" s="49">
      <c r="A337" s="100" t="n"/>
      <c r="B337" s="34" t="n"/>
      <c r="C337" s="100" t="n"/>
      <c r="D337" s="34" t="n"/>
      <c r="E337" s="34" t="n"/>
      <c r="F337" s="34" t="n"/>
      <c r="G337" s="34" t="n"/>
      <c r="H337" s="34" t="n"/>
    </row>
    <row r="338" ht="21.6" customHeight="1" s="49">
      <c r="A338" s="100" t="n"/>
      <c r="B338" s="34" t="n"/>
      <c r="C338" s="100" t="n"/>
      <c r="D338" s="34" t="n"/>
      <c r="E338" s="34" t="n"/>
      <c r="F338" s="34" t="n"/>
      <c r="G338" s="34" t="n"/>
      <c r="H338" s="34" t="n"/>
    </row>
    <row r="339" ht="21.6" customHeight="1" s="49">
      <c r="A339" s="100" t="n"/>
      <c r="B339" s="34" t="n"/>
      <c r="C339" s="100" t="n"/>
      <c r="D339" s="34" t="n"/>
      <c r="E339" s="34" t="n"/>
      <c r="F339" s="34" t="n"/>
      <c r="G339" s="34" t="n"/>
      <c r="H339" s="34" t="n"/>
    </row>
    <row r="340" ht="21.6" customHeight="1" s="49">
      <c r="A340" s="100" t="n"/>
      <c r="B340" s="34" t="n"/>
      <c r="C340" s="100" t="n"/>
      <c r="D340" s="34" t="n"/>
      <c r="E340" s="34" t="n"/>
      <c r="F340" s="34" t="n"/>
      <c r="G340" s="34" t="n"/>
      <c r="H340" s="34" t="n"/>
    </row>
    <row r="341" ht="21.6" customHeight="1" s="49">
      <c r="A341" s="100" t="n"/>
      <c r="B341" s="34" t="n"/>
      <c r="C341" s="100" t="n"/>
      <c r="D341" s="34" t="n"/>
      <c r="E341" s="34" t="n"/>
      <c r="F341" s="34" t="n"/>
      <c r="G341" s="34" t="n"/>
      <c r="H341" s="34" t="n"/>
    </row>
    <row r="342" ht="21.6" customHeight="1" s="49">
      <c r="A342" s="100" t="n"/>
      <c r="B342" s="34" t="n"/>
      <c r="C342" s="100" t="n"/>
      <c r="D342" s="34" t="n"/>
      <c r="E342" s="34" t="n"/>
      <c r="F342" s="34" t="n"/>
      <c r="G342" s="34" t="n"/>
      <c r="H342" s="34" t="n"/>
    </row>
    <row r="343" ht="21.6" customHeight="1" s="49">
      <c r="A343" s="100" t="n"/>
      <c r="B343" s="34" t="n"/>
      <c r="C343" s="100" t="n"/>
      <c r="D343" s="34" t="n"/>
      <c r="E343" s="34" t="n"/>
      <c r="F343" s="34" t="n"/>
      <c r="G343" s="34" t="n"/>
      <c r="H343" s="34" t="n"/>
    </row>
    <row r="344" ht="21.6" customHeight="1" s="49">
      <c r="A344" s="100" t="n"/>
      <c r="B344" s="34" t="n"/>
      <c r="C344" s="100" t="n"/>
      <c r="D344" s="34" t="n"/>
      <c r="E344" s="34" t="n"/>
      <c r="F344" s="34" t="n"/>
      <c r="G344" s="34" t="n"/>
      <c r="H344" s="34" t="n"/>
    </row>
    <row r="345" ht="21.6" customHeight="1" s="49">
      <c r="A345" s="100" t="n"/>
      <c r="B345" s="34" t="n"/>
      <c r="C345" s="100" t="n"/>
      <c r="D345" s="34" t="n"/>
      <c r="E345" s="34" t="n"/>
      <c r="F345" s="34" t="n"/>
      <c r="G345" s="34" t="n"/>
      <c r="H345" s="34" t="n"/>
    </row>
    <row r="346" ht="21.6" customHeight="1" s="49">
      <c r="A346" s="100" t="n"/>
      <c r="B346" s="34" t="n"/>
      <c r="C346" s="100" t="n"/>
      <c r="D346" s="34" t="n"/>
      <c r="E346" s="34" t="n"/>
      <c r="F346" s="34" t="n"/>
      <c r="G346" s="34" t="n"/>
      <c r="H346" s="34" t="n"/>
    </row>
    <row r="347" ht="21.6" customHeight="1" s="49">
      <c r="A347" s="100" t="n"/>
      <c r="B347" s="34" t="n"/>
      <c r="C347" s="100" t="n"/>
      <c r="D347" s="34" t="n"/>
      <c r="E347" s="34" t="n"/>
      <c r="F347" s="34" t="n"/>
      <c r="G347" s="34" t="n"/>
      <c r="H347" s="34" t="n"/>
    </row>
    <row r="348" ht="21.6" customHeight="1" s="49">
      <c r="A348" s="100" t="n"/>
      <c r="B348" s="34" t="n"/>
      <c r="C348" s="100" t="n"/>
      <c r="D348" s="34" t="n"/>
      <c r="E348" s="34" t="n"/>
      <c r="F348" s="34" t="n"/>
      <c r="G348" s="34" t="n"/>
      <c r="H348" s="34" t="n"/>
    </row>
    <row r="349" ht="21.6" customHeight="1" s="49">
      <c r="A349" s="100" t="n"/>
      <c r="B349" s="34" t="n"/>
      <c r="C349" s="100" t="n"/>
      <c r="D349" s="34" t="n"/>
      <c r="E349" s="34" t="n"/>
      <c r="F349" s="34" t="n"/>
      <c r="G349" s="34" t="n"/>
      <c r="H349" s="34" t="n"/>
    </row>
    <row r="350" ht="21.6" customHeight="1" s="49">
      <c r="A350" s="100" t="n"/>
      <c r="B350" s="34" t="n"/>
      <c r="C350" s="100" t="n"/>
      <c r="D350" s="34" t="n"/>
      <c r="E350" s="34" t="n"/>
      <c r="F350" s="34" t="n"/>
      <c r="G350" s="34" t="n"/>
      <c r="H350" s="34" t="n"/>
    </row>
    <row r="351" ht="21.6" customHeight="1" s="49">
      <c r="A351" s="100" t="n"/>
      <c r="B351" s="34" t="n"/>
      <c r="C351" s="100" t="n"/>
      <c r="D351" s="34" t="n"/>
      <c r="E351" s="34" t="n"/>
      <c r="F351" s="34" t="n"/>
      <c r="G351" s="34" t="n"/>
      <c r="H351" s="34" t="n"/>
    </row>
    <row r="352" ht="21.6" customHeight="1" s="49">
      <c r="A352" s="100" t="n"/>
      <c r="B352" s="34" t="n"/>
      <c r="C352" s="100" t="n"/>
      <c r="D352" s="34" t="n"/>
      <c r="E352" s="34" t="n"/>
      <c r="F352" s="34" t="n"/>
      <c r="G352" s="34" t="n"/>
      <c r="H352" s="34" t="n"/>
    </row>
    <row r="353" ht="21.6" customHeight="1" s="49">
      <c r="A353" s="100" t="n"/>
      <c r="B353" s="34" t="n"/>
      <c r="C353" s="100" t="n"/>
      <c r="D353" s="34" t="n"/>
      <c r="E353" s="34" t="n"/>
      <c r="F353" s="34" t="n"/>
      <c r="G353" s="34" t="n"/>
      <c r="H353" s="34" t="n"/>
    </row>
    <row r="354" ht="21.6" customHeight="1" s="49">
      <c r="A354" s="100" t="n"/>
      <c r="B354" s="34" t="n"/>
      <c r="C354" s="100" t="n"/>
      <c r="D354" s="34" t="n"/>
      <c r="E354" s="34" t="n"/>
      <c r="F354" s="34" t="n"/>
      <c r="G354" s="34" t="n"/>
      <c r="H354" s="34" t="n"/>
    </row>
    <row r="355" ht="21.6" customHeight="1" s="49">
      <c r="A355" s="100" t="n"/>
      <c r="B355" s="34" t="n"/>
      <c r="C355" s="100" t="n"/>
      <c r="D355" s="34" t="n"/>
      <c r="E355" s="34" t="n"/>
      <c r="F355" s="34" t="n"/>
      <c r="G355" s="34" t="n"/>
      <c r="H355" s="34" t="n"/>
    </row>
    <row r="356" ht="21.6" customHeight="1" s="49">
      <c r="A356" s="100" t="n"/>
      <c r="B356" s="34" t="n"/>
      <c r="C356" s="100" t="n"/>
      <c r="D356" s="34" t="n"/>
      <c r="E356" s="34" t="n"/>
      <c r="F356" s="34" t="n"/>
      <c r="G356" s="34" t="n"/>
      <c r="H356" s="34" t="n"/>
    </row>
    <row r="357" ht="21.6" customHeight="1" s="49">
      <c r="A357" s="100" t="n"/>
      <c r="B357" s="34" t="n"/>
      <c r="C357" s="100" t="n"/>
      <c r="D357" s="34" t="n"/>
      <c r="E357" s="34" t="n"/>
      <c r="F357" s="34" t="n"/>
      <c r="G357" s="34" t="n"/>
      <c r="H357" s="34" t="n"/>
    </row>
    <row r="358" ht="21.6" customHeight="1" s="49">
      <c r="A358" s="100" t="n"/>
      <c r="B358" s="34" t="n"/>
      <c r="C358" s="100" t="n"/>
      <c r="D358" s="34" t="n"/>
      <c r="E358" s="34" t="n"/>
      <c r="F358" s="34" t="n"/>
      <c r="G358" s="34" t="n"/>
      <c r="H358" s="34" t="n"/>
    </row>
    <row r="359" ht="21.6" customHeight="1" s="49">
      <c r="A359" s="100" t="n"/>
      <c r="B359" s="34" t="n"/>
      <c r="C359" s="100" t="n"/>
      <c r="D359" s="34" t="n"/>
      <c r="E359" s="34" t="n"/>
      <c r="F359" s="34" t="n"/>
      <c r="G359" s="34" t="n"/>
      <c r="H359" s="34" t="n"/>
    </row>
    <row r="360" ht="21.6" customHeight="1" s="49">
      <c r="A360" s="100" t="n"/>
      <c r="B360" s="34" t="n"/>
      <c r="C360" s="100" t="n"/>
      <c r="D360" s="34" t="n"/>
      <c r="E360" s="34" t="n"/>
      <c r="F360" s="34" t="n"/>
      <c r="G360" s="34" t="n"/>
      <c r="H360" s="34" t="n"/>
    </row>
    <row r="361" ht="21.6" customHeight="1" s="49">
      <c r="A361" s="100" t="n"/>
      <c r="B361" s="34" t="n"/>
      <c r="C361" s="100" t="n"/>
      <c r="D361" s="34" t="n"/>
      <c r="E361" s="34" t="n"/>
      <c r="F361" s="34" t="n"/>
      <c r="G361" s="34" t="n"/>
      <c r="H361" s="34" t="n"/>
    </row>
    <row r="362" ht="21.6" customHeight="1" s="49">
      <c r="A362" s="100" t="n"/>
      <c r="B362" s="34" t="n"/>
      <c r="C362" s="100" t="n"/>
      <c r="D362" s="34" t="n"/>
      <c r="E362" s="34" t="n"/>
      <c r="F362" s="34" t="n"/>
      <c r="G362" s="34" t="n"/>
      <c r="H362" s="34" t="n"/>
    </row>
    <row r="363" ht="21.6" customHeight="1" s="49">
      <c r="A363" s="100" t="n"/>
      <c r="B363" s="34" t="n"/>
      <c r="C363" s="100" t="n"/>
      <c r="D363" s="34" t="n"/>
      <c r="E363" s="34" t="n"/>
      <c r="F363" s="34" t="n"/>
      <c r="G363" s="34" t="n"/>
      <c r="H363" s="34" t="n"/>
    </row>
    <row r="364" ht="21.6" customHeight="1" s="49">
      <c r="A364" s="100" t="n"/>
      <c r="B364" s="34" t="n"/>
      <c r="C364" s="100" t="n"/>
      <c r="D364" s="34" t="n"/>
      <c r="E364" s="34" t="n"/>
      <c r="F364" s="34" t="n"/>
      <c r="G364" s="34" t="n"/>
      <c r="H364" s="34" t="n"/>
    </row>
    <row r="365" ht="21.6" customHeight="1" s="49">
      <c r="A365" s="100" t="n"/>
      <c r="B365" s="34" t="n"/>
      <c r="C365" s="100" t="n"/>
      <c r="D365" s="34" t="n"/>
      <c r="E365" s="34" t="n"/>
      <c r="F365" s="34" t="n"/>
      <c r="G365" s="34" t="n"/>
      <c r="H365" s="34" t="n"/>
    </row>
    <row r="366" ht="21.6" customHeight="1" s="49">
      <c r="A366" s="100" t="n"/>
      <c r="B366" s="34" t="n"/>
      <c r="C366" s="100" t="n"/>
      <c r="D366" s="34" t="n"/>
      <c r="E366" s="34" t="n"/>
      <c r="F366" s="34" t="n"/>
      <c r="G366" s="34" t="n"/>
      <c r="H366" s="34" t="n"/>
    </row>
    <row r="367" ht="21.6" customHeight="1" s="49">
      <c r="A367" s="100" t="n"/>
      <c r="B367" s="34" t="n"/>
      <c r="C367" s="100" t="n"/>
      <c r="D367" s="34" t="n"/>
      <c r="E367" s="34" t="n"/>
      <c r="F367" s="34" t="n"/>
      <c r="G367" s="34" t="n"/>
      <c r="H367" s="34" t="n"/>
    </row>
    <row r="368" ht="21.6" customHeight="1" s="49">
      <c r="A368" s="100" t="n"/>
      <c r="B368" s="34" t="n"/>
      <c r="C368" s="100" t="n"/>
      <c r="D368" s="34" t="n"/>
      <c r="E368" s="34" t="n"/>
      <c r="F368" s="34" t="n"/>
      <c r="G368" s="34" t="n"/>
      <c r="H368" s="34" t="n"/>
    </row>
    <row r="369" ht="21.6" customHeight="1" s="49">
      <c r="A369" s="100" t="n"/>
      <c r="B369" s="34" t="n"/>
      <c r="C369" s="100" t="n"/>
      <c r="D369" s="34" t="n"/>
      <c r="E369" s="34" t="n"/>
      <c r="F369" s="34" t="n"/>
      <c r="G369" s="34" t="n"/>
      <c r="H369" s="34" t="n"/>
    </row>
    <row r="370" ht="21.6" customHeight="1" s="49">
      <c r="A370" s="100" t="n"/>
      <c r="B370" s="34" t="n"/>
      <c r="C370" s="100" t="n"/>
      <c r="D370" s="34" t="n"/>
      <c r="E370" s="34" t="n"/>
      <c r="F370" s="34" t="n"/>
      <c r="G370" s="34" t="n"/>
      <c r="H370" s="34" t="n"/>
    </row>
    <row r="371" ht="21.6" customHeight="1" s="49">
      <c r="A371" s="100" t="n"/>
      <c r="B371" s="34" t="n"/>
      <c r="C371" s="100" t="n"/>
      <c r="D371" s="34" t="n"/>
      <c r="E371" s="34" t="n"/>
      <c r="F371" s="34" t="n"/>
      <c r="G371" s="34" t="n"/>
      <c r="H371" s="34" t="n"/>
    </row>
    <row r="372" ht="21.6" customHeight="1" s="49">
      <c r="A372" s="100" t="n"/>
      <c r="B372" s="34" t="n"/>
      <c r="C372" s="100" t="n"/>
      <c r="D372" s="34" t="n"/>
      <c r="E372" s="34" t="n"/>
      <c r="F372" s="34" t="n"/>
      <c r="G372" s="34" t="n"/>
      <c r="H372" s="34" t="n"/>
    </row>
    <row r="373" ht="21.6" customHeight="1" s="49">
      <c r="A373" s="100" t="n"/>
      <c r="B373" s="34" t="n"/>
      <c r="C373" s="100" t="n"/>
      <c r="D373" s="34" t="n"/>
      <c r="E373" s="34" t="n"/>
      <c r="F373" s="34" t="n"/>
      <c r="G373" s="34" t="n"/>
      <c r="H373" s="34" t="n"/>
    </row>
    <row r="374" ht="21.6" customHeight="1" s="49">
      <c r="A374" s="100" t="n"/>
      <c r="B374" s="34" t="n"/>
      <c r="C374" s="100" t="n"/>
      <c r="D374" s="34" t="n"/>
      <c r="E374" s="34" t="n"/>
      <c r="F374" s="34" t="n"/>
      <c r="G374" s="34" t="n"/>
      <c r="H374" s="34" t="n"/>
    </row>
    <row r="375" ht="21.6" customHeight="1" s="49">
      <c r="A375" s="100" t="n"/>
      <c r="B375" s="34" t="n"/>
      <c r="C375" s="100" t="n"/>
      <c r="D375" s="34" t="n"/>
      <c r="E375" s="34" t="n"/>
      <c r="F375" s="34" t="n"/>
      <c r="G375" s="34" t="n"/>
      <c r="H375" s="34" t="n"/>
    </row>
    <row r="376" ht="21.6" customHeight="1" s="49">
      <c r="A376" s="100" t="n"/>
      <c r="B376" s="34" t="n"/>
      <c r="C376" s="100" t="n"/>
      <c r="D376" s="34" t="n"/>
      <c r="E376" s="34" t="n"/>
      <c r="F376" s="34" t="n"/>
      <c r="G376" s="34" t="n"/>
      <c r="H376" s="34" t="n"/>
    </row>
    <row r="377" ht="21.6" customHeight="1" s="49">
      <c r="A377" s="100" t="n"/>
      <c r="B377" s="34" t="n"/>
      <c r="C377" s="100" t="n"/>
      <c r="D377" s="34" t="n"/>
      <c r="E377" s="34" t="n"/>
      <c r="F377" s="34" t="n"/>
      <c r="G377" s="34" t="n"/>
      <c r="H377" s="34" t="n"/>
    </row>
    <row r="378" ht="21.6" customHeight="1" s="49">
      <c r="A378" s="100" t="n"/>
      <c r="B378" s="34" t="n"/>
      <c r="C378" s="100" t="n"/>
      <c r="D378" s="34" t="n"/>
      <c r="E378" s="34" t="n"/>
      <c r="F378" s="34" t="n"/>
      <c r="G378" s="34" t="n"/>
      <c r="H378" s="34" t="n"/>
    </row>
    <row r="379" ht="21.6" customHeight="1" s="49">
      <c r="A379" s="100" t="n"/>
      <c r="B379" s="34" t="n"/>
      <c r="C379" s="100" t="n"/>
      <c r="D379" s="34" t="n"/>
      <c r="E379" s="34" t="n"/>
      <c r="F379" s="34" t="n"/>
      <c r="G379" s="34" t="n"/>
      <c r="H379" s="34" t="n"/>
    </row>
    <row r="380" ht="21.6" customHeight="1" s="49">
      <c r="A380" s="100" t="n"/>
      <c r="B380" s="34" t="n"/>
      <c r="C380" s="100" t="n"/>
      <c r="D380" s="34" t="n"/>
      <c r="E380" s="34" t="n"/>
      <c r="F380" s="34" t="n"/>
      <c r="G380" s="34" t="n"/>
      <c r="H380" s="34" t="n"/>
    </row>
    <row r="381" ht="21.6" customHeight="1" s="49">
      <c r="A381" s="100" t="n"/>
      <c r="B381" s="34" t="n"/>
      <c r="C381" s="100" t="n"/>
      <c r="D381" s="34" t="n"/>
      <c r="E381" s="34" t="n"/>
      <c r="F381" s="34" t="n"/>
      <c r="G381" s="34" t="n"/>
      <c r="H381" s="34" t="n"/>
    </row>
    <row r="382" ht="21.6" customHeight="1" s="49">
      <c r="A382" s="100" t="n"/>
      <c r="B382" s="34" t="n"/>
      <c r="C382" s="100" t="n"/>
      <c r="D382" s="34" t="n"/>
      <c r="E382" s="34" t="n"/>
      <c r="F382" s="34" t="n"/>
      <c r="G382" s="34" t="n"/>
      <c r="H382" s="34" t="n"/>
    </row>
    <row r="383" ht="21.6" customHeight="1" s="49">
      <c r="A383" s="100" t="n"/>
      <c r="B383" s="34" t="n"/>
      <c r="C383" s="100" t="n"/>
      <c r="D383" s="34" t="n"/>
      <c r="E383" s="34" t="n"/>
      <c r="F383" s="34" t="n"/>
      <c r="G383" s="34" t="n"/>
      <c r="H383" s="34" t="n"/>
    </row>
    <row r="384" ht="21.6" customHeight="1" s="49">
      <c r="A384" s="100" t="n"/>
      <c r="B384" s="34" t="n"/>
      <c r="C384" s="100" t="n"/>
      <c r="D384" s="34" t="n"/>
      <c r="E384" s="34" t="n"/>
      <c r="F384" s="34" t="n"/>
      <c r="G384" s="34" t="n"/>
      <c r="H384" s="34" t="n"/>
    </row>
    <row r="385" ht="21.6" customHeight="1" s="49">
      <c r="A385" s="100" t="n"/>
      <c r="B385" s="34" t="n"/>
      <c r="C385" s="100" t="n"/>
      <c r="D385" s="34" t="n"/>
      <c r="E385" s="34" t="n"/>
      <c r="F385" s="34" t="n"/>
      <c r="G385" s="34" t="n"/>
      <c r="H385" s="34" t="n"/>
    </row>
    <row r="386" ht="21.6" customHeight="1" s="49">
      <c r="A386" s="100" t="n"/>
      <c r="B386" s="34" t="n"/>
      <c r="C386" s="100" t="n"/>
      <c r="D386" s="34" t="n"/>
      <c r="E386" s="34" t="n"/>
      <c r="F386" s="34" t="n"/>
      <c r="G386" s="34" t="n"/>
      <c r="H386" s="34" t="n"/>
    </row>
    <row r="387" ht="21.6" customHeight="1" s="49">
      <c r="A387" s="100" t="n"/>
      <c r="B387" s="34" t="n"/>
      <c r="C387" s="100" t="n"/>
      <c r="D387" s="34" t="n"/>
      <c r="E387" s="34" t="n"/>
      <c r="F387" s="34" t="n"/>
      <c r="G387" s="34" t="n"/>
      <c r="H387" s="34" t="n"/>
    </row>
    <row r="388" ht="21.6" customHeight="1" s="49">
      <c r="A388" s="100" t="n"/>
      <c r="B388" s="34" t="n"/>
      <c r="C388" s="100" t="n"/>
      <c r="D388" s="34" t="n"/>
      <c r="E388" s="34" t="n"/>
      <c r="F388" s="34" t="n"/>
      <c r="G388" s="34" t="n"/>
      <c r="H388" s="34" t="n"/>
    </row>
    <row r="389" ht="21.6" customHeight="1" s="49">
      <c r="A389" s="100" t="n"/>
      <c r="B389" s="34" t="n"/>
      <c r="C389" s="100" t="n"/>
      <c r="D389" s="34" t="n"/>
      <c r="E389" s="34" t="n"/>
      <c r="F389" s="34" t="n"/>
      <c r="G389" s="34" t="n"/>
      <c r="H389" s="34" t="n"/>
    </row>
    <row r="390" ht="21.6" customHeight="1" s="49">
      <c r="A390" s="100" t="n"/>
      <c r="B390" s="34" t="n"/>
      <c r="C390" s="100" t="n"/>
      <c r="D390" s="34" t="n"/>
      <c r="E390" s="34" t="n"/>
      <c r="F390" s="34" t="n"/>
      <c r="G390" s="34" t="n"/>
      <c r="H390" s="34" t="n"/>
    </row>
    <row r="391" ht="21.6" customHeight="1" s="49">
      <c r="A391" s="100" t="n"/>
      <c r="B391" s="34" t="n"/>
      <c r="C391" s="100" t="n"/>
      <c r="D391" s="34" t="n"/>
      <c r="E391" s="34" t="n"/>
      <c r="F391" s="34" t="n"/>
      <c r="G391" s="34" t="n"/>
      <c r="H391" s="34" t="n"/>
    </row>
    <row r="392" ht="21.6" customHeight="1" s="49">
      <c r="A392" s="100" t="n"/>
      <c r="B392" s="34" t="n"/>
      <c r="C392" s="100" t="n"/>
      <c r="D392" s="34" t="n"/>
      <c r="E392" s="34" t="n"/>
      <c r="F392" s="34" t="n"/>
      <c r="G392" s="34" t="n"/>
      <c r="H392" s="34" t="n"/>
    </row>
    <row r="393" ht="21.6" customHeight="1" s="49">
      <c r="A393" s="100" t="n"/>
      <c r="B393" s="34" t="n"/>
      <c r="C393" s="100" t="n"/>
      <c r="D393" s="34" t="n"/>
      <c r="E393" s="34" t="n"/>
      <c r="F393" s="34" t="n"/>
      <c r="G393" s="34" t="n"/>
      <c r="H393" s="34" t="n"/>
    </row>
    <row r="394" ht="21.6" customHeight="1" s="49">
      <c r="A394" s="100" t="n"/>
      <c r="B394" s="34" t="n"/>
      <c r="C394" s="100" t="n"/>
      <c r="D394" s="34" t="n"/>
      <c r="E394" s="34" t="n"/>
      <c r="F394" s="34" t="n"/>
      <c r="G394" s="34" t="n"/>
      <c r="H394" s="34" t="n"/>
    </row>
    <row r="395" ht="21.6" customHeight="1" s="49">
      <c r="A395" s="100" t="n"/>
      <c r="B395" s="34" t="n"/>
      <c r="C395" s="100" t="n"/>
      <c r="D395" s="34" t="n"/>
      <c r="E395" s="34" t="n"/>
      <c r="F395" s="34" t="n"/>
      <c r="G395" s="34" t="n"/>
      <c r="H395" s="34" t="n"/>
    </row>
    <row r="396" ht="21.6" customHeight="1" s="49">
      <c r="A396" s="100" t="n"/>
      <c r="B396" s="34" t="n"/>
      <c r="C396" s="100" t="n"/>
      <c r="D396" s="34" t="n"/>
      <c r="E396" s="34" t="n"/>
      <c r="F396" s="34" t="n"/>
      <c r="G396" s="34" t="n"/>
      <c r="H396" s="34" t="n"/>
    </row>
    <row r="397" ht="21.6" customHeight="1" s="49">
      <c r="A397" s="100" t="n"/>
      <c r="B397" s="34" t="n"/>
      <c r="C397" s="100" t="n"/>
      <c r="D397" s="34" t="n"/>
      <c r="E397" s="34" t="n"/>
      <c r="F397" s="34" t="n"/>
      <c r="G397" s="34" t="n"/>
      <c r="H397" s="34" t="n"/>
    </row>
    <row r="398" ht="21.6" customHeight="1" s="49">
      <c r="A398" s="100" t="n"/>
      <c r="B398" s="34" t="n"/>
      <c r="C398" s="100" t="n"/>
      <c r="D398" s="34" t="n"/>
      <c r="E398" s="34" t="n"/>
      <c r="F398" s="34" t="n"/>
      <c r="G398" s="34" t="n"/>
      <c r="H398" s="34" t="n"/>
    </row>
    <row r="399" ht="21.6" customHeight="1" s="49">
      <c r="A399" s="100" t="n"/>
      <c r="B399" s="34" t="n"/>
      <c r="C399" s="100" t="n"/>
      <c r="D399" s="34" t="n"/>
      <c r="E399" s="34" t="n"/>
      <c r="F399" s="34" t="n"/>
      <c r="G399" s="34" t="n"/>
      <c r="H399" s="34" t="n"/>
    </row>
    <row r="400" ht="21.6" customHeight="1" s="49">
      <c r="A400" s="100" t="n"/>
      <c r="B400" s="34" t="n"/>
      <c r="C400" s="100" t="n"/>
      <c r="D400" s="34" t="n"/>
      <c r="E400" s="34" t="n"/>
      <c r="F400" s="34" t="n"/>
      <c r="G400" s="34" t="n"/>
      <c r="H400" s="34" t="n"/>
    </row>
    <row r="401" ht="21.6" customHeight="1" s="49">
      <c r="A401" s="100" t="n"/>
      <c r="B401" s="34" t="n"/>
      <c r="C401" s="100" t="n"/>
      <c r="D401" s="34" t="n"/>
      <c r="E401" s="34" t="n"/>
      <c r="F401" s="34" t="n"/>
      <c r="G401" s="34" t="n"/>
      <c r="H401" s="34" t="n"/>
    </row>
    <row r="402" ht="21.6" customHeight="1" s="49">
      <c r="A402" s="100" t="n"/>
      <c r="B402" s="34" t="n"/>
      <c r="C402" s="100" t="n"/>
      <c r="D402" s="34" t="n"/>
      <c r="E402" s="34" t="n"/>
      <c r="F402" s="34" t="n"/>
      <c r="G402" s="34" t="n"/>
      <c r="H402" s="34" t="n"/>
    </row>
    <row r="403" ht="21.6" customHeight="1" s="49">
      <c r="A403" s="100" t="n"/>
      <c r="B403" s="34" t="n"/>
      <c r="C403" s="100" t="n"/>
      <c r="D403" s="34" t="n"/>
      <c r="E403" s="34" t="n"/>
      <c r="F403" s="34" t="n"/>
      <c r="G403" s="34" t="n"/>
      <c r="H403" s="34" t="n"/>
    </row>
    <row r="404" ht="21.6" customHeight="1" s="49">
      <c r="A404" s="100" t="n"/>
      <c r="B404" s="34" t="n"/>
      <c r="C404" s="100" t="n"/>
      <c r="D404" s="34" t="n"/>
      <c r="E404" s="34" t="n"/>
      <c r="F404" s="34" t="n"/>
      <c r="G404" s="34" t="n"/>
      <c r="H404" s="34" t="n"/>
    </row>
    <row r="405" ht="21.6" customHeight="1" s="49">
      <c r="A405" s="100" t="n"/>
      <c r="B405" s="34" t="n"/>
      <c r="C405" s="100" t="n"/>
      <c r="D405" s="34" t="n"/>
      <c r="E405" s="34" t="n"/>
      <c r="F405" s="34" t="n"/>
      <c r="G405" s="34" t="n"/>
      <c r="H405" s="34" t="n"/>
    </row>
    <row r="406" ht="21.6" customHeight="1" s="49">
      <c r="A406" s="100" t="n"/>
      <c r="B406" s="34" t="n"/>
      <c r="C406" s="100" t="n"/>
      <c r="D406" s="34" t="n"/>
      <c r="E406" s="34" t="n"/>
      <c r="F406" s="34" t="n"/>
      <c r="G406" s="34" t="n"/>
      <c r="H406" s="34" t="n"/>
    </row>
    <row r="407" ht="21.6" customHeight="1" s="49">
      <c r="A407" s="100" t="n"/>
      <c r="B407" s="34" t="n"/>
      <c r="C407" s="100" t="n"/>
      <c r="D407" s="34" t="n"/>
      <c r="E407" s="34" t="n"/>
      <c r="F407" s="34" t="n"/>
      <c r="G407" s="34" t="n"/>
      <c r="H407" s="34" t="n"/>
    </row>
    <row r="408" ht="21.6" customHeight="1" s="49">
      <c r="A408" s="100" t="n"/>
      <c r="B408" s="34" t="n"/>
      <c r="C408" s="100" t="n"/>
      <c r="D408" s="34" t="n"/>
      <c r="E408" s="34" t="n"/>
      <c r="F408" s="34" t="n"/>
      <c r="G408" s="34" t="n"/>
      <c r="H408" s="34" t="n"/>
    </row>
    <row r="409" ht="21.6" customHeight="1" s="49">
      <c r="A409" s="100" t="n"/>
      <c r="B409" s="34" t="n"/>
      <c r="C409" s="100" t="n"/>
      <c r="D409" s="34" t="n"/>
      <c r="E409" s="34" t="n"/>
      <c r="F409" s="34" t="n"/>
      <c r="G409" s="34" t="n"/>
      <c r="H409" s="34" t="n"/>
    </row>
    <row r="410" ht="21.6" customHeight="1" s="49">
      <c r="A410" s="100" t="n"/>
      <c r="B410" s="34" t="n"/>
      <c r="C410" s="100" t="n"/>
      <c r="D410" s="34" t="n"/>
      <c r="E410" s="34" t="n"/>
      <c r="F410" s="34" t="n"/>
      <c r="G410" s="34" t="n"/>
      <c r="H410" s="34" t="n"/>
    </row>
    <row r="411" ht="21.6" customHeight="1" s="49">
      <c r="A411" s="100" t="n"/>
      <c r="B411" s="34" t="n"/>
      <c r="C411" s="100" t="n"/>
      <c r="D411" s="34" t="n"/>
      <c r="E411" s="34" t="n"/>
      <c r="F411" s="34" t="n"/>
      <c r="G411" s="34" t="n"/>
      <c r="H411" s="34" t="n"/>
    </row>
    <row r="412" ht="21.6" customHeight="1" s="49">
      <c r="A412" s="100" t="n"/>
      <c r="B412" s="34" t="n"/>
      <c r="C412" s="100" t="n"/>
      <c r="D412" s="34" t="n"/>
      <c r="E412" s="34" t="n"/>
      <c r="F412" s="34" t="n"/>
      <c r="G412" s="34" t="n"/>
      <c r="H412" s="34" t="n"/>
    </row>
    <row r="413" ht="21.6" customHeight="1" s="49">
      <c r="A413" s="100" t="n"/>
      <c r="B413" s="34" t="n"/>
      <c r="C413" s="100" t="n"/>
      <c r="D413" s="34" t="n"/>
      <c r="E413" s="34" t="n"/>
      <c r="F413" s="34" t="n"/>
      <c r="G413" s="34" t="n"/>
      <c r="H413" s="34" t="n"/>
    </row>
    <row r="414" ht="21.6" customHeight="1" s="49">
      <c r="A414" s="100" t="n"/>
      <c r="B414" s="34" t="n"/>
      <c r="C414" s="100" t="n"/>
      <c r="D414" s="34" t="n"/>
      <c r="E414" s="34" t="n"/>
      <c r="F414" s="34" t="n"/>
      <c r="G414" s="34" t="n"/>
      <c r="H414" s="34" t="n"/>
    </row>
    <row r="415" ht="21.6" customHeight="1" s="49">
      <c r="A415" s="100" t="n"/>
      <c r="B415" s="34" t="n"/>
      <c r="C415" s="100" t="n"/>
      <c r="D415" s="34" t="n"/>
      <c r="E415" s="34" t="n"/>
      <c r="F415" s="34" t="n"/>
      <c r="G415" s="34" t="n"/>
      <c r="H415" s="34" t="n"/>
    </row>
    <row r="416" ht="21.6" customHeight="1" s="49">
      <c r="A416" s="100" t="n"/>
      <c r="B416" s="34" t="n"/>
      <c r="C416" s="100" t="n"/>
      <c r="D416" s="34" t="n"/>
      <c r="E416" s="34" t="n"/>
      <c r="F416" s="34" t="n"/>
      <c r="G416" s="34" t="n"/>
      <c r="H416" s="34" t="n"/>
    </row>
    <row r="417" ht="21.6" customHeight="1" s="49">
      <c r="A417" s="100" t="n"/>
      <c r="B417" s="34" t="n"/>
      <c r="C417" s="100" t="n"/>
      <c r="D417" s="34" t="n"/>
      <c r="E417" s="34" t="n"/>
      <c r="F417" s="34" t="n"/>
      <c r="G417" s="34" t="n"/>
      <c r="H417" s="34" t="n"/>
    </row>
    <row r="418" ht="21.6" customHeight="1" s="49">
      <c r="A418" s="100" t="n"/>
      <c r="B418" s="34" t="n"/>
      <c r="C418" s="100" t="n"/>
      <c r="D418" s="34" t="n"/>
      <c r="E418" s="34" t="n"/>
      <c r="F418" s="34" t="n"/>
      <c r="G418" s="34" t="n"/>
      <c r="H418" s="34" t="n"/>
    </row>
    <row r="419" ht="21.6" customHeight="1" s="49">
      <c r="A419" s="100" t="n"/>
      <c r="B419" s="34" t="n"/>
      <c r="C419" s="100" t="n"/>
      <c r="D419" s="34" t="n"/>
      <c r="E419" s="34" t="n"/>
      <c r="F419" s="34" t="n"/>
      <c r="G419" s="34" t="n"/>
      <c r="H419" s="34" t="n"/>
    </row>
    <row r="420" ht="21.6" customHeight="1" s="49">
      <c r="A420" s="100" t="n"/>
      <c r="B420" s="34" t="n"/>
      <c r="C420" s="100" t="n"/>
      <c r="D420" s="34" t="n"/>
      <c r="E420" s="34" t="n"/>
      <c r="F420" s="34" t="n"/>
      <c r="G420" s="34" t="n"/>
      <c r="H420" s="34" t="n"/>
    </row>
    <row r="421" ht="21.6" customHeight="1" s="49">
      <c r="A421" s="100" t="n"/>
      <c r="B421" s="34" t="n"/>
      <c r="C421" s="100" t="n"/>
      <c r="D421" s="34" t="n"/>
      <c r="E421" s="34" t="n"/>
      <c r="F421" s="34" t="n"/>
      <c r="G421" s="34" t="n"/>
      <c r="H421" s="34" t="n"/>
    </row>
    <row r="422" ht="21.6" customHeight="1" s="49">
      <c r="A422" s="100" t="n"/>
      <c r="B422" s="34" t="n"/>
      <c r="C422" s="100" t="n"/>
      <c r="D422" s="34" t="n"/>
      <c r="E422" s="34" t="n"/>
      <c r="F422" s="34" t="n"/>
      <c r="G422" s="34" t="n"/>
      <c r="H422" s="34" t="n"/>
    </row>
    <row r="423" ht="21.6" customHeight="1" s="49">
      <c r="A423" s="100" t="n"/>
      <c r="B423" s="34" t="n"/>
      <c r="C423" s="100" t="n"/>
      <c r="D423" s="34" t="n"/>
      <c r="E423" s="34" t="n"/>
      <c r="F423" s="34" t="n"/>
      <c r="G423" s="34" t="n"/>
      <c r="H423" s="34" t="n"/>
    </row>
    <row r="424" ht="21.6" customHeight="1" s="49">
      <c r="A424" s="100" t="n"/>
      <c r="B424" s="34" t="n"/>
      <c r="C424" s="100" t="n"/>
      <c r="D424" s="34" t="n"/>
      <c r="E424" s="34" t="n"/>
      <c r="F424" s="34" t="n"/>
      <c r="G424" s="34" t="n"/>
      <c r="H424" s="34" t="n"/>
    </row>
    <row r="425" ht="21.6" customHeight="1" s="49">
      <c r="A425" s="100" t="n"/>
      <c r="B425" s="34" t="n"/>
      <c r="C425" s="100" t="n"/>
      <c r="D425" s="34" t="n"/>
      <c r="E425" s="34" t="n"/>
      <c r="F425" s="34" t="n"/>
      <c r="G425" s="34" t="n"/>
      <c r="H425" s="34" t="n"/>
    </row>
    <row r="426" ht="21.6" customHeight="1" s="49">
      <c r="A426" s="100" t="n"/>
      <c r="B426" s="34" t="n"/>
      <c r="C426" s="100" t="n"/>
      <c r="D426" s="34" t="n"/>
      <c r="E426" s="34" t="n"/>
      <c r="F426" s="34" t="n"/>
      <c r="G426" s="34" t="n"/>
      <c r="H426" s="34" t="n"/>
    </row>
    <row r="427" ht="21.6" customHeight="1" s="49">
      <c r="A427" s="100" t="n"/>
      <c r="B427" s="34" t="n"/>
      <c r="C427" s="100" t="n"/>
      <c r="D427" s="34" t="n"/>
      <c r="E427" s="34" t="n"/>
      <c r="F427" s="34" t="n"/>
      <c r="G427" s="34" t="n"/>
      <c r="H427" s="34" t="n"/>
    </row>
    <row r="428" ht="21.6" customHeight="1" s="49">
      <c r="A428" s="100" t="n"/>
      <c r="B428" s="34" t="n"/>
      <c r="C428" s="100" t="n"/>
      <c r="D428" s="34" t="n"/>
      <c r="E428" s="34" t="n"/>
      <c r="F428" s="34" t="n"/>
      <c r="G428" s="34" t="n"/>
      <c r="H428" s="34" t="n"/>
    </row>
    <row r="429" ht="21.6" customHeight="1" s="49">
      <c r="A429" s="100" t="n"/>
      <c r="B429" s="34" t="n"/>
      <c r="C429" s="100" t="n"/>
      <c r="D429" s="34" t="n"/>
      <c r="E429" s="34" t="n"/>
      <c r="F429" s="34" t="n"/>
      <c r="G429" s="34" t="n"/>
      <c r="H429" s="34" t="n"/>
    </row>
    <row r="430" ht="21.6" customHeight="1" s="49">
      <c r="A430" s="100" t="n"/>
      <c r="B430" s="34" t="n"/>
      <c r="C430" s="100" t="n"/>
      <c r="D430" s="34" t="n"/>
      <c r="E430" s="34" t="n"/>
      <c r="F430" s="34" t="n"/>
      <c r="G430" s="34" t="n"/>
      <c r="H430" s="34" t="n"/>
    </row>
    <row r="431" ht="21.6" customHeight="1" s="49">
      <c r="A431" s="100" t="n"/>
      <c r="B431" s="34" t="n"/>
      <c r="C431" s="100" t="n"/>
      <c r="D431" s="34" t="n"/>
      <c r="E431" s="34" t="n"/>
      <c r="F431" s="34" t="n"/>
      <c r="G431" s="34" t="n"/>
      <c r="H431" s="34" t="n"/>
    </row>
    <row r="432" ht="21.6" customHeight="1" s="49">
      <c r="A432" s="100" t="n"/>
      <c r="B432" s="34" t="n"/>
      <c r="C432" s="100" t="n"/>
      <c r="D432" s="34" t="n"/>
      <c r="E432" s="34" t="n"/>
      <c r="F432" s="34" t="n"/>
      <c r="G432" s="34" t="n"/>
      <c r="H432" s="34" t="n"/>
    </row>
    <row r="433" ht="21.6" customHeight="1" s="49">
      <c r="A433" s="100" t="n"/>
      <c r="B433" s="34" t="n"/>
      <c r="C433" s="100" t="n"/>
      <c r="D433" s="34" t="n"/>
      <c r="E433" s="34" t="n"/>
      <c r="F433" s="34" t="n"/>
      <c r="G433" s="34" t="n"/>
      <c r="H433" s="34" t="n"/>
    </row>
    <row r="434" ht="21.6" customHeight="1" s="49">
      <c r="A434" s="100" t="n"/>
      <c r="B434" s="34" t="n"/>
      <c r="C434" s="100" t="n"/>
      <c r="D434" s="34" t="n"/>
      <c r="E434" s="34" t="n"/>
      <c r="F434" s="34" t="n"/>
      <c r="G434" s="34" t="n"/>
      <c r="H434" s="34" t="n"/>
    </row>
    <row r="435" ht="21.6" customHeight="1" s="49">
      <c r="A435" s="100" t="n"/>
      <c r="B435" s="34" t="n"/>
      <c r="C435" s="100" t="n"/>
      <c r="D435" s="34" t="n"/>
      <c r="E435" s="34" t="n"/>
      <c r="F435" s="34" t="n"/>
      <c r="G435" s="34" t="n"/>
      <c r="H435" s="34" t="n"/>
    </row>
    <row r="436" ht="21.6" customHeight="1" s="49">
      <c r="A436" s="100" t="n"/>
      <c r="B436" s="34" t="n"/>
      <c r="C436" s="100" t="n"/>
      <c r="D436" s="34" t="n"/>
      <c r="E436" s="34" t="n"/>
      <c r="F436" s="34" t="n"/>
      <c r="G436" s="34" t="n"/>
      <c r="H436" s="34" t="n"/>
    </row>
    <row r="437" ht="21.6" customHeight="1" s="49">
      <c r="A437" s="100" t="n"/>
      <c r="B437" s="34" t="n"/>
      <c r="C437" s="100" t="n"/>
      <c r="D437" s="34" t="n"/>
      <c r="E437" s="34" t="n"/>
      <c r="F437" s="34" t="n"/>
      <c r="G437" s="34" t="n"/>
      <c r="H437" s="34" t="n"/>
    </row>
    <row r="438" ht="21.6" customHeight="1" s="49">
      <c r="A438" s="100" t="n"/>
      <c r="B438" s="34" t="n"/>
      <c r="C438" s="100" t="n"/>
      <c r="D438" s="34" t="n"/>
      <c r="E438" s="34" t="n"/>
      <c r="F438" s="34" t="n"/>
      <c r="G438" s="34" t="n"/>
      <c r="H438" s="34" t="n"/>
    </row>
    <row r="439" ht="21.6" customHeight="1" s="49">
      <c r="A439" s="100" t="n"/>
      <c r="B439" s="34" t="n"/>
      <c r="C439" s="100" t="n"/>
      <c r="D439" s="34" t="n"/>
      <c r="E439" s="34" t="n"/>
      <c r="F439" s="34" t="n"/>
      <c r="G439" s="34" t="n"/>
      <c r="H439" s="34" t="n"/>
    </row>
    <row r="440" ht="21.6" customHeight="1" s="49">
      <c r="A440" s="100" t="n"/>
      <c r="B440" s="34" t="n"/>
      <c r="C440" s="100" t="n"/>
      <c r="D440" s="34" t="n"/>
      <c r="E440" s="34" t="n"/>
      <c r="F440" s="34" t="n"/>
      <c r="G440" s="34" t="n"/>
      <c r="H440" s="34" t="n"/>
    </row>
    <row r="441" ht="21.6" customHeight="1" s="49">
      <c r="A441" s="100" t="n"/>
      <c r="B441" s="34" t="n"/>
      <c r="C441" s="100" t="n"/>
      <c r="D441" s="34" t="n"/>
      <c r="E441" s="34" t="n"/>
      <c r="F441" s="34" t="n"/>
      <c r="G441" s="34" t="n"/>
      <c r="H441" s="34" t="n"/>
    </row>
    <row r="442" ht="21.6" customHeight="1" s="49">
      <c r="A442" s="100" t="n"/>
      <c r="B442" s="34" t="n"/>
      <c r="C442" s="100" t="n"/>
      <c r="D442" s="34" t="n"/>
      <c r="E442" s="34" t="n"/>
      <c r="F442" s="34" t="n"/>
      <c r="G442" s="34" t="n"/>
      <c r="H442" s="34" t="n"/>
    </row>
    <row r="443" ht="21.6" customHeight="1" s="49">
      <c r="A443" s="100" t="n"/>
      <c r="B443" s="34" t="n"/>
      <c r="C443" s="100" t="n"/>
      <c r="D443" s="34" t="n"/>
      <c r="E443" s="34" t="n"/>
      <c r="F443" s="34" t="n"/>
      <c r="G443" s="34" t="n"/>
      <c r="H443" s="34" t="n"/>
    </row>
    <row r="444" ht="21.6" customHeight="1" s="49">
      <c r="A444" s="100" t="n"/>
      <c r="B444" s="34" t="n"/>
      <c r="C444" s="100" t="n"/>
      <c r="D444" s="34" t="n"/>
      <c r="E444" s="34" t="n"/>
      <c r="F444" s="34" t="n"/>
      <c r="G444" s="34" t="n"/>
      <c r="H444" s="34" t="n"/>
    </row>
    <row r="445" ht="21.6" customHeight="1" s="49">
      <c r="A445" s="100" t="n"/>
      <c r="B445" s="34" t="n"/>
      <c r="C445" s="100" t="n"/>
      <c r="D445" s="34" t="n"/>
      <c r="E445" s="34" t="n"/>
      <c r="F445" s="34" t="n"/>
      <c r="G445" s="34" t="n"/>
      <c r="H445" s="34" t="n"/>
    </row>
    <row r="446" ht="21.6" customHeight="1" s="49">
      <c r="A446" s="100" t="n"/>
      <c r="B446" s="34" t="n"/>
      <c r="C446" s="100" t="n"/>
      <c r="D446" s="34" t="n"/>
      <c r="E446" s="34" t="n"/>
      <c r="F446" s="34" t="n"/>
      <c r="G446" s="34" t="n"/>
      <c r="H446" s="34" t="n"/>
    </row>
    <row r="447" ht="21.6" customHeight="1" s="49">
      <c r="A447" s="100" t="n"/>
      <c r="B447" s="34" t="n"/>
      <c r="C447" s="100" t="n"/>
      <c r="D447" s="34" t="n"/>
      <c r="E447" s="34" t="n"/>
      <c r="F447" s="34" t="n"/>
      <c r="G447" s="34" t="n"/>
      <c r="H447" s="34" t="n"/>
    </row>
    <row r="448" ht="21.6" customHeight="1" s="49">
      <c r="A448" s="100" t="n"/>
      <c r="B448" s="34" t="n"/>
      <c r="C448" s="100" t="n"/>
      <c r="D448" s="34" t="n"/>
      <c r="E448" s="34" t="n"/>
      <c r="F448" s="34" t="n"/>
      <c r="G448" s="34" t="n"/>
      <c r="H448" s="34" t="n"/>
    </row>
    <row r="449" ht="21.6" customHeight="1" s="49">
      <c r="A449" s="100" t="n"/>
      <c r="B449" s="34" t="n"/>
      <c r="C449" s="100" t="n"/>
      <c r="D449" s="34" t="n"/>
      <c r="E449" s="34" t="n"/>
      <c r="F449" s="34" t="n"/>
      <c r="G449" s="34" t="n"/>
      <c r="H449" s="34" t="n"/>
    </row>
    <row r="450" ht="21.6" customHeight="1" s="49">
      <c r="A450" s="100" t="n"/>
      <c r="B450" s="34" t="n"/>
      <c r="C450" s="100" t="n"/>
      <c r="D450" s="34" t="n"/>
      <c r="E450" s="34" t="n"/>
      <c r="F450" s="34" t="n"/>
      <c r="G450" s="34" t="n"/>
      <c r="H450" s="34" t="n"/>
    </row>
    <row r="451" ht="21.6" customHeight="1" s="49">
      <c r="A451" s="100" t="n"/>
      <c r="B451" s="34" t="n"/>
      <c r="C451" s="100" t="n"/>
      <c r="D451" s="34" t="n"/>
      <c r="E451" s="34" t="n"/>
      <c r="F451" s="34" t="n"/>
      <c r="G451" s="34" t="n"/>
      <c r="H451" s="34" t="n"/>
    </row>
    <row r="452" ht="21.6" customHeight="1" s="49">
      <c r="A452" s="100" t="n"/>
      <c r="B452" s="34" t="n"/>
      <c r="C452" s="100" t="n"/>
      <c r="D452" s="34" t="n"/>
      <c r="E452" s="34" t="n"/>
      <c r="F452" s="34" t="n"/>
      <c r="G452" s="34" t="n"/>
      <c r="H452" s="34" t="n"/>
    </row>
    <row r="453" ht="21.6" customHeight="1" s="49">
      <c r="A453" s="100" t="n"/>
      <c r="B453" s="34" t="n"/>
      <c r="C453" s="100" t="n"/>
      <c r="D453" s="34" t="n"/>
      <c r="E453" s="34" t="n"/>
      <c r="F453" s="34" t="n"/>
      <c r="G453" s="34" t="n"/>
      <c r="H453" s="34" t="n"/>
    </row>
    <row r="454" ht="21.6" customHeight="1" s="49">
      <c r="A454" s="100" t="n"/>
      <c r="B454" s="34" t="n"/>
      <c r="C454" s="100" t="n"/>
      <c r="D454" s="34" t="n"/>
      <c r="E454" s="34" t="n"/>
      <c r="F454" s="34" t="n"/>
      <c r="G454" s="34" t="n"/>
      <c r="H454" s="34" t="n"/>
    </row>
    <row r="455" ht="21.6" customHeight="1" s="49">
      <c r="A455" s="100" t="n"/>
      <c r="B455" s="34" t="n"/>
      <c r="C455" s="100" t="n"/>
      <c r="D455" s="34" t="n"/>
      <c r="E455" s="34" t="n"/>
      <c r="F455" s="34" t="n"/>
      <c r="G455" s="34" t="n"/>
      <c r="H455" s="34" t="n"/>
    </row>
    <row r="456" ht="21.6" customHeight="1" s="49">
      <c r="A456" s="100" t="n"/>
      <c r="B456" s="34" t="n"/>
      <c r="C456" s="100" t="n"/>
      <c r="D456" s="34" t="n"/>
      <c r="E456" s="34" t="n"/>
      <c r="F456" s="34" t="n"/>
      <c r="G456" s="34" t="n"/>
      <c r="H456" s="34" t="n"/>
    </row>
    <row r="457" ht="21.6" customHeight="1" s="49">
      <c r="A457" s="100" t="n"/>
      <c r="B457" s="34" t="n"/>
      <c r="C457" s="100" t="n"/>
      <c r="D457" s="34" t="n"/>
      <c r="E457" s="34" t="n"/>
      <c r="F457" s="34" t="n"/>
      <c r="G457" s="34" t="n"/>
      <c r="H457" s="34" t="n"/>
    </row>
    <row r="458" ht="21.6" customHeight="1" s="49">
      <c r="A458" s="100" t="n"/>
      <c r="B458" s="34" t="n"/>
      <c r="C458" s="100" t="n"/>
      <c r="D458" s="34" t="n"/>
      <c r="E458" s="34" t="n"/>
      <c r="F458" s="34" t="n"/>
      <c r="G458" s="34" t="n"/>
      <c r="H458" s="34" t="n"/>
    </row>
    <row r="459" ht="21.6" customHeight="1" s="49">
      <c r="A459" s="100" t="n"/>
      <c r="B459" s="34" t="n"/>
      <c r="C459" s="100" t="n"/>
      <c r="D459" s="34" t="n"/>
      <c r="E459" s="34" t="n"/>
      <c r="F459" s="34" t="n"/>
      <c r="G459" s="34" t="n"/>
      <c r="H459" s="34" t="n"/>
    </row>
    <row r="460" ht="21.6" customHeight="1" s="49">
      <c r="A460" s="100" t="n"/>
      <c r="B460" s="34" t="n"/>
      <c r="C460" s="100" t="n"/>
      <c r="D460" s="34" t="n"/>
      <c r="E460" s="34" t="n"/>
      <c r="F460" s="34" t="n"/>
      <c r="G460" s="34" t="n"/>
      <c r="H460" s="34" t="n"/>
    </row>
    <row r="461" ht="21.6" customHeight="1" s="49">
      <c r="A461" s="100" t="n"/>
      <c r="B461" s="34" t="n"/>
      <c r="C461" s="100" t="n"/>
      <c r="D461" s="34" t="n"/>
      <c r="E461" s="34" t="n"/>
      <c r="F461" s="34" t="n"/>
      <c r="G461" s="34" t="n"/>
      <c r="H461" s="34" t="n"/>
    </row>
    <row r="462" ht="21.6" customHeight="1" s="49">
      <c r="A462" s="100" t="n"/>
      <c r="B462" s="34" t="n"/>
      <c r="C462" s="100" t="n"/>
      <c r="D462" s="34" t="n"/>
      <c r="E462" s="34" t="n"/>
      <c r="F462" s="34" t="n"/>
      <c r="G462" s="34" t="n"/>
      <c r="H462" s="34" t="n"/>
    </row>
    <row r="463" ht="21.6" customHeight="1" s="49">
      <c r="A463" s="100" t="n"/>
      <c r="B463" s="34" t="n"/>
      <c r="C463" s="100" t="n"/>
      <c r="D463" s="34" t="n"/>
      <c r="E463" s="34" t="n"/>
      <c r="F463" s="34" t="n"/>
      <c r="G463" s="34" t="n"/>
      <c r="H463" s="34" t="n"/>
    </row>
    <row r="464" ht="21.6" customHeight="1" s="49">
      <c r="A464" s="100" t="n"/>
      <c r="B464" s="34" t="n"/>
      <c r="C464" s="100" t="n"/>
      <c r="D464" s="34" t="n"/>
      <c r="E464" s="34" t="n"/>
      <c r="F464" s="34" t="n"/>
      <c r="G464" s="34" t="n"/>
      <c r="H464" s="34" t="n"/>
    </row>
    <row r="465" ht="21.6" customHeight="1" s="49">
      <c r="A465" s="100" t="n"/>
      <c r="B465" s="34" t="n"/>
      <c r="C465" s="100" t="n"/>
      <c r="D465" s="34" t="n"/>
      <c r="E465" s="34" t="n"/>
      <c r="F465" s="34" t="n"/>
      <c r="G465" s="34" t="n"/>
      <c r="H465" s="34" t="n"/>
    </row>
    <row r="466" ht="21.6" customHeight="1" s="49">
      <c r="A466" s="100" t="n"/>
      <c r="B466" s="34" t="n"/>
      <c r="C466" s="100" t="n"/>
      <c r="D466" s="34" t="n"/>
      <c r="E466" s="34" t="n"/>
      <c r="F466" s="34" t="n"/>
      <c r="G466" s="34" t="n"/>
      <c r="H466" s="34" t="n"/>
    </row>
    <row r="467" ht="21.6" customHeight="1" s="49">
      <c r="A467" s="100" t="n"/>
      <c r="B467" s="34" t="n"/>
      <c r="C467" s="100" t="n"/>
      <c r="D467" s="34" t="n"/>
      <c r="E467" s="34" t="n"/>
      <c r="F467" s="34" t="n"/>
      <c r="G467" s="34" t="n"/>
      <c r="H467" s="34" t="n"/>
    </row>
    <row r="468" ht="21.6" customHeight="1" s="49">
      <c r="A468" s="100" t="n"/>
      <c r="B468" s="34" t="n"/>
      <c r="C468" s="100" t="n"/>
      <c r="D468" s="34" t="n"/>
      <c r="E468" s="34" t="n"/>
      <c r="F468" s="34" t="n"/>
      <c r="G468" s="34" t="n"/>
      <c r="H468" s="34" t="n"/>
    </row>
    <row r="469" ht="21.6" customHeight="1" s="49">
      <c r="A469" s="100" t="n"/>
      <c r="B469" s="34" t="n"/>
      <c r="C469" s="100" t="n"/>
      <c r="D469" s="34" t="n"/>
      <c r="E469" s="34" t="n"/>
      <c r="F469" s="34" t="n"/>
      <c r="G469" s="34" t="n"/>
      <c r="H469" s="34" t="n"/>
    </row>
    <row r="470" ht="21.6" customHeight="1" s="49">
      <c r="A470" s="100" t="n"/>
      <c r="B470" s="34" t="n"/>
      <c r="C470" s="100" t="n"/>
      <c r="D470" s="34" t="n"/>
      <c r="E470" s="34" t="n"/>
      <c r="F470" s="34" t="n"/>
      <c r="G470" s="34" t="n"/>
      <c r="H470" s="34" t="n"/>
    </row>
    <row r="471" ht="21.6" customHeight="1" s="49">
      <c r="A471" s="100" t="n"/>
      <c r="B471" s="34" t="n"/>
      <c r="C471" s="100" t="n"/>
      <c r="D471" s="34" t="n"/>
      <c r="E471" s="34" t="n"/>
      <c r="F471" s="34" t="n"/>
      <c r="G471" s="34" t="n"/>
      <c r="H471" s="34" t="n"/>
    </row>
    <row r="472" ht="21.6" customHeight="1" s="49">
      <c r="A472" s="100" t="n"/>
      <c r="B472" s="34" t="n"/>
      <c r="C472" s="100" t="n"/>
      <c r="D472" s="34" t="n"/>
      <c r="E472" s="34" t="n"/>
      <c r="F472" s="34" t="n"/>
      <c r="G472" s="34" t="n"/>
      <c r="H472" s="34" t="n"/>
    </row>
    <row r="473" ht="21.6" customHeight="1" s="49">
      <c r="A473" s="100" t="n"/>
      <c r="B473" s="34" t="n"/>
      <c r="C473" s="100" t="n"/>
      <c r="D473" s="34" t="n"/>
      <c r="E473" s="34" t="n"/>
      <c r="F473" s="34" t="n"/>
      <c r="G473" s="34" t="n"/>
      <c r="H473" s="34" t="n"/>
    </row>
    <row r="474" ht="21.6" customHeight="1" s="49">
      <c r="A474" s="100" t="n"/>
      <c r="B474" s="34" t="n"/>
      <c r="C474" s="100" t="n"/>
      <c r="D474" s="34" t="n"/>
      <c r="E474" s="34" t="n"/>
      <c r="F474" s="34" t="n"/>
      <c r="G474" s="34" t="n"/>
      <c r="H474" s="34" t="n"/>
    </row>
    <row r="475" ht="21.6" customHeight="1" s="49">
      <c r="A475" s="100" t="n"/>
      <c r="B475" s="34" t="n"/>
      <c r="C475" s="100" t="n"/>
      <c r="D475" s="34" t="n"/>
      <c r="E475" s="34" t="n"/>
      <c r="F475" s="34" t="n"/>
      <c r="G475" s="34" t="n"/>
      <c r="H475" s="34" t="n"/>
    </row>
    <row r="476" ht="21.6" customHeight="1" s="49">
      <c r="A476" s="100" t="n"/>
      <c r="B476" s="34" t="n"/>
      <c r="C476" s="100" t="n"/>
      <c r="D476" s="34" t="n"/>
      <c r="E476" s="34" t="n"/>
      <c r="F476" s="34" t="n"/>
      <c r="G476" s="34" t="n"/>
      <c r="H476" s="34" t="n"/>
    </row>
    <row r="477" ht="21.6" customHeight="1" s="49">
      <c r="A477" s="100" t="n"/>
      <c r="B477" s="34" t="n"/>
      <c r="C477" s="100" t="n"/>
      <c r="D477" s="34" t="n"/>
      <c r="E477" s="34" t="n"/>
      <c r="F477" s="34" t="n"/>
      <c r="G477" s="34" t="n"/>
      <c r="H477" s="34" t="n"/>
    </row>
    <row r="478" ht="21.6" customHeight="1" s="49">
      <c r="A478" s="100" t="n"/>
      <c r="B478" s="34" t="n"/>
      <c r="C478" s="100" t="n"/>
      <c r="D478" s="34" t="n"/>
      <c r="E478" s="34" t="n"/>
      <c r="F478" s="34" t="n"/>
      <c r="G478" s="34" t="n"/>
      <c r="H478" s="34" t="n"/>
    </row>
    <row r="479" ht="21.6" customHeight="1" s="49">
      <c r="A479" s="100" t="n"/>
      <c r="B479" s="34" t="n"/>
      <c r="C479" s="100" t="n"/>
      <c r="D479" s="34" t="n"/>
      <c r="E479" s="34" t="n"/>
      <c r="F479" s="34" t="n"/>
      <c r="G479" s="34" t="n"/>
      <c r="H479" s="34" t="n"/>
    </row>
    <row r="480" ht="21.6" customHeight="1" s="49">
      <c r="A480" s="100" t="n"/>
      <c r="B480" s="34" t="n"/>
      <c r="C480" s="100" t="n"/>
      <c r="D480" s="34" t="n"/>
      <c r="E480" s="34" t="n"/>
      <c r="F480" s="34" t="n"/>
      <c r="G480" s="34" t="n"/>
      <c r="H480" s="34" t="n"/>
    </row>
    <row r="481" ht="21.6" customHeight="1" s="49">
      <c r="A481" s="100" t="n"/>
      <c r="B481" s="34" t="n"/>
      <c r="C481" s="100" t="n"/>
      <c r="D481" s="34" t="n"/>
      <c r="E481" s="34" t="n"/>
      <c r="F481" s="34" t="n"/>
      <c r="G481" s="34" t="n"/>
      <c r="H481" s="34" t="n"/>
    </row>
    <row r="482" ht="21.6" customHeight="1" s="49">
      <c r="A482" s="100" t="n"/>
      <c r="B482" s="34" t="n"/>
      <c r="C482" s="100" t="n"/>
      <c r="D482" s="34" t="n"/>
      <c r="E482" s="34" t="n"/>
      <c r="F482" s="34" t="n"/>
      <c r="G482" s="34" t="n"/>
      <c r="H482" s="34" t="n"/>
    </row>
    <row r="483" ht="21.6" customHeight="1" s="49">
      <c r="A483" s="100" t="n"/>
      <c r="B483" s="34" t="n"/>
      <c r="C483" s="100" t="n"/>
      <c r="D483" s="34" t="n"/>
      <c r="E483" s="34" t="n"/>
      <c r="F483" s="34" t="n"/>
      <c r="G483" s="34" t="n"/>
      <c r="H483" s="34" t="n"/>
    </row>
    <row r="484" ht="21.6" customHeight="1" s="49">
      <c r="A484" s="100" t="n"/>
      <c r="B484" s="34" t="n"/>
      <c r="C484" s="100" t="n"/>
      <c r="D484" s="34" t="n"/>
      <c r="E484" s="34" t="n"/>
      <c r="F484" s="34" t="n"/>
      <c r="G484" s="34" t="n"/>
      <c r="H484" s="34" t="n"/>
    </row>
    <row r="485" ht="21.6" customHeight="1" s="49">
      <c r="A485" s="100" t="n"/>
      <c r="B485" s="34" t="n"/>
      <c r="C485" s="100" t="n"/>
      <c r="D485" s="34" t="n"/>
      <c r="E485" s="34" t="n"/>
      <c r="F485" s="34" t="n"/>
      <c r="G485" s="34" t="n"/>
      <c r="H485" s="34" t="n"/>
    </row>
    <row r="486" ht="21.6" customHeight="1" s="49">
      <c r="A486" s="100" t="n"/>
      <c r="B486" s="34" t="n"/>
      <c r="C486" s="100" t="n"/>
      <c r="D486" s="34" t="n"/>
      <c r="E486" s="34" t="n"/>
      <c r="F486" s="34" t="n"/>
      <c r="G486" s="34" t="n"/>
      <c r="H486" s="34" t="n"/>
    </row>
    <row r="487" ht="21.6" customHeight="1" s="49">
      <c r="A487" s="100" t="n"/>
      <c r="B487" s="34" t="n"/>
      <c r="C487" s="100" t="n"/>
      <c r="D487" s="34" t="n"/>
      <c r="E487" s="34" t="n"/>
      <c r="F487" s="34" t="n"/>
      <c r="G487" s="34" t="n"/>
      <c r="H487" s="34" t="n"/>
    </row>
    <row r="488" ht="21.6" customHeight="1" s="49">
      <c r="A488" s="100" t="n"/>
      <c r="B488" s="34" t="n"/>
      <c r="C488" s="100" t="n"/>
      <c r="D488" s="34" t="n"/>
      <c r="E488" s="34" t="n"/>
      <c r="F488" s="34" t="n"/>
      <c r="G488" s="34" t="n"/>
      <c r="H488" s="34" t="n"/>
    </row>
    <row r="489" ht="21.6" customHeight="1" s="49">
      <c r="A489" s="100" t="n"/>
      <c r="B489" s="34" t="n"/>
      <c r="C489" s="100" t="n"/>
      <c r="D489" s="34" t="n"/>
      <c r="E489" s="34" t="n"/>
      <c r="F489" s="34" t="n"/>
      <c r="G489" s="34" t="n"/>
      <c r="H489" s="34" t="n"/>
    </row>
    <row r="490" ht="21.6" customHeight="1" s="49">
      <c r="A490" s="100" t="n"/>
      <c r="B490" s="34" t="n"/>
      <c r="C490" s="100" t="n"/>
      <c r="D490" s="34" t="n"/>
      <c r="E490" s="34" t="n"/>
      <c r="F490" s="34" t="n"/>
      <c r="G490" s="34" t="n"/>
      <c r="H490" s="34" t="n"/>
    </row>
    <row r="491" ht="21.6" customHeight="1" s="49">
      <c r="A491" s="100" t="n"/>
      <c r="B491" s="34" t="n"/>
      <c r="C491" s="100" t="n"/>
      <c r="D491" s="34" t="n"/>
      <c r="E491" s="34" t="n"/>
      <c r="F491" s="34" t="n"/>
      <c r="G491" s="34" t="n"/>
      <c r="H491" s="34" t="n"/>
    </row>
    <row r="492" ht="21.6" customHeight="1" s="49">
      <c r="A492" s="100" t="n"/>
      <c r="B492" s="34" t="n"/>
      <c r="C492" s="100" t="n"/>
      <c r="D492" s="34" t="n"/>
      <c r="E492" s="34" t="n"/>
      <c r="F492" s="34" t="n"/>
      <c r="G492" s="34" t="n"/>
      <c r="H492" s="34" t="n"/>
    </row>
    <row r="493" ht="21.6" customHeight="1" s="49">
      <c r="A493" s="100" t="n"/>
      <c r="B493" s="34" t="n"/>
      <c r="C493" s="100" t="n"/>
      <c r="D493" s="34" t="n"/>
      <c r="E493" s="34" t="n"/>
      <c r="F493" s="34" t="n"/>
      <c r="G493" s="34" t="n"/>
      <c r="H493" s="34" t="n"/>
    </row>
    <row r="494" ht="21.6" customHeight="1" s="49">
      <c r="A494" s="100" t="n"/>
      <c r="B494" s="34" t="n"/>
      <c r="C494" s="100" t="n"/>
      <c r="D494" s="34" t="n"/>
      <c r="E494" s="34" t="n"/>
      <c r="F494" s="34" t="n"/>
      <c r="G494" s="34" t="n"/>
      <c r="H494" s="34" t="n"/>
    </row>
    <row r="495" ht="21.6" customHeight="1" s="49">
      <c r="A495" s="100" t="n"/>
      <c r="B495" s="34" t="n"/>
      <c r="C495" s="100" t="n"/>
      <c r="D495" s="34" t="n"/>
      <c r="E495" s="34" t="n"/>
      <c r="F495" s="34" t="n"/>
      <c r="G495" s="34" t="n"/>
      <c r="H495" s="34" t="n"/>
    </row>
    <row r="496" ht="21.6" customHeight="1" s="49">
      <c r="A496" s="100" t="n"/>
      <c r="B496" s="34" t="n"/>
      <c r="C496" s="100" t="n"/>
      <c r="D496" s="34" t="n"/>
      <c r="E496" s="34" t="n"/>
      <c r="F496" s="34" t="n"/>
      <c r="G496" s="34" t="n"/>
      <c r="H496" s="34" t="n"/>
    </row>
    <row r="497" ht="21.6" customHeight="1" s="49">
      <c r="A497" s="100" t="n"/>
      <c r="B497" s="34" t="n"/>
      <c r="C497" s="100" t="n"/>
      <c r="D497" s="34" t="n"/>
      <c r="E497" s="34" t="n"/>
      <c r="F497" s="34" t="n"/>
      <c r="G497" s="34" t="n"/>
      <c r="H497" s="34" t="n"/>
    </row>
    <row r="498" ht="21.6" customHeight="1" s="49">
      <c r="A498" s="100" t="n"/>
      <c r="B498" s="34" t="n"/>
      <c r="C498" s="100" t="n"/>
      <c r="D498" s="34" t="n"/>
      <c r="E498" s="34" t="n"/>
      <c r="F498" s="34" t="n"/>
      <c r="G498" s="34" t="n"/>
      <c r="H498" s="34" t="n"/>
    </row>
    <row r="499" ht="21.6" customHeight="1" s="49">
      <c r="A499" s="100" t="n"/>
      <c r="B499" s="34" t="n"/>
      <c r="C499" s="100" t="n"/>
      <c r="D499" s="34" t="n"/>
      <c r="E499" s="34" t="n"/>
      <c r="F499" s="34" t="n"/>
      <c r="G499" s="34" t="n"/>
      <c r="H499" s="34" t="n"/>
    </row>
    <row r="500" ht="21.6" customHeight="1" s="49">
      <c r="A500" s="100" t="n"/>
      <c r="B500" s="34" t="n"/>
      <c r="C500" s="100" t="n"/>
      <c r="D500" s="34" t="n"/>
      <c r="E500" s="34" t="n"/>
      <c r="F500" s="34" t="n"/>
      <c r="G500" s="34" t="n"/>
      <c r="H500" s="34" t="n"/>
    </row>
    <row r="501" ht="21.6" customHeight="1" s="49">
      <c r="A501" s="100" t="n"/>
      <c r="B501" s="34" t="n"/>
      <c r="C501" s="100" t="n"/>
      <c r="D501" s="34" t="n"/>
      <c r="E501" s="34" t="n"/>
      <c r="F501" s="34" t="n"/>
      <c r="G501" s="34" t="n"/>
      <c r="H501" s="34" t="n"/>
    </row>
    <row r="502" ht="21.6" customHeight="1" s="49">
      <c r="A502" s="100" t="n"/>
      <c r="B502" s="34" t="n"/>
      <c r="C502" s="100" t="n"/>
      <c r="D502" s="34" t="n"/>
      <c r="E502" s="34" t="n"/>
      <c r="F502" s="34" t="n"/>
      <c r="G502" s="34" t="n"/>
      <c r="H502" s="34" t="n"/>
    </row>
    <row r="503" ht="21.6" customHeight="1" s="49">
      <c r="A503" s="100" t="n"/>
      <c r="B503" s="34" t="n"/>
      <c r="C503" s="100" t="n"/>
      <c r="D503" s="34" t="n"/>
      <c r="E503" s="34" t="n"/>
      <c r="F503" s="34" t="n"/>
      <c r="G503" s="34" t="n"/>
      <c r="H503" s="34" t="n"/>
    </row>
    <row r="504" ht="21.6" customHeight="1" s="49">
      <c r="A504" s="100" t="n"/>
      <c r="B504" s="34" t="n"/>
      <c r="C504" s="100" t="n"/>
      <c r="D504" s="34" t="n"/>
      <c r="E504" s="34" t="n"/>
      <c r="F504" s="34" t="n"/>
      <c r="G504" s="34" t="n"/>
      <c r="H504" s="34" t="n"/>
    </row>
    <row r="505" ht="21.6" customHeight="1" s="49">
      <c r="A505" s="100" t="n"/>
      <c r="B505" s="34" t="n"/>
      <c r="C505" s="100" t="n"/>
      <c r="D505" s="34" t="n"/>
      <c r="E505" s="34" t="n"/>
      <c r="F505" s="34" t="n"/>
      <c r="G505" s="34" t="n"/>
      <c r="H505" s="34" t="n"/>
    </row>
    <row r="506" ht="21.6" customHeight="1" s="49">
      <c r="A506" s="100" t="n"/>
      <c r="B506" s="34" t="n"/>
      <c r="C506" s="100" t="n"/>
      <c r="D506" s="34" t="n"/>
      <c r="E506" s="34" t="n"/>
      <c r="F506" s="34" t="n"/>
      <c r="G506" s="34" t="n"/>
      <c r="H506" s="34" t="n"/>
    </row>
    <row r="507" ht="21.6" customHeight="1" s="49">
      <c r="A507" s="100" t="n"/>
      <c r="B507" s="34" t="n"/>
      <c r="C507" s="100" t="n"/>
      <c r="D507" s="34" t="n"/>
      <c r="E507" s="34" t="n"/>
      <c r="F507" s="34" t="n"/>
      <c r="G507" s="34" t="n"/>
      <c r="H507" s="34" t="n"/>
    </row>
    <row r="508" ht="21.6" customHeight="1" s="49">
      <c r="A508" s="100" t="n"/>
      <c r="B508" s="34" t="n"/>
      <c r="C508" s="100" t="n"/>
      <c r="D508" s="34" t="n"/>
      <c r="E508" s="34" t="n"/>
      <c r="F508" s="34" t="n"/>
      <c r="G508" s="34" t="n"/>
      <c r="H508" s="34" t="n"/>
    </row>
    <row r="509" ht="21.6" customHeight="1" s="49">
      <c r="A509" s="100" t="n"/>
      <c r="B509" s="34" t="n"/>
      <c r="C509" s="100" t="n"/>
      <c r="D509" s="34" t="n"/>
      <c r="E509" s="34" t="n"/>
      <c r="F509" s="34" t="n"/>
      <c r="G509" s="34" t="n"/>
      <c r="H509" s="34" t="n"/>
    </row>
    <row r="510" ht="21.6" customHeight="1" s="49">
      <c r="A510" s="100" t="n"/>
      <c r="B510" s="34" t="n"/>
      <c r="C510" s="100" t="n"/>
      <c r="D510" s="34" t="n"/>
      <c r="E510" s="34" t="n"/>
      <c r="F510" s="34" t="n"/>
      <c r="G510" s="34" t="n"/>
      <c r="H510" s="34" t="n"/>
    </row>
    <row r="511" ht="21.6" customHeight="1" s="49">
      <c r="A511" s="100" t="n"/>
      <c r="B511" s="34" t="n"/>
      <c r="C511" s="100" t="n"/>
      <c r="D511" s="34" t="n"/>
      <c r="E511" s="34" t="n"/>
      <c r="F511" s="34" t="n"/>
      <c r="G511" s="34" t="n"/>
      <c r="H511" s="34" t="n"/>
    </row>
    <row r="512" ht="21.6" customHeight="1" s="49">
      <c r="A512" s="100" t="n"/>
      <c r="B512" s="34" t="n"/>
      <c r="C512" s="100" t="n"/>
      <c r="D512" s="34" t="n"/>
      <c r="E512" s="34" t="n"/>
      <c r="F512" s="34" t="n"/>
      <c r="G512" s="34" t="n"/>
      <c r="H512" s="34" t="n"/>
    </row>
    <row r="513" ht="21.6" customHeight="1" s="49">
      <c r="A513" s="100" t="n"/>
      <c r="B513" s="34" t="n"/>
      <c r="C513" s="100" t="n"/>
      <c r="D513" s="34" t="n"/>
      <c r="E513" s="34" t="n"/>
      <c r="F513" s="34" t="n"/>
      <c r="G513" s="34" t="n"/>
      <c r="H513" s="34" t="n"/>
    </row>
    <row r="514" ht="21.6" customHeight="1" s="49">
      <c r="A514" s="100" t="n"/>
      <c r="B514" s="34" t="n"/>
      <c r="C514" s="100" t="n"/>
      <c r="D514" s="34" t="n"/>
      <c r="E514" s="34" t="n"/>
      <c r="F514" s="34" t="n"/>
      <c r="G514" s="34" t="n"/>
      <c r="H514" s="34" t="n"/>
    </row>
    <row r="515" ht="21.6" customHeight="1" s="49">
      <c r="A515" s="100" t="n"/>
      <c r="B515" s="34" t="n"/>
      <c r="C515" s="100" t="n"/>
      <c r="D515" s="34" t="n"/>
      <c r="E515" s="34" t="n"/>
      <c r="F515" s="34" t="n"/>
      <c r="G515" s="34" t="n"/>
      <c r="H515" s="34" t="n"/>
    </row>
    <row r="516" ht="21.6" customHeight="1" s="49">
      <c r="A516" s="100" t="n"/>
      <c r="B516" s="34" t="n"/>
      <c r="C516" s="100" t="n"/>
      <c r="D516" s="34" t="n"/>
      <c r="E516" s="34" t="n"/>
      <c r="F516" s="34" t="n"/>
      <c r="G516" s="34" t="n"/>
      <c r="H516" s="34" t="n"/>
    </row>
    <row r="517" ht="21.6" customHeight="1" s="49">
      <c r="A517" s="100" t="n"/>
      <c r="B517" s="34" t="n"/>
      <c r="C517" s="100" t="n"/>
      <c r="D517" s="34" t="n"/>
      <c r="E517" s="34" t="n"/>
      <c r="F517" s="34" t="n"/>
      <c r="G517" s="34" t="n"/>
      <c r="H517" s="34" t="n"/>
    </row>
    <row r="518" ht="21.6" customHeight="1" s="49">
      <c r="A518" s="100" t="n"/>
      <c r="B518" s="34" t="n"/>
      <c r="C518" s="100" t="n"/>
      <c r="D518" s="34" t="n"/>
      <c r="E518" s="34" t="n"/>
      <c r="F518" s="34" t="n"/>
      <c r="G518" s="34" t="n"/>
      <c r="H518" s="34" t="n"/>
    </row>
    <row r="519" ht="21.6" customHeight="1" s="49">
      <c r="A519" s="100" t="n"/>
      <c r="B519" s="34" t="n"/>
      <c r="C519" s="100" t="n"/>
      <c r="D519" s="34" t="n"/>
      <c r="E519" s="34" t="n"/>
      <c r="F519" s="34" t="n"/>
      <c r="G519" s="34" t="n"/>
      <c r="H519" s="34" t="n"/>
    </row>
    <row r="520" ht="21.6" customHeight="1" s="49">
      <c r="A520" s="100" t="n"/>
      <c r="B520" s="34" t="n"/>
      <c r="C520" s="100" t="n"/>
      <c r="D520" s="34" t="n"/>
      <c r="E520" s="34" t="n"/>
      <c r="F520" s="34" t="n"/>
      <c r="G520" s="34" t="n"/>
      <c r="H520" s="34" t="n"/>
    </row>
    <row r="521" ht="21.6" customHeight="1" s="49">
      <c r="A521" s="100" t="n"/>
      <c r="B521" s="34" t="n"/>
      <c r="C521" s="100" t="n"/>
      <c r="D521" s="34" t="n"/>
      <c r="E521" s="34" t="n"/>
      <c r="F521" s="34" t="n"/>
      <c r="G521" s="34" t="n"/>
      <c r="H521" s="34" t="n"/>
    </row>
    <row r="522" ht="21.6" customHeight="1" s="49">
      <c r="A522" s="100" t="n"/>
      <c r="B522" s="34" t="n"/>
      <c r="C522" s="100" t="n"/>
      <c r="D522" s="34" t="n"/>
      <c r="E522" s="34" t="n"/>
      <c r="F522" s="34" t="n"/>
      <c r="G522" s="34" t="n"/>
      <c r="H522" s="34" t="n"/>
    </row>
    <row r="523" ht="21.6" customHeight="1" s="49">
      <c r="A523" s="100" t="n"/>
      <c r="B523" s="34" t="n"/>
      <c r="C523" s="100" t="n"/>
      <c r="D523" s="34" t="n"/>
      <c r="E523" s="34" t="n"/>
      <c r="F523" s="34" t="n"/>
      <c r="G523" s="34" t="n"/>
      <c r="H523" s="34" t="n"/>
    </row>
    <row r="524" ht="21.6" customHeight="1" s="49">
      <c r="A524" s="100" t="n"/>
      <c r="B524" s="34" t="n"/>
      <c r="C524" s="100" t="n"/>
      <c r="D524" s="34" t="n"/>
      <c r="E524" s="34" t="n"/>
      <c r="F524" s="34" t="n"/>
      <c r="G524" s="34" t="n"/>
      <c r="H524" s="34" t="n"/>
    </row>
    <row r="525" ht="21.6" customHeight="1" s="49">
      <c r="A525" s="100" t="n"/>
      <c r="B525" s="34" t="n"/>
      <c r="C525" s="100" t="n"/>
      <c r="D525" s="34" t="n"/>
      <c r="E525" s="34" t="n"/>
      <c r="F525" s="34" t="n"/>
      <c r="G525" s="34" t="n"/>
      <c r="H525" s="34" t="n"/>
    </row>
    <row r="526" ht="21.6" customHeight="1" s="49">
      <c r="A526" s="100" t="n"/>
      <c r="B526" s="34" t="n"/>
      <c r="C526" s="100" t="n"/>
      <c r="D526" s="34" t="n"/>
      <c r="E526" s="34" t="n"/>
      <c r="F526" s="34" t="n"/>
      <c r="G526" s="34" t="n"/>
      <c r="H526" s="34" t="n"/>
    </row>
    <row r="527" ht="21.6" customHeight="1" s="49">
      <c r="A527" s="100" t="n"/>
      <c r="B527" s="34" t="n"/>
      <c r="C527" s="100" t="n"/>
      <c r="D527" s="34" t="n"/>
      <c r="E527" s="34" t="n"/>
      <c r="F527" s="34" t="n"/>
      <c r="G527" s="34" t="n"/>
      <c r="H527" s="34" t="n"/>
    </row>
    <row r="528" ht="21.6" customHeight="1" s="49">
      <c r="A528" s="100" t="n"/>
      <c r="B528" s="34" t="n"/>
      <c r="C528" s="100" t="n"/>
      <c r="D528" s="34" t="n"/>
      <c r="E528" s="34" t="n"/>
      <c r="F528" s="34" t="n"/>
      <c r="G528" s="34" t="n"/>
      <c r="H528" s="34" t="n"/>
    </row>
    <row r="529" ht="21.6" customHeight="1" s="49">
      <c r="A529" s="100" t="n"/>
      <c r="B529" s="34" t="n"/>
      <c r="C529" s="100" t="n"/>
      <c r="D529" s="34" t="n"/>
      <c r="E529" s="34" t="n"/>
      <c r="F529" s="34" t="n"/>
      <c r="G529" s="34" t="n"/>
      <c r="H529" s="34" t="n"/>
    </row>
    <row r="530" ht="21.6" customHeight="1" s="49">
      <c r="A530" s="100" t="n"/>
      <c r="B530" s="34" t="n"/>
      <c r="C530" s="100" t="n"/>
      <c r="D530" s="34" t="n"/>
      <c r="E530" s="34" t="n"/>
      <c r="F530" s="34" t="n"/>
      <c r="G530" s="34" t="n"/>
      <c r="H530" s="34" t="n"/>
    </row>
    <row r="531" ht="21.6" customHeight="1" s="49">
      <c r="A531" s="100" t="n"/>
      <c r="B531" s="34" t="n"/>
      <c r="C531" s="100" t="n"/>
      <c r="D531" s="34" t="n"/>
      <c r="E531" s="34" t="n"/>
      <c r="F531" s="34" t="n"/>
      <c r="G531" s="34" t="n"/>
      <c r="H531" s="34" t="n"/>
    </row>
    <row r="532" ht="21.6" customHeight="1" s="49">
      <c r="A532" s="100" t="n"/>
      <c r="B532" s="34" t="n"/>
      <c r="C532" s="100" t="n"/>
      <c r="D532" s="34" t="n"/>
      <c r="E532" s="34" t="n"/>
      <c r="F532" s="34" t="n"/>
      <c r="G532" s="34" t="n"/>
      <c r="H532" s="34" t="n"/>
    </row>
    <row r="533" ht="21.6" customHeight="1" s="49">
      <c r="A533" s="100" t="n"/>
      <c r="B533" s="34" t="n"/>
      <c r="C533" s="100" t="n"/>
      <c r="D533" s="34" t="n"/>
      <c r="E533" s="34" t="n"/>
      <c r="F533" s="34" t="n"/>
      <c r="G533" s="34" t="n"/>
      <c r="H533" s="34" t="n"/>
    </row>
    <row r="534" ht="21.6" customHeight="1" s="49">
      <c r="A534" s="100" t="n"/>
      <c r="B534" s="34" t="n"/>
      <c r="C534" s="100" t="n"/>
      <c r="D534" s="34" t="n"/>
      <c r="E534" s="34" t="n"/>
      <c r="F534" s="34" t="n"/>
      <c r="G534" s="34" t="n"/>
      <c r="H534" s="34" t="n"/>
    </row>
    <row r="535" ht="21.6" customHeight="1" s="49">
      <c r="A535" s="100" t="n"/>
      <c r="B535" s="34" t="n"/>
      <c r="C535" s="100" t="n"/>
      <c r="D535" s="34" t="n"/>
      <c r="E535" s="34" t="n"/>
      <c r="F535" s="34" t="n"/>
      <c r="G535" s="34" t="n"/>
      <c r="H535" s="34" t="n"/>
    </row>
    <row r="536" ht="21.6" customHeight="1" s="49">
      <c r="A536" s="100" t="n"/>
      <c r="B536" s="34" t="n"/>
      <c r="C536" s="100" t="n"/>
      <c r="D536" s="34" t="n"/>
      <c r="E536" s="34" t="n"/>
      <c r="F536" s="34" t="n"/>
      <c r="G536" s="34" t="n"/>
      <c r="H536" s="34" t="n"/>
    </row>
    <row r="537" ht="21.6" customHeight="1" s="49">
      <c r="A537" s="100" t="n"/>
      <c r="B537" s="34" t="n"/>
      <c r="C537" s="100" t="n"/>
      <c r="D537" s="34" t="n"/>
      <c r="E537" s="34" t="n"/>
      <c r="F537" s="34" t="n"/>
      <c r="G537" s="34" t="n"/>
      <c r="H537" s="34" t="n"/>
    </row>
    <row r="538" ht="21.6" customHeight="1" s="49">
      <c r="A538" s="100" t="n"/>
      <c r="B538" s="34" t="n"/>
      <c r="C538" s="100" t="n"/>
      <c r="D538" s="34" t="n"/>
      <c r="E538" s="34" t="n"/>
      <c r="F538" s="34" t="n"/>
      <c r="G538" s="34" t="n"/>
      <c r="H538" s="34" t="n"/>
    </row>
    <row r="539" ht="21.6" customHeight="1" s="49">
      <c r="A539" s="100" t="n"/>
      <c r="B539" s="34" t="n"/>
      <c r="C539" s="100" t="n"/>
      <c r="D539" s="34" t="n"/>
      <c r="E539" s="34" t="n"/>
      <c r="F539" s="34" t="n"/>
      <c r="G539" s="34" t="n"/>
      <c r="H539" s="34" t="n"/>
    </row>
    <row r="540" ht="21.6" customHeight="1" s="49">
      <c r="A540" s="100" t="n"/>
      <c r="B540" s="34" t="n"/>
      <c r="C540" s="100" t="n"/>
      <c r="D540" s="34" t="n"/>
      <c r="E540" s="34" t="n"/>
      <c r="F540" s="34" t="n"/>
      <c r="G540" s="34" t="n"/>
      <c r="H540" s="34" t="n"/>
    </row>
    <row r="541" ht="21.6" customHeight="1" s="49">
      <c r="A541" s="100" t="n"/>
      <c r="B541" s="34" t="n"/>
      <c r="C541" s="100" t="n"/>
      <c r="D541" s="34" t="n"/>
      <c r="E541" s="34" t="n"/>
      <c r="F541" s="34" t="n"/>
      <c r="G541" s="34" t="n"/>
      <c r="H541" s="34" t="n"/>
    </row>
    <row r="542" ht="21.6" customHeight="1" s="49">
      <c r="A542" s="100" t="n"/>
      <c r="B542" s="34" t="n"/>
      <c r="C542" s="100" t="n"/>
      <c r="D542" s="34" t="n"/>
      <c r="E542" s="34" t="n"/>
      <c r="F542" s="34" t="n"/>
      <c r="G542" s="34" t="n"/>
      <c r="H542" s="34" t="n"/>
    </row>
    <row r="543" ht="21.6" customHeight="1" s="49">
      <c r="A543" s="100" t="n"/>
      <c r="B543" s="34" t="n"/>
      <c r="C543" s="100" t="n"/>
      <c r="D543" s="34" t="n"/>
      <c r="E543" s="34" t="n"/>
      <c r="F543" s="34" t="n"/>
      <c r="G543" s="34" t="n"/>
      <c r="H543" s="34" t="n"/>
    </row>
    <row r="544" ht="21.6" customHeight="1" s="49">
      <c r="A544" s="100" t="n"/>
      <c r="B544" s="34" t="n"/>
      <c r="C544" s="100" t="n"/>
      <c r="D544" s="34" t="n"/>
      <c r="E544" s="34" t="n"/>
      <c r="F544" s="34" t="n"/>
      <c r="G544" s="34" t="n"/>
      <c r="H544" s="34" t="n"/>
    </row>
    <row r="545" ht="21.6" customHeight="1" s="49">
      <c r="A545" s="100" t="n"/>
      <c r="B545" s="34" t="n"/>
      <c r="C545" s="100" t="n"/>
      <c r="D545" s="34" t="n"/>
      <c r="E545" s="34" t="n"/>
      <c r="F545" s="34" t="n"/>
      <c r="G545" s="34" t="n"/>
      <c r="H545" s="34" t="n"/>
    </row>
    <row r="546" ht="21.6" customHeight="1" s="49">
      <c r="A546" s="100" t="n"/>
      <c r="B546" s="34" t="n"/>
      <c r="C546" s="100" t="n"/>
      <c r="D546" s="34" t="n"/>
      <c r="E546" s="34" t="n"/>
      <c r="F546" s="34" t="n"/>
      <c r="G546" s="34" t="n"/>
      <c r="H546" s="34" t="n"/>
    </row>
    <row r="547" ht="21.6" customHeight="1" s="49">
      <c r="A547" s="100" t="n"/>
      <c r="B547" s="34" t="n"/>
      <c r="C547" s="100" t="n"/>
      <c r="D547" s="34" t="n"/>
      <c r="E547" s="34" t="n"/>
      <c r="F547" s="34" t="n"/>
      <c r="G547" s="34" t="n"/>
      <c r="H547" s="34" t="n"/>
    </row>
    <row r="548" ht="21.6" customHeight="1" s="49">
      <c r="A548" s="100" t="n"/>
      <c r="B548" s="34" t="n"/>
      <c r="C548" s="100" t="n"/>
      <c r="D548" s="34" t="n"/>
      <c r="E548" s="34" t="n"/>
      <c r="F548" s="34" t="n"/>
      <c r="G548" s="34" t="n"/>
      <c r="H548" s="34" t="n"/>
    </row>
    <row r="549" ht="21.6" customHeight="1" s="49">
      <c r="A549" s="100" t="n"/>
      <c r="B549" s="34" t="n"/>
      <c r="C549" s="100" t="n"/>
      <c r="D549" s="34" t="n"/>
      <c r="E549" s="34" t="n"/>
      <c r="F549" s="34" t="n"/>
      <c r="G549" s="34" t="n"/>
      <c r="H549" s="34" t="n"/>
    </row>
    <row r="550" ht="21.6" customHeight="1" s="49">
      <c r="A550" s="100" t="n"/>
      <c r="B550" s="34" t="n"/>
      <c r="C550" s="100" t="n"/>
      <c r="D550" s="34" t="n"/>
      <c r="E550" s="34" t="n"/>
      <c r="F550" s="34" t="n"/>
      <c r="G550" s="34" t="n"/>
      <c r="H550" s="34" t="n"/>
    </row>
    <row r="551" ht="21.6" customHeight="1" s="49">
      <c r="A551" s="100" t="n"/>
      <c r="B551" s="34" t="n"/>
      <c r="C551" s="100" t="n"/>
      <c r="D551" s="34" t="n"/>
      <c r="E551" s="34" t="n"/>
      <c r="F551" s="34" t="n"/>
      <c r="G551" s="34" t="n"/>
      <c r="H551" s="34" t="n"/>
    </row>
    <row r="552" ht="21.6" customHeight="1" s="49">
      <c r="A552" s="100" t="n"/>
      <c r="B552" s="34" t="n"/>
      <c r="C552" s="100" t="n"/>
      <c r="D552" s="34" t="n"/>
      <c r="E552" s="34" t="n"/>
      <c r="F552" s="34" t="n"/>
      <c r="G552" s="34" t="n"/>
      <c r="H552" s="34" t="n"/>
    </row>
    <row r="553" ht="21.6" customHeight="1" s="49">
      <c r="A553" s="100" t="n"/>
      <c r="B553" s="34" t="n"/>
      <c r="C553" s="100" t="n"/>
      <c r="D553" s="34" t="n"/>
      <c r="E553" s="34" t="n"/>
      <c r="F553" s="34" t="n"/>
      <c r="G553" s="34" t="n"/>
      <c r="H553" s="34" t="n"/>
    </row>
    <row r="554" ht="21.6" customHeight="1" s="49">
      <c r="A554" s="100" t="n"/>
      <c r="B554" s="34" t="n"/>
      <c r="C554" s="100" t="n"/>
      <c r="D554" s="34" t="n"/>
      <c r="E554" s="34" t="n"/>
      <c r="F554" s="34" t="n"/>
      <c r="G554" s="34" t="n"/>
      <c r="H554" s="34" t="n"/>
    </row>
    <row r="555" ht="21.6" customHeight="1" s="49">
      <c r="A555" s="100" t="n"/>
      <c r="B555" s="34" t="n"/>
      <c r="C555" s="100" t="n"/>
      <c r="D555" s="34" t="n"/>
      <c r="E555" s="34" t="n"/>
      <c r="F555" s="34" t="n"/>
      <c r="G555" s="34" t="n"/>
      <c r="H555" s="34" t="n"/>
    </row>
    <row r="556" ht="21.6" customHeight="1" s="49">
      <c r="A556" s="100" t="n"/>
      <c r="B556" s="34" t="n"/>
      <c r="C556" s="100" t="n"/>
      <c r="D556" s="34" t="n"/>
      <c r="E556" s="34" t="n"/>
      <c r="F556" s="34" t="n"/>
      <c r="G556" s="34" t="n"/>
      <c r="H556" s="34" t="n"/>
    </row>
    <row r="557" ht="21.6" customHeight="1" s="49">
      <c r="A557" s="100" t="n"/>
      <c r="B557" s="34" t="n"/>
      <c r="C557" s="100" t="n"/>
      <c r="D557" s="34" t="n"/>
      <c r="E557" s="34" t="n"/>
      <c r="F557" s="34" t="n"/>
      <c r="G557" s="34" t="n"/>
      <c r="H557" s="34" t="n"/>
    </row>
    <row r="558" ht="21.6" customHeight="1" s="49">
      <c r="A558" s="100" t="n"/>
      <c r="B558" s="34" t="n"/>
      <c r="C558" s="100" t="n"/>
      <c r="D558" s="34" t="n"/>
      <c r="E558" s="34" t="n"/>
      <c r="F558" s="34" t="n"/>
      <c r="G558" s="34" t="n"/>
      <c r="H558" s="34" t="n"/>
    </row>
    <row r="559" ht="21.6" customHeight="1" s="49">
      <c r="A559" s="100" t="n"/>
      <c r="B559" s="34" t="n"/>
      <c r="C559" s="100" t="n"/>
      <c r="D559" s="34" t="n"/>
      <c r="E559" s="34" t="n"/>
      <c r="F559" s="34" t="n"/>
      <c r="G559" s="34" t="n"/>
      <c r="H559" s="34" t="n"/>
    </row>
    <row r="560" ht="21.6" customHeight="1" s="49">
      <c r="A560" s="100" t="n"/>
      <c r="B560" s="34" t="n"/>
      <c r="C560" s="100" t="n"/>
      <c r="D560" s="34" t="n"/>
      <c r="E560" s="34" t="n"/>
      <c r="F560" s="34" t="n"/>
      <c r="G560" s="34" t="n"/>
      <c r="H560" s="34" t="n"/>
    </row>
    <row r="561" ht="21.6" customHeight="1" s="49">
      <c r="A561" s="100" t="n"/>
      <c r="B561" s="34" t="n"/>
      <c r="C561" s="100" t="n"/>
      <c r="D561" s="34" t="n"/>
      <c r="E561" s="34" t="n"/>
      <c r="F561" s="34" t="n"/>
      <c r="G561" s="34" t="n"/>
      <c r="H561" s="34" t="n"/>
    </row>
    <row r="562" ht="21.6" customHeight="1" s="49">
      <c r="A562" s="100" t="n"/>
      <c r="B562" s="34" t="n"/>
      <c r="C562" s="100" t="n"/>
      <c r="D562" s="34" t="n"/>
      <c r="E562" s="34" t="n"/>
      <c r="F562" s="34" t="n"/>
      <c r="G562" s="34" t="n"/>
      <c r="H562" s="34" t="n"/>
    </row>
    <row r="563" ht="21.6" customHeight="1" s="49">
      <c r="A563" s="100" t="n"/>
      <c r="B563" s="34" t="n"/>
      <c r="C563" s="100" t="n"/>
      <c r="D563" s="34" t="n"/>
      <c r="E563" s="34" t="n"/>
      <c r="F563" s="34" t="n"/>
      <c r="G563" s="34" t="n"/>
      <c r="H563" s="34" t="n"/>
    </row>
    <row r="564" ht="21.6" customHeight="1" s="49">
      <c r="A564" s="100" t="n"/>
      <c r="B564" s="34" t="n"/>
      <c r="C564" s="100" t="n"/>
      <c r="D564" s="34" t="n"/>
      <c r="E564" s="34" t="n"/>
      <c r="F564" s="34" t="n"/>
      <c r="G564" s="34" t="n"/>
      <c r="H564" s="34" t="n"/>
    </row>
    <row r="565" ht="21.6" customHeight="1" s="49">
      <c r="A565" s="100" t="n"/>
      <c r="B565" s="34" t="n"/>
      <c r="C565" s="100" t="n"/>
      <c r="D565" s="34" t="n"/>
      <c r="E565" s="34" t="n"/>
      <c r="F565" s="34" t="n"/>
      <c r="G565" s="34" t="n"/>
      <c r="H565" s="34" t="n"/>
    </row>
    <row r="566" ht="21.6" customHeight="1" s="49">
      <c r="A566" s="100" t="n"/>
      <c r="B566" s="34" t="n"/>
      <c r="C566" s="100" t="n"/>
      <c r="D566" s="34" t="n"/>
      <c r="E566" s="34" t="n"/>
      <c r="F566" s="34" t="n"/>
      <c r="G566" s="34" t="n"/>
      <c r="H566" s="34" t="n"/>
    </row>
    <row r="567" ht="21.6" customHeight="1" s="49">
      <c r="A567" s="100" t="n"/>
      <c r="B567" s="34" t="n"/>
      <c r="C567" s="100" t="n"/>
      <c r="D567" s="34" t="n"/>
      <c r="E567" s="34" t="n"/>
      <c r="F567" s="34" t="n"/>
      <c r="G567" s="34" t="n"/>
      <c r="H567" s="34" t="n"/>
    </row>
    <row r="568" ht="21.6" customHeight="1" s="49">
      <c r="A568" s="100" t="n"/>
      <c r="B568" s="34" t="n"/>
      <c r="C568" s="100" t="n"/>
      <c r="D568" s="34" t="n"/>
      <c r="E568" s="34" t="n"/>
      <c r="F568" s="34" t="n"/>
      <c r="G568" s="34" t="n"/>
      <c r="H568" s="34" t="n"/>
    </row>
    <row r="569" ht="21.6" customHeight="1" s="49">
      <c r="A569" s="100" t="n"/>
      <c r="B569" s="34" t="n"/>
      <c r="C569" s="100" t="n"/>
      <c r="D569" s="34" t="n"/>
      <c r="E569" s="34" t="n"/>
      <c r="F569" s="34" t="n"/>
      <c r="G569" s="34" t="n"/>
      <c r="H569" s="34" t="n"/>
    </row>
    <row r="570" ht="21.6" customHeight="1" s="49">
      <c r="A570" s="100" t="n"/>
      <c r="B570" s="34" t="n"/>
      <c r="C570" s="100" t="n"/>
      <c r="D570" s="34" t="n"/>
      <c r="E570" s="34" t="n"/>
      <c r="F570" s="34" t="n"/>
      <c r="G570" s="34" t="n"/>
      <c r="H570" s="34" t="n"/>
    </row>
    <row r="571" ht="21.6" customHeight="1" s="49">
      <c r="A571" s="100" t="n"/>
      <c r="B571" s="34" t="n"/>
      <c r="C571" s="100" t="n"/>
      <c r="D571" s="34" t="n"/>
      <c r="E571" s="34" t="n"/>
      <c r="F571" s="34" t="n"/>
      <c r="G571" s="34" t="n"/>
      <c r="H571" s="34" t="n"/>
    </row>
    <row r="572" ht="21.6" customHeight="1" s="49">
      <c r="A572" s="100" t="n"/>
      <c r="B572" s="34" t="n"/>
      <c r="C572" s="100" t="n"/>
      <c r="D572" s="34" t="n"/>
      <c r="E572" s="34" t="n"/>
      <c r="F572" s="34" t="n"/>
      <c r="G572" s="34" t="n"/>
      <c r="H572" s="34" t="n"/>
    </row>
    <row r="573" ht="21.6" customHeight="1" s="49">
      <c r="A573" s="100" t="n"/>
      <c r="B573" s="34" t="n"/>
      <c r="C573" s="100" t="n"/>
      <c r="D573" s="34" t="n"/>
      <c r="E573" s="34" t="n"/>
      <c r="F573" s="34" t="n"/>
      <c r="G573" s="34" t="n"/>
      <c r="H573" s="34" t="n"/>
    </row>
    <row r="574" ht="21.6" customHeight="1" s="49">
      <c r="A574" s="100" t="n"/>
      <c r="B574" s="34" t="n"/>
      <c r="C574" s="100" t="n"/>
      <c r="D574" s="34" t="n"/>
      <c r="E574" s="34" t="n"/>
      <c r="F574" s="34" t="n"/>
      <c r="G574" s="34" t="n"/>
      <c r="H574" s="34" t="n"/>
    </row>
    <row r="575" ht="21.6" customHeight="1" s="49">
      <c r="A575" s="100" t="n"/>
      <c r="B575" s="34" t="n"/>
      <c r="C575" s="100" t="n"/>
      <c r="D575" s="34" t="n"/>
      <c r="E575" s="34" t="n"/>
      <c r="F575" s="34" t="n"/>
      <c r="G575" s="34" t="n"/>
      <c r="H575" s="34" t="n"/>
    </row>
    <row r="576" ht="21.6" customHeight="1" s="49">
      <c r="A576" s="100" t="n"/>
      <c r="B576" s="34" t="n"/>
      <c r="C576" s="100" t="n"/>
      <c r="D576" s="34" t="n"/>
      <c r="E576" s="34" t="n"/>
      <c r="F576" s="34" t="n"/>
      <c r="G576" s="34" t="n"/>
      <c r="H576" s="34" t="n"/>
    </row>
    <row r="577" ht="21.6" customHeight="1" s="49">
      <c r="A577" s="100" t="n"/>
      <c r="B577" s="34" t="n"/>
      <c r="C577" s="100" t="n"/>
      <c r="D577" s="34" t="n"/>
      <c r="E577" s="34" t="n"/>
      <c r="F577" s="34" t="n"/>
      <c r="G577" s="34" t="n"/>
      <c r="H577" s="34" t="n"/>
    </row>
    <row r="578" ht="21.6" customHeight="1" s="49">
      <c r="A578" s="100" t="n"/>
      <c r="B578" s="34" t="n"/>
      <c r="C578" s="100" t="n"/>
      <c r="D578" s="34" t="n"/>
      <c r="E578" s="34" t="n"/>
      <c r="F578" s="34" t="n"/>
      <c r="G578" s="34" t="n"/>
      <c r="H578" s="34" t="n"/>
    </row>
    <row r="579" ht="21.6" customHeight="1" s="49">
      <c r="A579" s="100" t="n"/>
      <c r="B579" s="34" t="n"/>
      <c r="C579" s="100" t="n"/>
      <c r="D579" s="34" t="n"/>
      <c r="E579" s="34" t="n"/>
      <c r="F579" s="34" t="n"/>
      <c r="G579" s="34" t="n"/>
      <c r="H579" s="34" t="n"/>
    </row>
    <row r="580" ht="21.6" customHeight="1" s="49">
      <c r="A580" s="100" t="n"/>
      <c r="B580" s="34" t="n"/>
      <c r="C580" s="100" t="n"/>
      <c r="D580" s="34" t="n"/>
      <c r="E580" s="34" t="n"/>
      <c r="F580" s="34" t="n"/>
      <c r="G580" s="34" t="n"/>
      <c r="H580" s="34" t="n"/>
    </row>
    <row r="581" ht="21.6" customHeight="1" s="49">
      <c r="A581" s="100" t="n"/>
      <c r="B581" s="34" t="n"/>
      <c r="C581" s="100" t="n"/>
      <c r="D581" s="34" t="n"/>
      <c r="E581" s="34" t="n"/>
      <c r="F581" s="34" t="n"/>
      <c r="G581" s="34" t="n"/>
      <c r="H581" s="34" t="n"/>
    </row>
    <row r="582" ht="21.6" customHeight="1" s="49">
      <c r="A582" s="100" t="n"/>
      <c r="B582" s="34" t="n"/>
      <c r="C582" s="100" t="n"/>
      <c r="D582" s="34" t="n"/>
      <c r="E582" s="34" t="n"/>
      <c r="F582" s="34" t="n"/>
      <c r="G582" s="34" t="n"/>
      <c r="H582" s="34" t="n"/>
    </row>
    <row r="583" ht="21.6" customHeight="1" s="49">
      <c r="A583" s="100" t="n"/>
      <c r="B583" s="34" t="n"/>
      <c r="C583" s="100" t="n"/>
      <c r="D583" s="34" t="n"/>
      <c r="E583" s="34" t="n"/>
      <c r="F583" s="34" t="n"/>
      <c r="G583" s="34" t="n"/>
      <c r="H583" s="34" t="n"/>
    </row>
    <row r="584" ht="21.6" customHeight="1" s="49">
      <c r="A584" s="100" t="n"/>
      <c r="B584" s="34" t="n"/>
      <c r="C584" s="100" t="n"/>
      <c r="D584" s="34" t="n"/>
      <c r="E584" s="34" t="n"/>
      <c r="F584" s="34" t="n"/>
      <c r="G584" s="34" t="n"/>
      <c r="H584" s="34" t="n"/>
    </row>
    <row r="585" ht="21.6" customHeight="1" s="49">
      <c r="A585" s="100" t="n"/>
      <c r="B585" s="34" t="n"/>
      <c r="C585" s="100" t="n"/>
      <c r="D585" s="34" t="n"/>
      <c r="E585" s="34" t="n"/>
      <c r="F585" s="34" t="n"/>
      <c r="G585" s="34" t="n"/>
      <c r="H585" s="34" t="n"/>
    </row>
    <row r="586" ht="21.6" customHeight="1" s="49">
      <c r="A586" s="100" t="n"/>
      <c r="B586" s="34" t="n"/>
      <c r="C586" s="100" t="n"/>
      <c r="D586" s="34" t="n"/>
      <c r="E586" s="34" t="n"/>
      <c r="F586" s="34" t="n"/>
      <c r="G586" s="34" t="n"/>
      <c r="H586" s="34" t="n"/>
    </row>
    <row r="587" ht="21.6" customHeight="1" s="49">
      <c r="A587" s="100" t="n"/>
      <c r="B587" s="34" t="n"/>
      <c r="C587" s="100" t="n"/>
      <c r="D587" s="34" t="n"/>
      <c r="E587" s="34" t="n"/>
      <c r="F587" s="34" t="n"/>
      <c r="G587" s="34" t="n"/>
      <c r="H587" s="34" t="n"/>
    </row>
    <row r="588" ht="21.6" customHeight="1" s="49">
      <c r="A588" s="100" t="n"/>
      <c r="B588" s="34" t="n"/>
      <c r="C588" s="100" t="n"/>
      <c r="D588" s="34" t="n"/>
      <c r="E588" s="34" t="n"/>
      <c r="F588" s="34" t="n"/>
      <c r="G588" s="34" t="n"/>
      <c r="H588" s="34" t="n"/>
    </row>
    <row r="589" ht="21.6" customHeight="1" s="49">
      <c r="A589" s="100" t="n"/>
      <c r="B589" s="34" t="n"/>
      <c r="C589" s="100" t="n"/>
      <c r="D589" s="34" t="n"/>
      <c r="E589" s="34" t="n"/>
      <c r="F589" s="34" t="n"/>
      <c r="G589" s="34" t="n"/>
      <c r="H589" s="34" t="n"/>
    </row>
    <row r="590" ht="21.6" customHeight="1" s="49">
      <c r="A590" s="100" t="n"/>
      <c r="B590" s="34" t="n"/>
      <c r="C590" s="100" t="n"/>
      <c r="D590" s="34" t="n"/>
      <c r="E590" s="34" t="n"/>
      <c r="F590" s="34" t="n"/>
      <c r="G590" s="34" t="n"/>
      <c r="H590" s="34" t="n"/>
    </row>
    <row r="591" ht="21.6" customHeight="1" s="49">
      <c r="A591" s="100" t="n"/>
      <c r="B591" s="34" t="n"/>
      <c r="C591" s="100" t="n"/>
      <c r="D591" s="34" t="n"/>
      <c r="E591" s="34" t="n"/>
      <c r="F591" s="34" t="n"/>
      <c r="G591" s="34" t="n"/>
      <c r="H591" s="34" t="n"/>
    </row>
    <row r="592" ht="21.6" customHeight="1" s="49">
      <c r="A592" s="100" t="n"/>
      <c r="B592" s="34" t="n"/>
      <c r="C592" s="100" t="n"/>
      <c r="D592" s="34" t="n"/>
      <c r="E592" s="34" t="n"/>
      <c r="F592" s="34" t="n"/>
      <c r="G592" s="34" t="n"/>
      <c r="H592" s="34" t="n"/>
    </row>
    <row r="593" ht="21.6" customHeight="1" s="49">
      <c r="A593" s="100" t="n"/>
      <c r="B593" s="34" t="n"/>
      <c r="C593" s="100" t="n"/>
      <c r="D593" s="34" t="n"/>
      <c r="E593" s="34" t="n"/>
      <c r="F593" s="34" t="n"/>
      <c r="G593" s="34" t="n"/>
      <c r="H593" s="34" t="n"/>
    </row>
    <row r="594" ht="21.6" customHeight="1" s="49">
      <c r="A594" s="100" t="n"/>
      <c r="B594" s="34" t="n"/>
      <c r="C594" s="100" t="n"/>
      <c r="D594" s="34" t="n"/>
      <c r="E594" s="34" t="n"/>
      <c r="F594" s="34" t="n"/>
      <c r="G594" s="34" t="n"/>
      <c r="H594" s="34" t="n"/>
    </row>
    <row r="595" ht="21.6" customHeight="1" s="49">
      <c r="A595" s="100" t="n"/>
      <c r="B595" s="34" t="n"/>
      <c r="C595" s="100" t="n"/>
      <c r="D595" s="34" t="n"/>
      <c r="E595" s="34" t="n"/>
      <c r="F595" s="34" t="n"/>
      <c r="G595" s="34" t="n"/>
      <c r="H595" s="34" t="n"/>
    </row>
    <row r="596" ht="21.6" customHeight="1" s="49">
      <c r="A596" s="100" t="n"/>
      <c r="B596" s="34" t="n"/>
      <c r="C596" s="100" t="n"/>
      <c r="D596" s="34" t="n"/>
      <c r="E596" s="34" t="n"/>
      <c r="F596" s="34" t="n"/>
      <c r="G596" s="34" t="n"/>
      <c r="H596" s="34" t="n"/>
    </row>
    <row r="597" ht="21.6" customHeight="1" s="49">
      <c r="A597" s="100" t="n"/>
      <c r="B597" s="34" t="n"/>
      <c r="C597" s="100" t="n"/>
      <c r="D597" s="34" t="n"/>
      <c r="E597" s="34" t="n"/>
      <c r="F597" s="34" t="n"/>
      <c r="G597" s="34" t="n"/>
      <c r="H597" s="34" t="n"/>
    </row>
    <row r="598" ht="21.6" customHeight="1" s="49">
      <c r="A598" s="100" t="n"/>
      <c r="B598" s="34" t="n"/>
      <c r="C598" s="100" t="n"/>
      <c r="D598" s="34" t="n"/>
      <c r="E598" s="34" t="n"/>
      <c r="F598" s="34" t="n"/>
      <c r="G598" s="34" t="n"/>
      <c r="H598" s="34" t="n"/>
    </row>
    <row r="599" ht="21.6" customHeight="1" s="49">
      <c r="A599" s="100" t="n"/>
      <c r="B599" s="34" t="n"/>
      <c r="C599" s="100" t="n"/>
      <c r="D599" s="34" t="n"/>
      <c r="E599" s="34" t="n"/>
      <c r="F599" s="34" t="n"/>
      <c r="G599" s="34" t="n"/>
      <c r="H599" s="34" t="n"/>
    </row>
    <row r="600" ht="21.6" customHeight="1" s="49">
      <c r="A600" s="100" t="n"/>
      <c r="B600" s="34" t="n"/>
      <c r="C600" s="100" t="n"/>
      <c r="D600" s="34" t="n"/>
      <c r="E600" s="34" t="n"/>
      <c r="F600" s="34" t="n"/>
      <c r="G600" s="34" t="n"/>
      <c r="H600" s="34" t="n"/>
    </row>
    <row r="601" ht="21.6" customHeight="1" s="49">
      <c r="A601" s="100" t="n"/>
      <c r="B601" s="34" t="n"/>
      <c r="C601" s="100" t="n"/>
      <c r="D601" s="34" t="n"/>
      <c r="E601" s="34" t="n"/>
      <c r="F601" s="34" t="n"/>
      <c r="G601" s="34" t="n"/>
      <c r="H601" s="34" t="n"/>
    </row>
    <row r="602" ht="21.6" customHeight="1" s="49">
      <c r="A602" s="100" t="n"/>
      <c r="B602" s="34" t="n"/>
      <c r="C602" s="100" t="n"/>
      <c r="D602" s="34" t="n"/>
      <c r="E602" s="34" t="n"/>
      <c r="F602" s="34" t="n"/>
      <c r="G602" s="34" t="n"/>
      <c r="H602" s="34" t="n"/>
    </row>
    <row r="603" ht="21.6" customHeight="1" s="49">
      <c r="A603" s="100" t="n"/>
      <c r="B603" s="34" t="n"/>
      <c r="C603" s="100" t="n"/>
      <c r="D603" s="34" t="n"/>
      <c r="E603" s="34" t="n"/>
      <c r="F603" s="34" t="n"/>
      <c r="G603" s="34" t="n"/>
      <c r="H603" s="34" t="n"/>
    </row>
    <row r="604" ht="21.6" customHeight="1" s="49">
      <c r="A604" s="100" t="n"/>
      <c r="B604" s="34" t="n"/>
      <c r="C604" s="100" t="n"/>
      <c r="D604" s="34" t="n"/>
      <c r="E604" s="34" t="n"/>
      <c r="F604" s="34" t="n"/>
      <c r="G604" s="34" t="n"/>
      <c r="H604" s="34" t="n"/>
    </row>
    <row r="605" ht="21.6" customHeight="1" s="49">
      <c r="A605" s="100" t="n"/>
      <c r="B605" s="34" t="n"/>
      <c r="C605" s="100" t="n"/>
      <c r="D605" s="34" t="n"/>
      <c r="E605" s="34" t="n"/>
      <c r="F605" s="34" t="n"/>
      <c r="G605" s="34" t="n"/>
      <c r="H605" s="34" t="n"/>
    </row>
    <row r="606" ht="21.6" customHeight="1" s="49">
      <c r="A606" s="100" t="n"/>
      <c r="B606" s="34" t="n"/>
      <c r="C606" s="100" t="n"/>
      <c r="D606" s="34" t="n"/>
      <c r="E606" s="34" t="n"/>
      <c r="F606" s="34" t="n"/>
      <c r="G606" s="34" t="n"/>
      <c r="H606" s="34" t="n"/>
    </row>
    <row r="607" ht="21.6" customHeight="1" s="49">
      <c r="A607" s="100" t="n"/>
      <c r="B607" s="34" t="n"/>
      <c r="C607" s="100" t="n"/>
      <c r="D607" s="34" t="n"/>
      <c r="E607" s="34" t="n"/>
      <c r="F607" s="34" t="n"/>
      <c r="G607" s="34" t="n"/>
      <c r="H607" s="34" t="n"/>
    </row>
    <row r="608" ht="21.6" customHeight="1" s="49">
      <c r="A608" s="100" t="n"/>
      <c r="B608" s="34" t="n"/>
      <c r="C608" s="100" t="n"/>
      <c r="D608" s="34" t="n"/>
      <c r="E608" s="34" t="n"/>
      <c r="F608" s="34" t="n"/>
      <c r="G608" s="34" t="n"/>
      <c r="H608" s="34" t="n"/>
    </row>
    <row r="609" ht="21.6" customHeight="1" s="49">
      <c r="A609" s="100" t="n"/>
      <c r="B609" s="34" t="n"/>
      <c r="C609" s="100" t="n"/>
      <c r="D609" s="34" t="n"/>
      <c r="E609" s="34" t="n"/>
      <c r="F609" s="34" t="n"/>
      <c r="G609" s="34" t="n"/>
      <c r="H609" s="34" t="n"/>
    </row>
    <row r="610" ht="21.6" customHeight="1" s="49">
      <c r="A610" s="100" t="n"/>
      <c r="B610" s="34" t="n"/>
      <c r="C610" s="100" t="n"/>
      <c r="D610" s="34" t="n"/>
      <c r="E610" s="34" t="n"/>
      <c r="F610" s="34" t="n"/>
      <c r="G610" s="34" t="n"/>
      <c r="H610" s="34" t="n"/>
    </row>
    <row r="611" ht="21.6" customHeight="1" s="49">
      <c r="A611" s="100" t="n"/>
      <c r="B611" s="34" t="n"/>
      <c r="C611" s="100" t="n"/>
      <c r="D611" s="34" t="n"/>
      <c r="E611" s="34" t="n"/>
      <c r="F611" s="34" t="n"/>
      <c r="G611" s="34" t="n"/>
      <c r="H611" s="34" t="n"/>
    </row>
    <row r="612" ht="21.6" customHeight="1" s="49">
      <c r="A612" s="100" t="n"/>
      <c r="B612" s="34" t="n"/>
      <c r="C612" s="100" t="n"/>
      <c r="D612" s="34" t="n"/>
      <c r="E612" s="34" t="n"/>
      <c r="F612" s="34" t="n"/>
      <c r="G612" s="34" t="n"/>
      <c r="H612" s="34" t="n"/>
    </row>
    <row r="613" ht="21.6" customHeight="1" s="49">
      <c r="A613" s="100" t="n"/>
      <c r="B613" s="34" t="n"/>
      <c r="C613" s="100" t="n"/>
      <c r="D613" s="34" t="n"/>
      <c r="E613" s="34" t="n"/>
      <c r="F613" s="34" t="n"/>
      <c r="G613" s="34" t="n"/>
      <c r="H613" s="34" t="n"/>
    </row>
    <row r="614" ht="21.6" customHeight="1" s="49">
      <c r="A614" s="100" t="n"/>
      <c r="B614" s="34" t="n"/>
      <c r="C614" s="100" t="n"/>
      <c r="D614" s="34" t="n"/>
      <c r="E614" s="34" t="n"/>
      <c r="F614" s="34" t="n"/>
      <c r="G614" s="34" t="n"/>
      <c r="H614" s="34" t="n"/>
    </row>
    <row r="615" ht="21.6" customHeight="1" s="49">
      <c r="A615" s="100" t="n"/>
      <c r="B615" s="34" t="n"/>
      <c r="C615" s="100" t="n"/>
      <c r="D615" s="34" t="n"/>
      <c r="E615" s="34" t="n"/>
      <c r="F615" s="34" t="n"/>
      <c r="G615" s="34" t="n"/>
      <c r="H615" s="34" t="n"/>
    </row>
    <row r="616" ht="21.6" customHeight="1" s="49">
      <c r="A616" s="100" t="n"/>
      <c r="B616" s="34" t="n"/>
      <c r="C616" s="100" t="n"/>
      <c r="D616" s="34" t="n"/>
      <c r="E616" s="34" t="n"/>
      <c r="F616" s="34" t="n"/>
      <c r="G616" s="34" t="n"/>
      <c r="H616" s="34" t="n"/>
    </row>
    <row r="617" ht="21.6" customHeight="1" s="49">
      <c r="A617" s="100" t="n"/>
      <c r="B617" s="34" t="n"/>
      <c r="C617" s="100" t="n"/>
      <c r="D617" s="34" t="n"/>
      <c r="E617" s="34" t="n"/>
      <c r="F617" s="34" t="n"/>
      <c r="G617" s="34" t="n"/>
      <c r="H617" s="34" t="n"/>
    </row>
    <row r="618" ht="21.6" customHeight="1" s="49">
      <c r="A618" s="100" t="n"/>
      <c r="B618" s="34" t="n"/>
      <c r="C618" s="100" t="n"/>
      <c r="D618" s="34" t="n"/>
      <c r="E618" s="34" t="n"/>
      <c r="F618" s="34" t="n"/>
      <c r="G618" s="34" t="n"/>
      <c r="H618" s="34" t="n"/>
    </row>
    <row r="619" ht="21.6" customHeight="1" s="49">
      <c r="A619" s="100" t="n"/>
      <c r="B619" s="34" t="n"/>
      <c r="C619" s="100" t="n"/>
      <c r="D619" s="34" t="n"/>
      <c r="E619" s="34" t="n"/>
      <c r="F619" s="34" t="n"/>
      <c r="G619" s="34" t="n"/>
      <c r="H619" s="34" t="n"/>
    </row>
    <row r="620" ht="21.6" customHeight="1" s="49">
      <c r="A620" s="100" t="n"/>
      <c r="B620" s="34" t="n"/>
      <c r="C620" s="100" t="n"/>
      <c r="D620" s="34" t="n"/>
      <c r="E620" s="34" t="n"/>
      <c r="F620" s="34" t="n"/>
      <c r="G620" s="34" t="n"/>
      <c r="H620" s="34" t="n"/>
    </row>
    <row r="621" ht="21.6" customHeight="1" s="49">
      <c r="A621" s="100" t="n"/>
      <c r="B621" s="34" t="n"/>
      <c r="C621" s="100" t="n"/>
      <c r="D621" s="34" t="n"/>
      <c r="E621" s="34" t="n"/>
      <c r="F621" s="34" t="n"/>
      <c r="G621" s="34" t="n"/>
      <c r="H621" s="34" t="n"/>
    </row>
    <row r="622" ht="21.6" customHeight="1" s="49">
      <c r="A622" s="100" t="n"/>
      <c r="B622" s="34" t="n"/>
      <c r="C622" s="100" t="n"/>
      <c r="D622" s="34" t="n"/>
      <c r="E622" s="34" t="n"/>
      <c r="F622" s="34" t="n"/>
      <c r="G622" s="34" t="n"/>
      <c r="H622" s="34" t="n"/>
    </row>
    <row r="623" ht="21.6" customHeight="1" s="49">
      <c r="A623" s="100" t="n"/>
      <c r="B623" s="34" t="n"/>
      <c r="C623" s="100" t="n"/>
      <c r="D623" s="34" t="n"/>
      <c r="E623" s="34" t="n"/>
      <c r="F623" s="34" t="n"/>
      <c r="G623" s="34" t="n"/>
      <c r="H623" s="34" t="n"/>
    </row>
    <row r="624" ht="21.6" customHeight="1" s="49">
      <c r="A624" s="100" t="n"/>
      <c r="B624" s="34" t="n"/>
      <c r="C624" s="100" t="n"/>
      <c r="D624" s="34" t="n"/>
      <c r="E624" s="34" t="n"/>
      <c r="F624" s="34" t="n"/>
      <c r="G624" s="34" t="n"/>
      <c r="H624" s="34" t="n"/>
    </row>
    <row r="625" ht="21.6" customHeight="1" s="49">
      <c r="A625" s="100" t="n"/>
      <c r="B625" s="34" t="n"/>
      <c r="C625" s="100" t="n"/>
      <c r="D625" s="34" t="n"/>
      <c r="E625" s="34" t="n"/>
      <c r="F625" s="34" t="n"/>
      <c r="G625" s="34" t="n"/>
      <c r="H625" s="34" t="n"/>
    </row>
    <row r="626" ht="21.6" customHeight="1" s="49">
      <c r="A626" s="100" t="n"/>
      <c r="B626" s="34" t="n"/>
      <c r="C626" s="100" t="n"/>
      <c r="D626" s="34" t="n"/>
      <c r="E626" s="34" t="n"/>
      <c r="F626" s="34" t="n"/>
      <c r="G626" s="34" t="n"/>
      <c r="H626" s="34" t="n"/>
    </row>
    <row r="627" ht="21.6" customHeight="1" s="49">
      <c r="A627" s="100" t="n"/>
      <c r="B627" s="34" t="n"/>
      <c r="C627" s="100" t="n"/>
      <c r="D627" s="34" t="n"/>
      <c r="E627" s="34" t="n"/>
      <c r="F627" s="34" t="n"/>
      <c r="G627" s="34" t="n"/>
      <c r="H627" s="34" t="n"/>
    </row>
    <row r="628" ht="21.6" customHeight="1" s="49">
      <c r="A628" s="100" t="n"/>
      <c r="B628" s="34" t="n"/>
      <c r="C628" s="100" t="n"/>
      <c r="D628" s="34" t="n"/>
      <c r="E628" s="34" t="n"/>
      <c r="F628" s="34" t="n"/>
      <c r="G628" s="34" t="n"/>
      <c r="H628" s="34" t="n"/>
    </row>
    <row r="629" ht="21.6" customHeight="1" s="49">
      <c r="A629" s="100" t="n"/>
      <c r="B629" s="34" t="n"/>
      <c r="C629" s="100" t="n"/>
      <c r="D629" s="34" t="n"/>
      <c r="E629" s="34" t="n"/>
      <c r="F629" s="34" t="n"/>
      <c r="G629" s="34" t="n"/>
      <c r="H629" s="34" t="n"/>
    </row>
    <row r="630" ht="21.6" customHeight="1" s="49">
      <c r="A630" s="100" t="n"/>
      <c r="B630" s="34" t="n"/>
      <c r="C630" s="100" t="n"/>
      <c r="D630" s="34" t="n"/>
      <c r="E630" s="34" t="n"/>
      <c r="F630" s="34" t="n"/>
      <c r="G630" s="34" t="n"/>
      <c r="H630" s="34" t="n"/>
    </row>
    <row r="631" ht="21.6" customHeight="1" s="49">
      <c r="A631" s="100" t="n"/>
      <c r="B631" s="34" t="n"/>
      <c r="C631" s="100" t="n"/>
      <c r="D631" s="34" t="n"/>
      <c r="E631" s="34" t="n"/>
      <c r="F631" s="34" t="n"/>
      <c r="G631" s="34" t="n"/>
      <c r="H631" s="34" t="n"/>
    </row>
    <row r="632" ht="21.6" customHeight="1" s="49">
      <c r="A632" s="100" t="n"/>
      <c r="B632" s="34" t="n"/>
      <c r="C632" s="100" t="n"/>
      <c r="D632" s="34" t="n"/>
      <c r="E632" s="34" t="n"/>
      <c r="F632" s="34" t="n"/>
      <c r="G632" s="34" t="n"/>
      <c r="H632" s="34" t="n"/>
    </row>
    <row r="633" ht="21.6" customHeight="1" s="49">
      <c r="A633" s="100" t="n"/>
      <c r="B633" s="34" t="n"/>
      <c r="C633" s="100" t="n"/>
      <c r="D633" s="34" t="n"/>
      <c r="E633" s="34" t="n"/>
      <c r="F633" s="34" t="n"/>
      <c r="G633" s="34" t="n"/>
      <c r="H633" s="34" t="n"/>
    </row>
    <row r="634" ht="21.6" customHeight="1" s="49">
      <c r="A634" s="100" t="n"/>
      <c r="B634" s="34" t="n"/>
      <c r="C634" s="100" t="n"/>
      <c r="D634" s="34" t="n"/>
      <c r="E634" s="34" t="n"/>
      <c r="F634" s="34" t="n"/>
      <c r="G634" s="34" t="n"/>
      <c r="H634" s="34" t="n"/>
    </row>
    <row r="635" ht="21.6" customHeight="1" s="49">
      <c r="A635" s="100" t="n"/>
      <c r="B635" s="34" t="n"/>
      <c r="C635" s="100" t="n"/>
      <c r="D635" s="34" t="n"/>
      <c r="E635" s="34" t="n"/>
      <c r="F635" s="34" t="n"/>
      <c r="G635" s="34" t="n"/>
      <c r="H635" s="34" t="n"/>
    </row>
    <row r="636" ht="21.6" customHeight="1" s="49">
      <c r="A636" s="100" t="n"/>
      <c r="B636" s="34" t="n"/>
      <c r="C636" s="100" t="n"/>
      <c r="D636" s="34" t="n"/>
      <c r="E636" s="34" t="n"/>
      <c r="F636" s="34" t="n"/>
      <c r="G636" s="34" t="n"/>
      <c r="H636" s="34" t="n"/>
    </row>
    <row r="637" ht="21.6" customHeight="1" s="49">
      <c r="A637" s="100" t="n"/>
      <c r="B637" s="34" t="n"/>
      <c r="C637" s="100" t="n"/>
      <c r="D637" s="34" t="n"/>
      <c r="E637" s="34" t="n"/>
      <c r="F637" s="34" t="n"/>
      <c r="G637" s="34" t="n"/>
      <c r="H637" s="34" t="n"/>
    </row>
    <row r="638" ht="21.6" customHeight="1" s="49">
      <c r="A638" s="100" t="n"/>
      <c r="B638" s="34" t="n"/>
      <c r="C638" s="100" t="n"/>
      <c r="D638" s="34" t="n"/>
      <c r="E638" s="34" t="n"/>
      <c r="F638" s="34" t="n"/>
      <c r="G638" s="34" t="n"/>
      <c r="H638" s="34" t="n"/>
    </row>
    <row r="639" ht="21.6" customHeight="1" s="49">
      <c r="A639" s="100" t="n"/>
      <c r="B639" s="34" t="n"/>
      <c r="C639" s="100" t="n"/>
      <c r="D639" s="34" t="n"/>
      <c r="E639" s="34" t="n"/>
      <c r="F639" s="34" t="n"/>
      <c r="G639" s="34" t="n"/>
      <c r="H639" s="34" t="n"/>
    </row>
    <row r="640" ht="21.6" customHeight="1" s="49">
      <c r="A640" s="100" t="n"/>
      <c r="B640" s="34" t="n"/>
      <c r="C640" s="100" t="n"/>
      <c r="D640" s="34" t="n"/>
      <c r="E640" s="34" t="n"/>
      <c r="F640" s="34" t="n"/>
      <c r="G640" s="34" t="n"/>
      <c r="H640" s="34" t="n"/>
    </row>
    <row r="641" ht="21.6" customHeight="1" s="49">
      <c r="A641" s="100" t="n"/>
      <c r="B641" s="34" t="n"/>
      <c r="C641" s="100" t="n"/>
      <c r="D641" s="34" t="n"/>
      <c r="E641" s="34" t="n"/>
      <c r="F641" s="34" t="n"/>
      <c r="G641" s="34" t="n"/>
      <c r="H641" s="34" t="n"/>
    </row>
    <row r="642" ht="21.6" customHeight="1" s="49">
      <c r="A642" s="100" t="n"/>
      <c r="B642" s="34" t="n"/>
      <c r="C642" s="100" t="n"/>
      <c r="D642" s="34" t="n"/>
      <c r="E642" s="34" t="n"/>
      <c r="F642" s="34" t="n"/>
      <c r="G642" s="34" t="n"/>
      <c r="H642" s="34" t="n"/>
    </row>
    <row r="643" ht="21.6" customHeight="1" s="49">
      <c r="A643" s="100" t="n"/>
      <c r="B643" s="34" t="n"/>
      <c r="C643" s="100" t="n"/>
      <c r="D643" s="34" t="n"/>
      <c r="E643" s="34" t="n"/>
      <c r="F643" s="34" t="n"/>
      <c r="G643" s="34" t="n"/>
      <c r="H643" s="34" t="n"/>
    </row>
    <row r="644" ht="21.6" customHeight="1" s="49">
      <c r="A644" s="100" t="n"/>
      <c r="B644" s="34" t="n"/>
      <c r="C644" s="100" t="n"/>
      <c r="D644" s="34" t="n"/>
      <c r="E644" s="34" t="n"/>
      <c r="F644" s="34" t="n"/>
      <c r="G644" s="34" t="n"/>
      <c r="H644" s="34" t="n"/>
    </row>
    <row r="645" ht="21.6" customHeight="1" s="49">
      <c r="A645" s="100" t="n"/>
      <c r="B645" s="34" t="n"/>
      <c r="C645" s="100" t="n"/>
      <c r="D645" s="34" t="n"/>
      <c r="E645" s="34" t="n"/>
      <c r="F645" s="34" t="n"/>
      <c r="G645" s="34" t="n"/>
      <c r="H645" s="34" t="n"/>
    </row>
    <row r="646" ht="21.6" customHeight="1" s="49">
      <c r="A646" s="100" t="n"/>
      <c r="B646" s="34" t="n"/>
      <c r="C646" s="100" t="n"/>
      <c r="D646" s="34" t="n"/>
      <c r="E646" s="34" t="n"/>
      <c r="F646" s="34" t="n"/>
      <c r="G646" s="34" t="n"/>
      <c r="H646" s="34" t="n"/>
    </row>
    <row r="647" ht="21.6" customHeight="1" s="49">
      <c r="A647" s="100" t="n"/>
      <c r="B647" s="34" t="n"/>
      <c r="C647" s="100" t="n"/>
      <c r="D647" s="34" t="n"/>
      <c r="E647" s="34" t="n"/>
      <c r="F647" s="34" t="n"/>
      <c r="G647" s="34" t="n"/>
      <c r="H647" s="34" t="n"/>
    </row>
    <row r="648" ht="21.6" customHeight="1" s="49">
      <c r="A648" s="100" t="n"/>
      <c r="B648" s="34" t="n"/>
      <c r="C648" s="100" t="n"/>
      <c r="D648" s="34" t="n"/>
      <c r="E648" s="34" t="n"/>
      <c r="F648" s="34" t="n"/>
      <c r="G648" s="34" t="n"/>
      <c r="H648" s="34" t="n"/>
    </row>
    <row r="649" ht="21.6" customHeight="1" s="49">
      <c r="A649" s="100" t="n"/>
      <c r="B649" s="34" t="n"/>
      <c r="C649" s="100" t="n"/>
      <c r="D649" s="34" t="n"/>
      <c r="E649" s="34" t="n"/>
      <c r="F649" s="34" t="n"/>
      <c r="G649" s="34" t="n"/>
      <c r="H649" s="34" t="n"/>
    </row>
    <row r="650" ht="21.6" customHeight="1" s="49">
      <c r="A650" s="100" t="n"/>
      <c r="B650" s="34" t="n"/>
      <c r="C650" s="100" t="n"/>
      <c r="D650" s="34" t="n"/>
      <c r="E650" s="34" t="n"/>
      <c r="F650" s="34" t="n"/>
      <c r="G650" s="34" t="n"/>
      <c r="H650" s="34" t="n"/>
    </row>
    <row r="651" ht="21.6" customHeight="1" s="49">
      <c r="A651" s="100" t="n"/>
      <c r="B651" s="34" t="n"/>
      <c r="C651" s="100" t="n"/>
      <c r="D651" s="34" t="n"/>
      <c r="E651" s="34" t="n"/>
      <c r="F651" s="34" t="n"/>
      <c r="G651" s="34" t="n"/>
      <c r="H651" s="34" t="n"/>
    </row>
    <row r="652" ht="21.6" customHeight="1" s="49">
      <c r="A652" s="100" t="n"/>
      <c r="B652" s="34" t="n"/>
      <c r="C652" s="100" t="n"/>
      <c r="D652" s="34" t="n"/>
      <c r="E652" s="34" t="n"/>
      <c r="F652" s="34" t="n"/>
      <c r="G652" s="34" t="n"/>
      <c r="H652" s="34" t="n"/>
    </row>
    <row r="653" ht="21.6" customHeight="1" s="49">
      <c r="A653" s="100" t="n"/>
      <c r="B653" s="34" t="n"/>
      <c r="C653" s="100" t="n"/>
      <c r="D653" s="34" t="n"/>
      <c r="E653" s="34" t="n"/>
      <c r="F653" s="34" t="n"/>
      <c r="G653" s="34" t="n"/>
      <c r="H653" s="34" t="n"/>
    </row>
    <row r="654" ht="21.6" customHeight="1" s="49">
      <c r="A654" s="100" t="n"/>
      <c r="B654" s="34" t="n"/>
      <c r="C654" s="100" t="n"/>
      <c r="D654" s="34" t="n"/>
      <c r="E654" s="34" t="n"/>
      <c r="F654" s="34" t="n"/>
      <c r="G654" s="34" t="n"/>
      <c r="H654" s="34" t="n"/>
    </row>
    <row r="655" ht="21.6" customHeight="1" s="49">
      <c r="A655" s="100" t="n"/>
      <c r="B655" s="34" t="n"/>
      <c r="C655" s="100" t="n"/>
      <c r="D655" s="34" t="n"/>
      <c r="E655" s="34" t="n"/>
      <c r="F655" s="34" t="n"/>
      <c r="G655" s="34" t="n"/>
      <c r="H655" s="34" t="n"/>
    </row>
    <row r="656" ht="21.6" customHeight="1" s="49">
      <c r="A656" s="100" t="n"/>
      <c r="B656" s="34" t="n"/>
      <c r="C656" s="100" t="n"/>
      <c r="D656" s="34" t="n"/>
      <c r="E656" s="34" t="n"/>
      <c r="F656" s="34" t="n"/>
      <c r="G656" s="34" t="n"/>
      <c r="H656" s="34" t="n"/>
    </row>
    <row r="657" ht="21.6" customHeight="1" s="49">
      <c r="A657" s="100" t="n"/>
      <c r="B657" s="34" t="n"/>
      <c r="C657" s="100" t="n"/>
      <c r="D657" s="34" t="n"/>
      <c r="E657" s="34" t="n"/>
      <c r="F657" s="34" t="n"/>
      <c r="G657" s="34" t="n"/>
      <c r="H657" s="34" t="n"/>
    </row>
    <row r="658" ht="21.6" customHeight="1" s="49">
      <c r="A658" s="100" t="n"/>
      <c r="B658" s="34" t="n"/>
      <c r="C658" s="100" t="n"/>
      <c r="D658" s="34" t="n"/>
      <c r="E658" s="34" t="n"/>
      <c r="F658" s="34" t="n"/>
      <c r="G658" s="34" t="n"/>
      <c r="H658" s="34" t="n"/>
    </row>
    <row r="659" ht="21.6" customHeight="1" s="49">
      <c r="A659" s="100" t="n"/>
      <c r="B659" s="34" t="n"/>
      <c r="C659" s="100" t="n"/>
      <c r="D659" s="34" t="n"/>
      <c r="E659" s="34" t="n"/>
      <c r="F659" s="34" t="n"/>
      <c r="G659" s="34" t="n"/>
      <c r="H659" s="34" t="n"/>
    </row>
    <row r="660" ht="21.6" customHeight="1" s="49">
      <c r="A660" s="100" t="n"/>
      <c r="B660" s="34" t="n"/>
      <c r="C660" s="100" t="n"/>
      <c r="D660" s="34" t="n"/>
      <c r="E660" s="34" t="n"/>
      <c r="F660" s="34" t="n"/>
      <c r="G660" s="34" t="n"/>
      <c r="H660" s="34" t="n"/>
    </row>
    <row r="661" ht="21.6" customHeight="1" s="49">
      <c r="A661" s="100" t="n"/>
      <c r="B661" s="34" t="n"/>
      <c r="C661" s="100" t="n"/>
      <c r="D661" s="34" t="n"/>
      <c r="E661" s="34" t="n"/>
      <c r="F661" s="34" t="n"/>
      <c r="G661" s="34" t="n"/>
      <c r="H661" s="34" t="n"/>
    </row>
    <row r="662" ht="21.6" customHeight="1" s="49">
      <c r="A662" s="100" t="n"/>
      <c r="B662" s="34" t="n"/>
      <c r="C662" s="100" t="n"/>
      <c r="D662" s="34" t="n"/>
      <c r="E662" s="34" t="n"/>
      <c r="F662" s="34" t="n"/>
      <c r="G662" s="34" t="n"/>
      <c r="H662" s="34" t="n"/>
    </row>
    <row r="663" ht="21.6" customHeight="1" s="49">
      <c r="A663" s="100" t="n"/>
      <c r="B663" s="34" t="n"/>
      <c r="C663" s="100" t="n"/>
      <c r="D663" s="34" t="n"/>
      <c r="E663" s="34" t="n"/>
      <c r="F663" s="34" t="n"/>
      <c r="G663" s="34" t="n"/>
      <c r="H663" s="34" t="n"/>
    </row>
    <row r="664" ht="21.6" customHeight="1" s="49">
      <c r="A664" s="100" t="n"/>
      <c r="B664" s="34" t="n"/>
      <c r="C664" s="100" t="n"/>
      <c r="D664" s="34" t="n"/>
      <c r="E664" s="34" t="n"/>
      <c r="F664" s="34" t="n"/>
      <c r="G664" s="34" t="n"/>
      <c r="H664" s="34" t="n"/>
    </row>
    <row r="665" ht="21.6" customHeight="1" s="49">
      <c r="A665" s="100" t="n"/>
      <c r="B665" s="34" t="n"/>
      <c r="C665" s="100" t="n"/>
      <c r="D665" s="34" t="n"/>
      <c r="E665" s="34" t="n"/>
      <c r="F665" s="34" t="n"/>
      <c r="G665" s="34" t="n"/>
      <c r="H665" s="34" t="n"/>
    </row>
    <row r="666" ht="21.6" customHeight="1" s="49">
      <c r="A666" s="100" t="n"/>
      <c r="B666" s="34" t="n"/>
      <c r="C666" s="100" t="n"/>
      <c r="D666" s="34" t="n"/>
      <c r="E666" s="34" t="n"/>
      <c r="F666" s="34" t="n"/>
      <c r="G666" s="34" t="n"/>
      <c r="H666" s="34" t="n"/>
    </row>
    <row r="667" ht="21.6" customHeight="1" s="49">
      <c r="A667" s="100" t="n"/>
      <c r="B667" s="34" t="n"/>
      <c r="C667" s="100" t="n"/>
      <c r="D667" s="34" t="n"/>
      <c r="E667" s="34" t="n"/>
      <c r="F667" s="34" t="n"/>
      <c r="G667" s="34" t="n"/>
      <c r="H667" s="34" t="n"/>
    </row>
    <row r="668" ht="21.6" customHeight="1" s="49">
      <c r="A668" s="100" t="n"/>
      <c r="B668" s="34" t="n"/>
      <c r="C668" s="100" t="n"/>
      <c r="D668" s="34" t="n"/>
      <c r="E668" s="34" t="n"/>
      <c r="F668" s="34" t="n"/>
      <c r="G668" s="34" t="n"/>
      <c r="H668" s="34" t="n"/>
    </row>
    <row r="669" ht="21.6" customHeight="1" s="49">
      <c r="A669" s="100" t="n"/>
      <c r="B669" s="34" t="n"/>
      <c r="C669" s="100" t="n"/>
      <c r="D669" s="34" t="n"/>
      <c r="E669" s="34" t="n"/>
      <c r="F669" s="34" t="n"/>
      <c r="G669" s="34" t="n"/>
      <c r="H669" s="34" t="n"/>
    </row>
    <row r="670" ht="21.6" customHeight="1" s="49">
      <c r="A670" s="100" t="n"/>
      <c r="B670" s="34" t="n"/>
      <c r="C670" s="100" t="n"/>
      <c r="D670" s="34" t="n"/>
      <c r="E670" s="34" t="n"/>
      <c r="F670" s="34" t="n"/>
      <c r="G670" s="34" t="n"/>
      <c r="H670" s="34" t="n"/>
    </row>
    <row r="671" ht="21.6" customHeight="1" s="49">
      <c r="A671" s="100" t="n"/>
      <c r="B671" s="34" t="n"/>
      <c r="C671" s="100" t="n"/>
      <c r="D671" s="34" t="n"/>
      <c r="E671" s="34" t="n"/>
      <c r="F671" s="34" t="n"/>
      <c r="G671" s="34" t="n"/>
      <c r="H671" s="34" t="n"/>
    </row>
    <row r="672" ht="21.6" customHeight="1" s="49">
      <c r="A672" s="100" t="n"/>
      <c r="B672" s="34" t="n"/>
      <c r="C672" s="100" t="n"/>
      <c r="D672" s="34" t="n"/>
      <c r="E672" s="34" t="n"/>
      <c r="F672" s="34" t="n"/>
      <c r="G672" s="34" t="n"/>
      <c r="H672" s="34" t="n"/>
    </row>
    <row r="673" ht="21.6" customHeight="1" s="49">
      <c r="A673" s="100" t="n"/>
      <c r="B673" s="34" t="n"/>
      <c r="C673" s="100" t="n"/>
      <c r="D673" s="34" t="n"/>
      <c r="E673" s="34" t="n"/>
      <c r="F673" s="34" t="n"/>
      <c r="G673" s="34" t="n"/>
      <c r="H673" s="34" t="n"/>
    </row>
    <row r="674" ht="21.6" customHeight="1" s="49">
      <c r="A674" s="100" t="n"/>
      <c r="B674" s="34" t="n"/>
      <c r="C674" s="100" t="n"/>
      <c r="D674" s="34" t="n"/>
      <c r="E674" s="34" t="n"/>
      <c r="F674" s="34" t="n"/>
      <c r="G674" s="34" t="n"/>
      <c r="H674" s="34" t="n"/>
    </row>
    <row r="675" ht="21.6" customHeight="1" s="49">
      <c r="A675" s="100" t="n"/>
      <c r="B675" s="34" t="n"/>
      <c r="C675" s="100" t="n"/>
      <c r="D675" s="34" t="n"/>
      <c r="E675" s="34" t="n"/>
      <c r="F675" s="34" t="n"/>
      <c r="G675" s="34" t="n"/>
      <c r="H675" s="34" t="n"/>
    </row>
    <row r="676" ht="21.6" customHeight="1" s="49">
      <c r="A676" s="100" t="n"/>
      <c r="B676" s="34" t="n"/>
      <c r="C676" s="100" t="n"/>
      <c r="D676" s="34" t="n"/>
      <c r="E676" s="34" t="n"/>
      <c r="F676" s="34" t="n"/>
      <c r="G676" s="34" t="n"/>
      <c r="H676" s="34" t="n"/>
    </row>
    <row r="677" ht="21.6" customHeight="1" s="49">
      <c r="A677" s="100" t="n"/>
      <c r="B677" s="34" t="n"/>
      <c r="C677" s="100" t="n"/>
      <c r="D677" s="34" t="n"/>
      <c r="E677" s="34" t="n"/>
      <c r="F677" s="34" t="n"/>
      <c r="G677" s="34" t="n"/>
      <c r="H677" s="34" t="n"/>
    </row>
    <row r="678" ht="21.6" customHeight="1" s="49">
      <c r="A678" s="100" t="n"/>
      <c r="B678" s="34" t="n"/>
      <c r="C678" s="100" t="n"/>
      <c r="D678" s="34" t="n"/>
      <c r="E678" s="34" t="n"/>
      <c r="F678" s="34" t="n"/>
      <c r="G678" s="34" t="n"/>
      <c r="H678" s="34" t="n"/>
    </row>
    <row r="679" ht="21.6" customHeight="1" s="49">
      <c r="A679" s="100" t="n"/>
      <c r="B679" s="34" t="n"/>
      <c r="C679" s="100" t="n"/>
      <c r="D679" s="34" t="n"/>
      <c r="E679" s="34" t="n"/>
      <c r="F679" s="34" t="n"/>
      <c r="G679" s="34" t="n"/>
      <c r="H679" s="34" t="n"/>
    </row>
    <row r="680" ht="21.6" customHeight="1" s="49">
      <c r="A680" s="100" t="n"/>
      <c r="B680" s="34" t="n"/>
      <c r="C680" s="100" t="n"/>
      <c r="D680" s="34" t="n"/>
      <c r="E680" s="34" t="n"/>
      <c r="F680" s="34" t="n"/>
      <c r="G680" s="34" t="n"/>
      <c r="H680" s="34" t="n"/>
    </row>
    <row r="681" ht="21.6" customHeight="1" s="49">
      <c r="A681" s="100" t="n"/>
      <c r="B681" s="34" t="n"/>
      <c r="C681" s="100" t="n"/>
      <c r="D681" s="34" t="n"/>
      <c r="E681" s="34" t="n"/>
      <c r="F681" s="34" t="n"/>
      <c r="G681" s="34" t="n"/>
      <c r="H681" s="34" t="n"/>
    </row>
    <row r="682" ht="21.6" customHeight="1" s="49">
      <c r="A682" s="100" t="n"/>
      <c r="B682" s="34" t="n"/>
      <c r="C682" s="100" t="n"/>
      <c r="D682" s="34" t="n"/>
      <c r="E682" s="34" t="n"/>
      <c r="F682" s="34" t="n"/>
      <c r="G682" s="34" t="n"/>
      <c r="H682" s="34" t="n"/>
    </row>
    <row r="683" ht="21.6" customHeight="1" s="49">
      <c r="A683" s="100" t="n"/>
      <c r="B683" s="34" t="n"/>
      <c r="C683" s="100" t="n"/>
      <c r="D683" s="34" t="n"/>
      <c r="E683" s="34" t="n"/>
      <c r="F683" s="34" t="n"/>
      <c r="G683" s="34" t="n"/>
      <c r="H683" s="34" t="n"/>
    </row>
    <row r="684" ht="21.6" customHeight="1" s="49">
      <c r="A684" s="100" t="n"/>
      <c r="B684" s="34" t="n"/>
      <c r="C684" s="100" t="n"/>
      <c r="D684" s="34" t="n"/>
      <c r="E684" s="34" t="n"/>
      <c r="F684" s="34" t="n"/>
      <c r="G684" s="34" t="n"/>
      <c r="H684" s="34" t="n"/>
    </row>
    <row r="685" ht="21.6" customHeight="1" s="49">
      <c r="A685" s="100" t="n"/>
      <c r="B685" s="34" t="n"/>
      <c r="C685" s="100" t="n"/>
      <c r="D685" s="34" t="n"/>
      <c r="E685" s="34" t="n"/>
      <c r="F685" s="34" t="n"/>
      <c r="G685" s="34" t="n"/>
      <c r="H685" s="34" t="n"/>
    </row>
    <row r="686" ht="21.6" customHeight="1" s="49">
      <c r="A686" s="100" t="n"/>
      <c r="B686" s="34" t="n"/>
      <c r="C686" s="100" t="n"/>
      <c r="D686" s="34" t="n"/>
      <c r="E686" s="34" t="n"/>
      <c r="F686" s="34" t="n"/>
      <c r="G686" s="34" t="n"/>
      <c r="H686" s="34" t="n"/>
    </row>
    <row r="687" ht="21.6" customHeight="1" s="49">
      <c r="A687" s="100" t="n"/>
      <c r="B687" s="34" t="n"/>
      <c r="C687" s="100" t="n"/>
      <c r="D687" s="34" t="n"/>
      <c r="E687" s="34" t="n"/>
      <c r="F687" s="34" t="n"/>
      <c r="G687" s="34" t="n"/>
      <c r="H687" s="34" t="n"/>
    </row>
    <row r="688" ht="21.6" customHeight="1" s="49">
      <c r="A688" s="100" t="n"/>
      <c r="B688" s="34" t="n"/>
      <c r="C688" s="100" t="n"/>
      <c r="D688" s="34" t="n"/>
      <c r="E688" s="34" t="n"/>
      <c r="F688" s="34" t="n"/>
      <c r="G688" s="34" t="n"/>
      <c r="H688" s="34" t="n"/>
    </row>
    <row r="689" ht="21.6" customHeight="1" s="49">
      <c r="A689" s="100" t="n"/>
      <c r="B689" s="34" t="n"/>
      <c r="C689" s="100" t="n"/>
      <c r="D689" s="34" t="n"/>
      <c r="E689" s="34" t="n"/>
      <c r="F689" s="34" t="n"/>
      <c r="G689" s="34" t="n"/>
      <c r="H689" s="34" t="n"/>
    </row>
    <row r="690" ht="21.6" customHeight="1" s="49">
      <c r="A690" s="100" t="n"/>
      <c r="B690" s="34" t="n"/>
      <c r="C690" s="100" t="n"/>
      <c r="D690" s="34" t="n"/>
      <c r="E690" s="34" t="n"/>
      <c r="F690" s="34" t="n"/>
      <c r="G690" s="34" t="n"/>
      <c r="H690" s="34" t="n"/>
    </row>
    <row r="691" ht="21.6" customHeight="1" s="49">
      <c r="A691" s="100" t="n"/>
      <c r="B691" s="34" t="n"/>
      <c r="C691" s="100" t="n"/>
      <c r="D691" s="34" t="n"/>
      <c r="E691" s="34" t="n"/>
      <c r="F691" s="34" t="n"/>
      <c r="G691" s="34" t="n"/>
      <c r="H691" s="34" t="n"/>
    </row>
    <row r="692" ht="21.6" customHeight="1" s="49">
      <c r="A692" s="100" t="n"/>
      <c r="B692" s="34" t="n"/>
      <c r="C692" s="100" t="n"/>
      <c r="D692" s="34" t="n"/>
      <c r="E692" s="34" t="n"/>
      <c r="F692" s="34" t="n"/>
      <c r="G692" s="34" t="n"/>
      <c r="H692" s="34" t="n"/>
    </row>
    <row r="693" ht="21.6" customHeight="1" s="49">
      <c r="A693" s="100" t="n"/>
      <c r="B693" s="34" t="n"/>
      <c r="C693" s="100" t="n"/>
      <c r="D693" s="34" t="n"/>
      <c r="E693" s="34" t="n"/>
      <c r="F693" s="34" t="n"/>
      <c r="G693" s="34" t="n"/>
      <c r="H693" s="34" t="n"/>
    </row>
    <row r="694" ht="21.6" customHeight="1" s="49">
      <c r="A694" s="100" t="n"/>
      <c r="B694" s="34" t="n"/>
      <c r="C694" s="100" t="n"/>
      <c r="D694" s="34" t="n"/>
      <c r="E694" s="34" t="n"/>
      <c r="F694" s="34" t="n"/>
      <c r="G694" s="34" t="n"/>
      <c r="H694" s="34" t="n"/>
    </row>
    <row r="695" ht="21.6" customHeight="1" s="49">
      <c r="A695" s="100" t="n"/>
      <c r="B695" s="34" t="n"/>
      <c r="C695" s="100" t="n"/>
      <c r="D695" s="34" t="n"/>
      <c r="E695" s="34" t="n"/>
      <c r="F695" s="34" t="n"/>
      <c r="G695" s="34" t="n"/>
      <c r="H695" s="34" t="n"/>
    </row>
    <row r="696" ht="21.6" customHeight="1" s="49">
      <c r="A696" s="100" t="n"/>
      <c r="B696" s="34" t="n"/>
      <c r="C696" s="100" t="n"/>
      <c r="D696" s="34" t="n"/>
      <c r="E696" s="34" t="n"/>
      <c r="F696" s="34" t="n"/>
      <c r="G696" s="34" t="n"/>
      <c r="H696" s="34" t="n"/>
    </row>
    <row r="697" ht="21.6" customHeight="1" s="49">
      <c r="A697" s="100" t="n"/>
      <c r="B697" s="34" t="n"/>
      <c r="C697" s="100" t="n"/>
      <c r="D697" s="34" t="n"/>
      <c r="E697" s="34" t="n"/>
      <c r="F697" s="34" t="n"/>
      <c r="G697" s="34" t="n"/>
      <c r="H697" s="34" t="n"/>
    </row>
    <row r="698" ht="21.6" customHeight="1" s="49">
      <c r="A698" s="100" t="n"/>
      <c r="B698" s="34" t="n"/>
      <c r="C698" s="100" t="n"/>
      <c r="D698" s="34" t="n"/>
      <c r="E698" s="34" t="n"/>
      <c r="F698" s="34" t="n"/>
      <c r="G698" s="34" t="n"/>
      <c r="H698" s="34" t="n"/>
    </row>
    <row r="699" ht="21.6" customHeight="1" s="49">
      <c r="A699" s="100" t="n"/>
      <c r="B699" s="34" t="n"/>
      <c r="C699" s="100" t="n"/>
      <c r="D699" s="34" t="n"/>
      <c r="E699" s="34" t="n"/>
      <c r="F699" s="34" t="n"/>
      <c r="G699" s="34" t="n"/>
      <c r="H699" s="34" t="n"/>
    </row>
    <row r="700" ht="21.6" customHeight="1" s="49">
      <c r="A700" s="100" t="n"/>
      <c r="B700" s="34" t="n"/>
      <c r="C700" s="100" t="n"/>
      <c r="D700" s="34" t="n"/>
      <c r="E700" s="34" t="n"/>
      <c r="F700" s="34" t="n"/>
      <c r="G700" s="34" t="n"/>
      <c r="H700" s="34" t="n"/>
    </row>
    <row r="701" ht="21.6" customHeight="1" s="49">
      <c r="A701" s="100" t="n"/>
      <c r="B701" s="34" t="n"/>
      <c r="C701" s="100" t="n"/>
      <c r="D701" s="34" t="n"/>
      <c r="E701" s="34" t="n"/>
      <c r="F701" s="34" t="n"/>
      <c r="G701" s="34" t="n"/>
      <c r="H701" s="34" t="n"/>
    </row>
    <row r="702" ht="21.6" customHeight="1" s="49">
      <c r="A702" s="100" t="n"/>
      <c r="B702" s="34" t="n"/>
      <c r="C702" s="100" t="n"/>
      <c r="D702" s="34" t="n"/>
      <c r="E702" s="34" t="n"/>
      <c r="F702" s="34" t="n"/>
      <c r="G702" s="34" t="n"/>
      <c r="H702" s="34" t="n"/>
    </row>
    <row r="703" ht="21.6" customHeight="1" s="49">
      <c r="A703" s="100" t="n"/>
      <c r="B703" s="34" t="n"/>
      <c r="C703" s="100" t="n"/>
      <c r="D703" s="34" t="n"/>
      <c r="E703" s="34" t="n"/>
      <c r="F703" s="34" t="n"/>
      <c r="G703" s="34" t="n"/>
      <c r="H703" s="34" t="n"/>
    </row>
    <row r="704" ht="21.6" customHeight="1" s="49">
      <c r="A704" s="100" t="n"/>
      <c r="B704" s="34" t="n"/>
      <c r="C704" s="100" t="n"/>
      <c r="D704" s="34" t="n"/>
      <c r="E704" s="34" t="n"/>
      <c r="F704" s="34" t="n"/>
      <c r="G704" s="34" t="n"/>
      <c r="H704" s="34" t="n"/>
    </row>
    <row r="705" ht="21.6" customHeight="1" s="49">
      <c r="A705" s="100" t="n"/>
      <c r="B705" s="34" t="n"/>
      <c r="C705" s="100" t="n"/>
      <c r="D705" s="34" t="n"/>
      <c r="E705" s="34" t="n"/>
      <c r="F705" s="34" t="n"/>
      <c r="G705" s="34" t="n"/>
      <c r="H705" s="34" t="n"/>
    </row>
    <row r="706" ht="21.6" customHeight="1" s="49">
      <c r="A706" s="100" t="n"/>
      <c r="B706" s="34" t="n"/>
      <c r="C706" s="100" t="n"/>
      <c r="D706" s="34" t="n"/>
      <c r="E706" s="34" t="n"/>
      <c r="F706" s="34" t="n"/>
      <c r="G706" s="34" t="n"/>
      <c r="H706" s="34" t="n"/>
    </row>
    <row r="707" ht="21.6" customHeight="1" s="49">
      <c r="A707" s="100" t="n"/>
      <c r="B707" s="34" t="n"/>
      <c r="C707" s="100" t="n"/>
      <c r="D707" s="34" t="n"/>
      <c r="E707" s="34" t="n"/>
      <c r="F707" s="34" t="n"/>
      <c r="G707" s="34" t="n"/>
      <c r="H707" s="34" t="n"/>
    </row>
    <row r="708" ht="21.6" customHeight="1" s="49">
      <c r="A708" s="100" t="n"/>
      <c r="B708" s="34" t="n"/>
      <c r="C708" s="100" t="n"/>
      <c r="D708" s="34" t="n"/>
      <c r="E708" s="34" t="n"/>
      <c r="F708" s="34" t="n"/>
      <c r="G708" s="34" t="n"/>
      <c r="H708" s="34" t="n"/>
    </row>
    <row r="709" ht="21.6" customHeight="1" s="49">
      <c r="A709" s="100" t="n"/>
      <c r="B709" s="34" t="n"/>
      <c r="C709" s="100" t="n"/>
      <c r="D709" s="34" t="n"/>
      <c r="E709" s="34" t="n"/>
      <c r="F709" s="34" t="n"/>
      <c r="G709" s="34" t="n"/>
      <c r="H709" s="34" t="n"/>
    </row>
    <row r="710" ht="21.6" customHeight="1" s="49">
      <c r="A710" s="100" t="n"/>
      <c r="B710" s="34" t="n"/>
      <c r="C710" s="100" t="n"/>
      <c r="D710" s="34" t="n"/>
      <c r="E710" s="34" t="n"/>
      <c r="F710" s="34" t="n"/>
      <c r="G710" s="34" t="n"/>
      <c r="H710" s="34" t="n"/>
    </row>
    <row r="711" ht="21.6" customHeight="1" s="49">
      <c r="A711" s="100" t="n"/>
      <c r="B711" s="34" t="n"/>
      <c r="C711" s="100" t="n"/>
      <c r="D711" s="34" t="n"/>
      <c r="E711" s="34" t="n"/>
      <c r="F711" s="34" t="n"/>
      <c r="G711" s="34" t="n"/>
      <c r="H711" s="34" t="n"/>
    </row>
    <row r="712" ht="21.6" customHeight="1" s="49">
      <c r="A712" s="100" t="n"/>
      <c r="B712" s="34" t="n"/>
      <c r="C712" s="100" t="n"/>
      <c r="D712" s="34" t="n"/>
      <c r="E712" s="34" t="n"/>
      <c r="F712" s="34" t="n"/>
      <c r="G712" s="34" t="n"/>
      <c r="H712" s="34" t="n"/>
    </row>
    <row r="713" ht="21.6" customHeight="1" s="49">
      <c r="A713" s="100" t="n"/>
      <c r="B713" s="34" t="n"/>
      <c r="C713" s="100" t="n"/>
      <c r="D713" s="34" t="n"/>
      <c r="E713" s="34" t="n"/>
      <c r="F713" s="34" t="n"/>
      <c r="G713" s="34" t="n"/>
      <c r="H713" s="34" t="n"/>
    </row>
    <row r="714" ht="21.6" customHeight="1" s="49">
      <c r="A714" s="100" t="n"/>
      <c r="B714" s="34" t="n"/>
      <c r="C714" s="100" t="n"/>
      <c r="D714" s="34" t="n"/>
      <c r="E714" s="34" t="n"/>
      <c r="F714" s="34" t="n"/>
      <c r="G714" s="34" t="n"/>
      <c r="H714" s="34" t="n"/>
    </row>
    <row r="715" ht="21.6" customHeight="1" s="49">
      <c r="A715" s="100" t="n"/>
      <c r="B715" s="34" t="n"/>
      <c r="C715" s="100" t="n"/>
      <c r="D715" s="34" t="n"/>
      <c r="E715" s="34" t="n"/>
      <c r="F715" s="34" t="n"/>
      <c r="G715" s="34" t="n"/>
      <c r="H715" s="34" t="n"/>
    </row>
    <row r="716" ht="21.6" customHeight="1" s="49">
      <c r="A716" s="100" t="n"/>
      <c r="B716" s="34" t="n"/>
      <c r="C716" s="100" t="n"/>
      <c r="D716" s="34" t="n"/>
      <c r="E716" s="34" t="n"/>
      <c r="F716" s="34" t="n"/>
      <c r="G716" s="34" t="n"/>
      <c r="H716" s="34" t="n"/>
    </row>
    <row r="717" ht="21.6" customHeight="1" s="49">
      <c r="A717" s="100" t="n"/>
      <c r="B717" s="34" t="n"/>
      <c r="C717" s="100" t="n"/>
      <c r="D717" s="34" t="n"/>
      <c r="E717" s="34" t="n"/>
      <c r="F717" s="34" t="n"/>
      <c r="G717" s="34" t="n"/>
      <c r="H717" s="34" t="n"/>
    </row>
    <row r="718" ht="21.6" customHeight="1" s="49">
      <c r="A718" s="100" t="n"/>
      <c r="B718" s="34" t="n"/>
      <c r="C718" s="100" t="n"/>
      <c r="D718" s="34" t="n"/>
      <c r="E718" s="34" t="n"/>
      <c r="F718" s="34" t="n"/>
      <c r="G718" s="34" t="n"/>
      <c r="H718" s="34" t="n"/>
    </row>
    <row r="719" ht="21.6" customHeight="1" s="49">
      <c r="A719" s="100" t="n"/>
      <c r="B719" s="34" t="n"/>
      <c r="C719" s="100" t="n"/>
      <c r="D719" s="34" t="n"/>
      <c r="E719" s="34" t="n"/>
      <c r="F719" s="34" t="n"/>
      <c r="G719" s="34" t="n"/>
      <c r="H719" s="34" t="n"/>
    </row>
    <row r="720" ht="21.6" customHeight="1" s="49">
      <c r="A720" s="100" t="n"/>
      <c r="B720" s="34" t="n"/>
      <c r="C720" s="100" t="n"/>
      <c r="D720" s="34" t="n"/>
      <c r="E720" s="34" t="n"/>
      <c r="F720" s="34" t="n"/>
      <c r="G720" s="34" t="n"/>
      <c r="H720" s="34" t="n"/>
    </row>
    <row r="721" ht="21.6" customHeight="1" s="49">
      <c r="A721" s="100" t="n"/>
      <c r="B721" s="34" t="n"/>
      <c r="C721" s="100" t="n"/>
      <c r="D721" s="34" t="n"/>
      <c r="E721" s="34" t="n"/>
      <c r="F721" s="34" t="n"/>
      <c r="G721" s="34" t="n"/>
      <c r="H721" s="34" t="n"/>
    </row>
    <row r="722" ht="21.6" customHeight="1" s="49">
      <c r="A722" s="100" t="n"/>
      <c r="B722" s="34" t="n"/>
      <c r="C722" s="100" t="n"/>
      <c r="D722" s="34" t="n"/>
      <c r="E722" s="34" t="n"/>
      <c r="F722" s="34" t="n"/>
      <c r="G722" s="34" t="n"/>
      <c r="H722" s="34" t="n"/>
    </row>
    <row r="723" ht="21.6" customHeight="1" s="49">
      <c r="A723" s="100" t="n"/>
      <c r="B723" s="34" t="n"/>
      <c r="C723" s="100" t="n"/>
      <c r="D723" s="34" t="n"/>
      <c r="E723" s="34" t="n"/>
      <c r="F723" s="34" t="n"/>
      <c r="G723" s="34" t="n"/>
      <c r="H723" s="34" t="n"/>
    </row>
    <row r="724" ht="21.6" customHeight="1" s="49">
      <c r="A724" s="100" t="n"/>
      <c r="B724" s="34" t="n"/>
      <c r="C724" s="100" t="n"/>
      <c r="D724" s="34" t="n"/>
      <c r="E724" s="34" t="n"/>
      <c r="F724" s="34" t="n"/>
      <c r="G724" s="34" t="n"/>
      <c r="H724" s="34" t="n"/>
    </row>
    <row r="725" ht="21.6" customHeight="1" s="49">
      <c r="A725" s="100" t="n"/>
      <c r="B725" s="34" t="n"/>
      <c r="C725" s="100" t="n"/>
      <c r="D725" s="34" t="n"/>
      <c r="E725" s="34" t="n"/>
      <c r="F725" s="34" t="n"/>
      <c r="G725" s="34" t="n"/>
      <c r="H725" s="34" t="n"/>
    </row>
    <row r="726" ht="21.6" customHeight="1" s="49">
      <c r="A726" s="100" t="n"/>
      <c r="B726" s="34" t="n"/>
      <c r="C726" s="100" t="n"/>
      <c r="D726" s="34" t="n"/>
      <c r="E726" s="34" t="n"/>
      <c r="F726" s="34" t="n"/>
      <c r="G726" s="34" t="n"/>
      <c r="H726" s="34" t="n"/>
    </row>
    <row r="727" ht="21.6" customHeight="1" s="49">
      <c r="A727" s="100" t="n"/>
      <c r="B727" s="34" t="n"/>
      <c r="C727" s="100" t="n"/>
      <c r="D727" s="34" t="n"/>
      <c r="E727" s="34" t="n"/>
      <c r="F727" s="34" t="n"/>
      <c r="G727" s="34" t="n"/>
      <c r="H727" s="34" t="n"/>
    </row>
    <row r="728" ht="21.6" customHeight="1" s="49">
      <c r="A728" s="100" t="n"/>
      <c r="B728" s="34" t="n"/>
      <c r="C728" s="100" t="n"/>
      <c r="D728" s="34" t="n"/>
      <c r="E728" s="34" t="n"/>
      <c r="F728" s="34" t="n"/>
      <c r="G728" s="34" t="n"/>
      <c r="H728" s="34" t="n"/>
    </row>
    <row r="729" ht="21.6" customHeight="1" s="49">
      <c r="A729" s="100" t="n"/>
      <c r="B729" s="34" t="n"/>
      <c r="C729" s="100" t="n"/>
      <c r="D729" s="34" t="n"/>
      <c r="E729" s="34" t="n"/>
      <c r="F729" s="34" t="n"/>
      <c r="G729" s="34" t="n"/>
      <c r="H729" s="34" t="n"/>
    </row>
    <row r="730" ht="21.6" customHeight="1" s="49">
      <c r="A730" s="100" t="n"/>
      <c r="B730" s="34" t="n"/>
      <c r="C730" s="100" t="n"/>
      <c r="D730" s="34" t="n"/>
      <c r="E730" s="34" t="n"/>
      <c r="F730" s="34" t="n"/>
      <c r="G730" s="34" t="n"/>
      <c r="H730" s="34" t="n"/>
    </row>
    <row r="731" ht="21.6" customHeight="1" s="49">
      <c r="A731" s="100" t="n"/>
      <c r="B731" s="34" t="n"/>
      <c r="C731" s="100" t="n"/>
      <c r="D731" s="34" t="n"/>
      <c r="E731" s="34" t="n"/>
      <c r="F731" s="34" t="n"/>
      <c r="G731" s="34" t="n"/>
      <c r="H731" s="34" t="n"/>
    </row>
    <row r="732" ht="21.6" customHeight="1" s="49">
      <c r="A732" s="100" t="n"/>
      <c r="B732" s="34" t="n"/>
      <c r="C732" s="100" t="n"/>
      <c r="D732" s="34" t="n"/>
      <c r="E732" s="34" t="n"/>
      <c r="F732" s="34" t="n"/>
      <c r="G732" s="34" t="n"/>
      <c r="H732" s="34" t="n"/>
    </row>
    <row r="733" ht="21.6" customHeight="1" s="49">
      <c r="A733" s="100" t="n"/>
      <c r="B733" s="34" t="n"/>
      <c r="C733" s="100" t="n"/>
      <c r="D733" s="34" t="n"/>
      <c r="E733" s="34" t="n"/>
      <c r="F733" s="34" t="n"/>
      <c r="G733" s="34" t="n"/>
      <c r="H733" s="34" t="n"/>
    </row>
    <row r="734" ht="21.6" customHeight="1" s="49">
      <c r="A734" s="100" t="n"/>
      <c r="B734" s="34" t="n"/>
      <c r="C734" s="100" t="n"/>
      <c r="D734" s="34" t="n"/>
      <c r="E734" s="34" t="n"/>
      <c r="F734" s="34" t="n"/>
      <c r="G734" s="34" t="n"/>
      <c r="H734" s="34" t="n"/>
    </row>
    <row r="735" ht="21.6" customHeight="1" s="49">
      <c r="A735" s="100" t="n"/>
      <c r="B735" s="34" t="n"/>
      <c r="C735" s="100" t="n"/>
      <c r="D735" s="34" t="n"/>
      <c r="E735" s="34" t="n"/>
      <c r="F735" s="34" t="n"/>
      <c r="G735" s="34" t="n"/>
      <c r="H735" s="34" t="n"/>
    </row>
    <row r="736" ht="21.6" customHeight="1" s="49">
      <c r="A736" s="100" t="n"/>
      <c r="B736" s="34" t="n"/>
      <c r="C736" s="100" t="n"/>
      <c r="D736" s="34" t="n"/>
      <c r="E736" s="34" t="n"/>
      <c r="F736" s="34" t="n"/>
      <c r="G736" s="34" t="n"/>
      <c r="H736" s="34" t="n"/>
    </row>
    <row r="737" ht="21.6" customHeight="1" s="49">
      <c r="A737" s="100" t="n"/>
      <c r="B737" s="34" t="n"/>
      <c r="C737" s="100" t="n"/>
      <c r="D737" s="34" t="n"/>
      <c r="E737" s="34" t="n"/>
      <c r="F737" s="34" t="n"/>
      <c r="G737" s="34" t="n"/>
      <c r="H737" s="34" t="n"/>
    </row>
    <row r="738" ht="21.6" customHeight="1" s="49">
      <c r="A738" s="100" t="n"/>
      <c r="B738" s="34" t="n"/>
      <c r="C738" s="100" t="n"/>
      <c r="D738" s="34" t="n"/>
      <c r="E738" s="34" t="n"/>
      <c r="F738" s="34" t="n"/>
      <c r="G738" s="34" t="n"/>
      <c r="H738" s="34" t="n"/>
    </row>
    <row r="739" ht="21.6" customHeight="1" s="49">
      <c r="A739" s="100" t="n"/>
      <c r="B739" s="34" t="n"/>
      <c r="C739" s="100" t="n"/>
      <c r="D739" s="34" t="n"/>
      <c r="E739" s="34" t="n"/>
      <c r="F739" s="34" t="n"/>
      <c r="G739" s="34" t="n"/>
      <c r="H739" s="34" t="n"/>
    </row>
    <row r="740" ht="21.6" customHeight="1" s="49">
      <c r="A740" s="100" t="n"/>
      <c r="B740" s="34" t="n"/>
      <c r="C740" s="100" t="n"/>
      <c r="D740" s="34" t="n"/>
      <c r="E740" s="34" t="n"/>
      <c r="F740" s="34" t="n"/>
      <c r="G740" s="34" t="n"/>
      <c r="H740" s="34" t="n"/>
    </row>
    <row r="741" ht="21.6" customHeight="1" s="49">
      <c r="A741" s="100" t="n"/>
      <c r="B741" s="34" t="n"/>
      <c r="C741" s="100" t="n"/>
      <c r="D741" s="34" t="n"/>
      <c r="E741" s="34" t="n"/>
      <c r="F741" s="34" t="n"/>
      <c r="G741" s="34" t="n"/>
      <c r="H741" s="34" t="n"/>
    </row>
    <row r="742" ht="21.6" customHeight="1" s="49">
      <c r="A742" s="100" t="n"/>
      <c r="B742" s="34" t="n"/>
      <c r="C742" s="100" t="n"/>
      <c r="D742" s="34" t="n"/>
      <c r="E742" s="34" t="n"/>
      <c r="F742" s="34" t="n"/>
      <c r="G742" s="34" t="n"/>
      <c r="H742" s="34" t="n"/>
    </row>
    <row r="743" ht="21.6" customHeight="1" s="49">
      <c r="A743" s="100" t="n"/>
      <c r="B743" s="34" t="n"/>
      <c r="C743" s="100" t="n"/>
      <c r="D743" s="34" t="n"/>
      <c r="E743" s="34" t="n"/>
      <c r="F743" s="34" t="n"/>
      <c r="G743" s="34" t="n"/>
      <c r="H743" s="34" t="n"/>
    </row>
    <row r="744" ht="21.6" customHeight="1" s="49">
      <c r="A744" s="100" t="n"/>
      <c r="B744" s="34" t="n"/>
      <c r="C744" s="100" t="n"/>
      <c r="D744" s="34" t="n"/>
      <c r="E744" s="34" t="n"/>
      <c r="F744" s="34" t="n"/>
      <c r="G744" s="34" t="n"/>
      <c r="H744" s="34" t="n"/>
    </row>
    <row r="745" ht="21.6" customHeight="1" s="49">
      <c r="A745" s="100" t="n"/>
      <c r="B745" s="34" t="n"/>
      <c r="C745" s="100" t="n"/>
      <c r="D745" s="34" t="n"/>
      <c r="E745" s="34" t="n"/>
      <c r="F745" s="34" t="n"/>
      <c r="G745" s="34" t="n"/>
      <c r="H745" s="34" t="n"/>
    </row>
    <row r="746" ht="21.6" customHeight="1" s="49">
      <c r="A746" s="100" t="n"/>
      <c r="B746" s="34" t="n"/>
      <c r="C746" s="100" t="n"/>
      <c r="D746" s="34" t="n"/>
      <c r="E746" s="34" t="n"/>
      <c r="F746" s="34" t="n"/>
      <c r="G746" s="34" t="n"/>
      <c r="H746" s="34" t="n"/>
    </row>
    <row r="747" ht="21.6" customHeight="1" s="49">
      <c r="A747" s="100" t="n"/>
      <c r="B747" s="34" t="n"/>
      <c r="C747" s="100" t="n"/>
      <c r="D747" s="34" t="n"/>
      <c r="E747" s="34" t="n"/>
      <c r="F747" s="34" t="n"/>
      <c r="G747" s="34" t="n"/>
      <c r="H747" s="34" t="n"/>
    </row>
    <row r="748" ht="21.6" customHeight="1" s="49">
      <c r="A748" s="100" t="n"/>
      <c r="B748" s="34" t="n"/>
      <c r="C748" s="100" t="n"/>
      <c r="D748" s="34" t="n"/>
      <c r="E748" s="34" t="n"/>
      <c r="F748" s="34" t="n"/>
      <c r="G748" s="34" t="n"/>
      <c r="H748" s="34" t="n"/>
    </row>
    <row r="749" ht="21.6" customHeight="1" s="49">
      <c r="A749" s="100" t="n"/>
      <c r="B749" s="34" t="n"/>
      <c r="C749" s="100" t="n"/>
      <c r="D749" s="34" t="n"/>
      <c r="E749" s="34" t="n"/>
      <c r="F749" s="34" t="n"/>
      <c r="G749" s="34" t="n"/>
      <c r="H749" s="34" t="n"/>
    </row>
    <row r="750" ht="21.6" customHeight="1" s="49">
      <c r="A750" s="100" t="n"/>
      <c r="B750" s="34" t="n"/>
      <c r="C750" s="100" t="n"/>
      <c r="D750" s="34" t="n"/>
      <c r="E750" s="34" t="n"/>
      <c r="F750" s="34" t="n"/>
      <c r="G750" s="34" t="n"/>
      <c r="H750" s="34" t="n"/>
    </row>
    <row r="751" ht="21.6" customHeight="1" s="49">
      <c r="A751" s="100" t="n"/>
      <c r="B751" s="34" t="n"/>
      <c r="C751" s="100" t="n"/>
      <c r="D751" s="34" t="n"/>
      <c r="E751" s="34" t="n"/>
      <c r="F751" s="34" t="n"/>
      <c r="G751" s="34" t="n"/>
      <c r="H751" s="34" t="n"/>
    </row>
    <row r="752" ht="21.6" customHeight="1" s="49">
      <c r="A752" s="100" t="n"/>
      <c r="B752" s="34" t="n"/>
      <c r="C752" s="100" t="n"/>
      <c r="D752" s="34" t="n"/>
      <c r="E752" s="34" t="n"/>
      <c r="F752" s="34" t="n"/>
      <c r="G752" s="34" t="n"/>
      <c r="H752" s="34" t="n"/>
    </row>
    <row r="753" ht="21.6" customHeight="1" s="49">
      <c r="A753" s="100" t="n"/>
      <c r="B753" s="34" t="n"/>
      <c r="C753" s="100" t="n"/>
      <c r="D753" s="34" t="n"/>
      <c r="E753" s="34" t="n"/>
      <c r="F753" s="34" t="n"/>
      <c r="G753" s="34" t="n"/>
      <c r="H753" s="34" t="n"/>
    </row>
    <row r="754" ht="21.6" customHeight="1" s="49">
      <c r="A754" s="100" t="n"/>
      <c r="B754" s="34" t="n"/>
      <c r="C754" s="100" t="n"/>
      <c r="D754" s="34" t="n"/>
      <c r="E754" s="34" t="n"/>
      <c r="F754" s="34" t="n"/>
      <c r="G754" s="34" t="n"/>
      <c r="H754" s="34" t="n"/>
    </row>
    <row r="755" ht="21.6" customHeight="1" s="49">
      <c r="A755" s="100" t="n"/>
      <c r="B755" s="34" t="n"/>
      <c r="C755" s="100" t="n"/>
      <c r="D755" s="34" t="n"/>
      <c r="E755" s="34" t="n"/>
      <c r="F755" s="34" t="n"/>
      <c r="G755" s="34" t="n"/>
      <c r="H755" s="34" t="n"/>
    </row>
    <row r="756" ht="21.6" customHeight="1" s="49">
      <c r="A756" s="100" t="n"/>
      <c r="B756" s="34" t="n"/>
      <c r="C756" s="100" t="n"/>
      <c r="D756" s="34" t="n"/>
      <c r="E756" s="34" t="n"/>
      <c r="F756" s="34" t="n"/>
      <c r="G756" s="34" t="n"/>
      <c r="H756" s="34" t="n"/>
    </row>
    <row r="757" ht="21.6" customHeight="1" s="49">
      <c r="A757" s="100" t="n"/>
      <c r="B757" s="34" t="n"/>
      <c r="C757" s="100" t="n"/>
      <c r="D757" s="34" t="n"/>
      <c r="E757" s="34" t="n"/>
      <c r="F757" s="34" t="n"/>
      <c r="G757" s="34" t="n"/>
      <c r="H757" s="34" t="n"/>
    </row>
    <row r="758" ht="21.6" customHeight="1" s="49">
      <c r="A758" s="100" t="n"/>
      <c r="B758" s="34" t="n"/>
      <c r="C758" s="100" t="n"/>
      <c r="D758" s="34" t="n"/>
      <c r="E758" s="34" t="n"/>
      <c r="F758" s="34" t="n"/>
      <c r="G758" s="34" t="n"/>
      <c r="H758" s="34" t="n"/>
    </row>
    <row r="759" ht="21.6" customHeight="1" s="49">
      <c r="A759" s="100" t="n"/>
      <c r="B759" s="34" t="n"/>
      <c r="C759" s="100" t="n"/>
      <c r="D759" s="34" t="n"/>
      <c r="E759" s="34" t="n"/>
      <c r="F759" s="34" t="n"/>
      <c r="G759" s="34" t="n"/>
      <c r="H759" s="34" t="n"/>
    </row>
    <row r="760" ht="21.6" customHeight="1" s="49">
      <c r="A760" s="100" t="n"/>
      <c r="B760" s="34" t="n"/>
      <c r="C760" s="100" t="n"/>
      <c r="D760" s="34" t="n"/>
      <c r="E760" s="34" t="n"/>
      <c r="F760" s="34" t="n"/>
      <c r="G760" s="34" t="n"/>
      <c r="H760" s="34" t="n"/>
    </row>
    <row r="761" ht="21.6" customHeight="1" s="49">
      <c r="A761" s="100" t="n"/>
      <c r="B761" s="34" t="n"/>
      <c r="C761" s="100" t="n"/>
      <c r="D761" s="34" t="n"/>
      <c r="E761" s="34" t="n"/>
      <c r="F761" s="34" t="n"/>
      <c r="G761" s="34" t="n"/>
      <c r="H761" s="34" t="n"/>
    </row>
    <row r="762" ht="21.6" customHeight="1" s="49">
      <c r="A762" s="100" t="n"/>
      <c r="B762" s="34" t="n"/>
      <c r="C762" s="100" t="n"/>
      <c r="D762" s="34" t="n"/>
      <c r="E762" s="34" t="n"/>
      <c r="F762" s="34" t="n"/>
      <c r="G762" s="34" t="n"/>
      <c r="H762" s="34" t="n"/>
    </row>
    <row r="763" ht="21.6" customHeight="1" s="49">
      <c r="A763" s="100" t="n"/>
      <c r="B763" s="34" t="n"/>
      <c r="C763" s="100" t="n"/>
      <c r="D763" s="34" t="n"/>
      <c r="E763" s="34" t="n"/>
      <c r="F763" s="34" t="n"/>
      <c r="G763" s="34" t="n"/>
      <c r="H763" s="34" t="n"/>
    </row>
    <row r="764" ht="21.6" customHeight="1" s="49">
      <c r="A764" s="100" t="n"/>
      <c r="B764" s="34" t="n"/>
      <c r="C764" s="100" t="n"/>
      <c r="D764" s="34" t="n"/>
      <c r="E764" s="34" t="n"/>
      <c r="F764" s="34" t="n"/>
      <c r="G764" s="34" t="n"/>
      <c r="H764" s="34" t="n"/>
    </row>
    <row r="765" ht="21.6" customHeight="1" s="49">
      <c r="A765" s="100" t="n"/>
      <c r="B765" s="34" t="n"/>
      <c r="C765" s="100" t="n"/>
      <c r="D765" s="34" t="n"/>
      <c r="E765" s="34" t="n"/>
      <c r="F765" s="34" t="n"/>
      <c r="G765" s="34" t="n"/>
      <c r="H765" s="34" t="n"/>
    </row>
    <row r="766" ht="21.6" customHeight="1" s="49">
      <c r="A766" s="100" t="n"/>
      <c r="B766" s="34" t="n"/>
      <c r="C766" s="100" t="n"/>
      <c r="D766" s="34" t="n"/>
      <c r="E766" s="34" t="n"/>
      <c r="F766" s="34" t="n"/>
      <c r="G766" s="34" t="n"/>
      <c r="H766" s="34" t="n"/>
    </row>
    <row r="767" ht="21.6" customHeight="1" s="49">
      <c r="A767" s="100" t="n"/>
      <c r="B767" s="34" t="n"/>
      <c r="C767" s="100" t="n"/>
      <c r="D767" s="34" t="n"/>
      <c r="E767" s="34" t="n"/>
      <c r="F767" s="34" t="n"/>
      <c r="G767" s="34" t="n"/>
      <c r="H767" s="34" t="n"/>
    </row>
    <row r="768" ht="21.6" customHeight="1" s="49">
      <c r="A768" s="100" t="n"/>
      <c r="B768" s="34" t="n"/>
      <c r="C768" s="100" t="n"/>
      <c r="D768" s="34" t="n"/>
      <c r="E768" s="34" t="n"/>
      <c r="F768" s="34" t="n"/>
      <c r="G768" s="34" t="n"/>
      <c r="H768" s="34" t="n"/>
    </row>
    <row r="769" ht="21.6" customHeight="1" s="49">
      <c r="A769" s="100" t="n"/>
      <c r="B769" s="34" t="n"/>
      <c r="C769" s="100" t="n"/>
      <c r="D769" s="34" t="n"/>
      <c r="E769" s="34" t="n"/>
      <c r="F769" s="34" t="n"/>
      <c r="G769" s="34" t="n"/>
      <c r="H769" s="34" t="n"/>
    </row>
    <row r="770" ht="21.6" customHeight="1" s="49">
      <c r="A770" s="100" t="n"/>
      <c r="B770" s="34" t="n"/>
      <c r="C770" s="100" t="n"/>
      <c r="D770" s="34" t="n"/>
      <c r="E770" s="34" t="n"/>
      <c r="F770" s="34" t="n"/>
      <c r="G770" s="34" t="n"/>
      <c r="H770" s="34" t="n"/>
    </row>
    <row r="771" ht="21.6" customHeight="1" s="49">
      <c r="A771" s="100" t="n"/>
      <c r="B771" s="34" t="n"/>
      <c r="C771" s="100" t="n"/>
      <c r="D771" s="34" t="n"/>
      <c r="E771" s="34" t="n"/>
      <c r="F771" s="34" t="n"/>
      <c r="G771" s="34" t="n"/>
      <c r="H771" s="34" t="n"/>
    </row>
    <row r="772" ht="21.6" customHeight="1" s="49">
      <c r="A772" s="100" t="n"/>
      <c r="B772" s="34" t="n"/>
      <c r="C772" s="100" t="n"/>
      <c r="D772" s="34" t="n"/>
      <c r="E772" s="34" t="n"/>
      <c r="F772" s="34" t="n"/>
      <c r="G772" s="34" t="n"/>
      <c r="H772" s="34" t="n"/>
    </row>
    <row r="773" ht="21.6" customHeight="1" s="49">
      <c r="A773" s="100" t="n"/>
      <c r="B773" s="34" t="n"/>
      <c r="C773" s="100" t="n"/>
      <c r="D773" s="34" t="n"/>
      <c r="E773" s="34" t="n"/>
      <c r="F773" s="34" t="n"/>
      <c r="G773" s="34" t="n"/>
      <c r="H773" s="34" t="n"/>
    </row>
    <row r="774" ht="21.6" customHeight="1" s="49">
      <c r="A774" s="100" t="n"/>
      <c r="B774" s="34" t="n"/>
      <c r="C774" s="100" t="n"/>
      <c r="D774" s="34" t="n"/>
      <c r="E774" s="34" t="n"/>
      <c r="F774" s="34" t="n"/>
      <c r="G774" s="34" t="n"/>
      <c r="H774" s="34" t="n"/>
    </row>
    <row r="775" ht="21.6" customHeight="1" s="49">
      <c r="A775" s="100" t="n"/>
      <c r="B775" s="34" t="n"/>
      <c r="C775" s="100" t="n"/>
      <c r="D775" s="34" t="n"/>
      <c r="E775" s="34" t="n"/>
      <c r="F775" s="34" t="n"/>
      <c r="G775" s="34" t="n"/>
      <c r="H775" s="34" t="n"/>
    </row>
    <row r="776" ht="21.6" customHeight="1" s="49">
      <c r="A776" s="100" t="n"/>
      <c r="B776" s="34" t="n"/>
      <c r="C776" s="100" t="n"/>
      <c r="D776" s="34" t="n"/>
      <c r="E776" s="34" t="n"/>
      <c r="F776" s="34" t="n"/>
      <c r="G776" s="34" t="n"/>
      <c r="H776" s="34" t="n"/>
    </row>
    <row r="777" ht="21.6" customHeight="1" s="49">
      <c r="A777" s="100" t="n"/>
      <c r="B777" s="34" t="n"/>
      <c r="C777" s="100" t="n"/>
      <c r="D777" s="34" t="n"/>
      <c r="E777" s="34" t="n"/>
      <c r="F777" s="34" t="n"/>
      <c r="G777" s="34" t="n"/>
      <c r="H777" s="34" t="n"/>
    </row>
    <row r="778" ht="21.6" customHeight="1" s="49">
      <c r="A778" s="100" t="n"/>
      <c r="B778" s="34" t="n"/>
      <c r="C778" s="100" t="n"/>
      <c r="D778" s="34" t="n"/>
      <c r="E778" s="34" t="n"/>
      <c r="F778" s="34" t="n"/>
      <c r="G778" s="34" t="n"/>
      <c r="H778" s="34" t="n"/>
    </row>
    <row r="779" ht="21.6" customHeight="1" s="49">
      <c r="A779" s="100" t="n"/>
      <c r="B779" s="34" t="n"/>
      <c r="C779" s="100" t="n"/>
      <c r="D779" s="34" t="n"/>
      <c r="E779" s="34" t="n"/>
      <c r="F779" s="34" t="n"/>
      <c r="G779" s="34" t="n"/>
      <c r="H779" s="34" t="n"/>
    </row>
    <row r="780" ht="21.6" customHeight="1" s="49">
      <c r="A780" s="100" t="n"/>
      <c r="B780" s="34" t="n"/>
      <c r="C780" s="100" t="n"/>
      <c r="D780" s="34" t="n"/>
      <c r="E780" s="34" t="n"/>
      <c r="F780" s="34" t="n"/>
      <c r="G780" s="34" t="n"/>
      <c r="H780" s="34" t="n"/>
    </row>
    <row r="781" ht="21.6" customHeight="1" s="49">
      <c r="A781" s="100" t="n"/>
      <c r="B781" s="34" t="n"/>
      <c r="C781" s="100" t="n"/>
      <c r="D781" s="34" t="n"/>
      <c r="E781" s="34" t="n"/>
      <c r="F781" s="34" t="n"/>
      <c r="G781" s="34" t="n"/>
      <c r="H781" s="34" t="n"/>
    </row>
    <row r="782" ht="21.6" customHeight="1" s="49">
      <c r="A782" s="100" t="n"/>
      <c r="B782" s="34" t="n"/>
      <c r="C782" s="100" t="n"/>
      <c r="D782" s="34" t="n"/>
      <c r="E782" s="34" t="n"/>
      <c r="F782" s="34" t="n"/>
      <c r="G782" s="34" t="n"/>
      <c r="H782" s="34" t="n"/>
    </row>
    <row r="783" ht="21.6" customHeight="1" s="49">
      <c r="A783" s="100" t="n"/>
      <c r="B783" s="34" t="n"/>
      <c r="C783" s="100" t="n"/>
      <c r="D783" s="34" t="n"/>
      <c r="E783" s="34" t="n"/>
      <c r="F783" s="34" t="n"/>
      <c r="G783" s="34" t="n"/>
      <c r="H783" s="34" t="n"/>
    </row>
    <row r="784" ht="21.6" customHeight="1" s="49">
      <c r="A784" s="100" t="n"/>
      <c r="B784" s="34" t="n"/>
      <c r="C784" s="100" t="n"/>
      <c r="D784" s="34" t="n"/>
      <c r="E784" s="34" t="n"/>
      <c r="F784" s="34" t="n"/>
      <c r="G784" s="34" t="n"/>
      <c r="H784" s="34" t="n"/>
    </row>
    <row r="785" ht="21.6" customHeight="1" s="49">
      <c r="A785" s="100" t="n"/>
      <c r="B785" s="34" t="n"/>
      <c r="C785" s="100" t="n"/>
      <c r="D785" s="34" t="n"/>
      <c r="E785" s="34" t="n"/>
      <c r="F785" s="34" t="n"/>
      <c r="G785" s="34" t="n"/>
      <c r="H785" s="34" t="n"/>
    </row>
    <row r="786" ht="21.6" customHeight="1" s="49">
      <c r="A786" s="100" t="n"/>
      <c r="B786" s="34" t="n"/>
      <c r="C786" s="100" t="n"/>
      <c r="D786" s="34" t="n"/>
      <c r="E786" s="34" t="n"/>
      <c r="F786" s="34" t="n"/>
      <c r="G786" s="34" t="n"/>
      <c r="H786" s="34" t="n"/>
    </row>
    <row r="787" ht="21.6" customHeight="1" s="49">
      <c r="A787" s="100" t="n"/>
      <c r="B787" s="34" t="n"/>
      <c r="C787" s="100" t="n"/>
      <c r="D787" s="34" t="n"/>
      <c r="E787" s="34" t="n"/>
      <c r="F787" s="34" t="n"/>
      <c r="G787" s="34" t="n"/>
      <c r="H787" s="34" t="n"/>
    </row>
    <row r="788" ht="21.6" customHeight="1" s="49">
      <c r="A788" s="100" t="n"/>
      <c r="B788" s="34" t="n"/>
      <c r="C788" s="100" t="n"/>
      <c r="D788" s="34" t="n"/>
      <c r="E788" s="34" t="n"/>
      <c r="F788" s="34" t="n"/>
      <c r="G788" s="34" t="n"/>
      <c r="H788" s="34" t="n"/>
    </row>
    <row r="789" ht="21.6" customHeight="1" s="49">
      <c r="A789" s="100" t="n"/>
      <c r="B789" s="34" t="n"/>
      <c r="C789" s="100" t="n"/>
      <c r="D789" s="34" t="n"/>
      <c r="E789" s="34" t="n"/>
      <c r="F789" s="34" t="n"/>
      <c r="G789" s="34" t="n"/>
      <c r="H789" s="34" t="n"/>
    </row>
    <row r="790" ht="21.6" customHeight="1" s="49">
      <c r="A790" s="100" t="n"/>
      <c r="B790" s="34" t="n"/>
      <c r="C790" s="100" t="n"/>
      <c r="D790" s="34" t="n"/>
      <c r="E790" s="34" t="n"/>
      <c r="F790" s="34" t="n"/>
      <c r="G790" s="34" t="n"/>
      <c r="H790" s="34" t="n"/>
    </row>
    <row r="791" ht="21.6" customHeight="1" s="49">
      <c r="A791" s="100" t="n"/>
      <c r="B791" s="34" t="n"/>
      <c r="C791" s="100" t="n"/>
      <c r="D791" s="34" t="n"/>
      <c r="E791" s="34" t="n"/>
      <c r="F791" s="34" t="n"/>
      <c r="G791" s="34" t="n"/>
      <c r="H791" s="34" t="n"/>
    </row>
    <row r="792" ht="21.6" customHeight="1" s="49">
      <c r="A792" s="100" t="n"/>
      <c r="B792" s="34" t="n"/>
      <c r="C792" s="100" t="n"/>
      <c r="D792" s="34" t="n"/>
      <c r="E792" s="34" t="n"/>
      <c r="F792" s="34" t="n"/>
      <c r="G792" s="34" t="n"/>
      <c r="H792" s="34" t="n"/>
    </row>
    <row r="793" ht="21.6" customHeight="1" s="49">
      <c r="A793" s="100" t="n"/>
      <c r="B793" s="34" t="n"/>
      <c r="C793" s="100" t="n"/>
      <c r="D793" s="34" t="n"/>
      <c r="E793" s="34" t="n"/>
      <c r="F793" s="34" t="n"/>
      <c r="G793" s="34" t="n"/>
      <c r="H793" s="34" t="n"/>
    </row>
    <row r="794" ht="21.6" customHeight="1" s="49">
      <c r="A794" s="100" t="n"/>
      <c r="B794" s="34" t="n"/>
      <c r="C794" s="100" t="n"/>
      <c r="D794" s="34" t="n"/>
      <c r="E794" s="34" t="n"/>
      <c r="F794" s="34" t="n"/>
      <c r="G794" s="34" t="n"/>
      <c r="H794" s="34" t="n"/>
    </row>
    <row r="795" ht="21.6" customHeight="1" s="49">
      <c r="A795" s="100" t="n"/>
      <c r="B795" s="34" t="n"/>
      <c r="C795" s="100" t="n"/>
      <c r="D795" s="34" t="n"/>
      <c r="E795" s="34" t="n"/>
      <c r="F795" s="34" t="n"/>
      <c r="G795" s="34" t="n"/>
      <c r="H795" s="34" t="n"/>
    </row>
    <row r="796" ht="21.6" customHeight="1" s="49">
      <c r="A796" s="100" t="n"/>
      <c r="B796" s="34" t="n"/>
      <c r="C796" s="100" t="n"/>
      <c r="D796" s="34" t="n"/>
      <c r="E796" s="34" t="n"/>
      <c r="F796" s="34" t="n"/>
      <c r="G796" s="34" t="n"/>
      <c r="H796" s="34" t="n"/>
    </row>
    <row r="797" ht="21.6" customHeight="1" s="49">
      <c r="A797" s="100" t="n"/>
      <c r="B797" s="34" t="n"/>
      <c r="C797" s="100" t="n"/>
      <c r="D797" s="34" t="n"/>
      <c r="E797" s="34" t="n"/>
      <c r="F797" s="34" t="n"/>
      <c r="G797" s="34" t="n"/>
      <c r="H797" s="34" t="n"/>
    </row>
    <row r="798" ht="21.6" customHeight="1" s="49">
      <c r="A798" s="100" t="n"/>
      <c r="B798" s="34" t="n"/>
      <c r="C798" s="100" t="n"/>
      <c r="D798" s="34" t="n"/>
      <c r="E798" s="34" t="n"/>
      <c r="F798" s="34" t="n"/>
      <c r="G798" s="34" t="n"/>
      <c r="H798" s="34" t="n"/>
    </row>
    <row r="799" ht="21.6" customHeight="1" s="49">
      <c r="A799" s="100" t="n"/>
      <c r="B799" s="34" t="n"/>
      <c r="C799" s="100" t="n"/>
      <c r="D799" s="34" t="n"/>
      <c r="E799" s="34" t="n"/>
      <c r="F799" s="34" t="n"/>
      <c r="G799" s="34" t="n"/>
      <c r="H799" s="34" t="n"/>
    </row>
    <row r="800" ht="21.6" customHeight="1" s="49">
      <c r="A800" s="100" t="n"/>
      <c r="B800" s="34" t="n"/>
      <c r="C800" s="100" t="n"/>
      <c r="D800" s="34" t="n"/>
      <c r="E800" s="34" t="n"/>
      <c r="F800" s="34" t="n"/>
      <c r="G800" s="34" t="n"/>
      <c r="H800" s="34" t="n"/>
    </row>
    <row r="801" ht="21.6" customHeight="1" s="49">
      <c r="A801" s="100" t="n"/>
      <c r="B801" s="34" t="n"/>
      <c r="C801" s="100" t="n"/>
      <c r="D801" s="34" t="n"/>
      <c r="E801" s="34" t="n"/>
      <c r="F801" s="34" t="n"/>
      <c r="G801" s="34" t="n"/>
      <c r="H801" s="34" t="n"/>
    </row>
    <row r="802" ht="21.6" customHeight="1" s="49">
      <c r="A802" s="100" t="n"/>
      <c r="B802" s="34" t="n"/>
      <c r="C802" s="100" t="n"/>
      <c r="D802" s="34" t="n"/>
      <c r="E802" s="34" t="n"/>
      <c r="F802" s="34" t="n"/>
      <c r="G802" s="34" t="n"/>
      <c r="H802" s="34" t="n"/>
    </row>
    <row r="803" ht="21.6" customHeight="1" s="49">
      <c r="A803" s="100" t="n"/>
      <c r="B803" s="34" t="n"/>
      <c r="C803" s="100" t="n"/>
      <c r="D803" s="34" t="n"/>
      <c r="E803" s="34" t="n"/>
      <c r="F803" s="34" t="n"/>
      <c r="G803" s="34" t="n"/>
      <c r="H803" s="34" t="n"/>
    </row>
    <row r="804" ht="21.6" customHeight="1" s="49">
      <c r="A804" s="100" t="n"/>
      <c r="B804" s="34" t="n"/>
      <c r="C804" s="100" t="n"/>
      <c r="D804" s="34" t="n"/>
      <c r="E804" s="34" t="n"/>
      <c r="F804" s="34" t="n"/>
      <c r="G804" s="34" t="n"/>
      <c r="H804" s="34" t="n"/>
    </row>
    <row r="805" ht="21.6" customHeight="1" s="49">
      <c r="A805" s="100" t="n"/>
      <c r="B805" s="34" t="n"/>
      <c r="C805" s="100" t="n"/>
      <c r="D805" s="34" t="n"/>
      <c r="E805" s="34" t="n"/>
      <c r="F805" s="34" t="n"/>
      <c r="G805" s="34" t="n"/>
      <c r="H805" s="34" t="n"/>
    </row>
    <row r="806" ht="21.6" customHeight="1" s="49">
      <c r="A806" s="100" t="n"/>
      <c r="B806" s="34" t="n"/>
      <c r="C806" s="100" t="n"/>
      <c r="D806" s="34" t="n"/>
      <c r="E806" s="34" t="n"/>
      <c r="F806" s="34" t="n"/>
      <c r="G806" s="34" t="n"/>
      <c r="H806" s="34" t="n"/>
    </row>
    <row r="807" ht="21.6" customHeight="1" s="49">
      <c r="A807" s="100" t="n"/>
      <c r="B807" s="34" t="n"/>
      <c r="C807" s="100" t="n"/>
      <c r="D807" s="34" t="n"/>
      <c r="E807" s="34" t="n"/>
      <c r="F807" s="34" t="n"/>
      <c r="G807" s="34" t="n"/>
      <c r="H807" s="34" t="n"/>
    </row>
    <row r="808" ht="21.6" customHeight="1" s="49">
      <c r="A808" s="100" t="n"/>
      <c r="B808" s="34" t="n"/>
      <c r="C808" s="100" t="n"/>
      <c r="D808" s="34" t="n"/>
      <c r="E808" s="34" t="n"/>
      <c r="F808" s="34" t="n"/>
      <c r="G808" s="34" t="n"/>
      <c r="H808" s="34" t="n"/>
    </row>
    <row r="809" ht="21.6" customHeight="1" s="49">
      <c r="A809" s="100" t="n"/>
      <c r="B809" s="34" t="n"/>
      <c r="C809" s="100" t="n"/>
      <c r="D809" s="34" t="n"/>
      <c r="E809" s="34" t="n"/>
      <c r="F809" s="34" t="n"/>
      <c r="G809" s="34" t="n"/>
      <c r="H809" s="34" t="n"/>
    </row>
    <row r="810" ht="21.6" customHeight="1" s="49">
      <c r="A810" s="100" t="n"/>
      <c r="B810" s="34" t="n"/>
      <c r="C810" s="100" t="n"/>
      <c r="D810" s="34" t="n"/>
      <c r="E810" s="34" t="n"/>
      <c r="F810" s="34" t="n"/>
      <c r="G810" s="34" t="n"/>
      <c r="H810" s="34" t="n"/>
    </row>
    <row r="811" ht="21.6" customHeight="1" s="49">
      <c r="A811" s="100" t="n"/>
      <c r="B811" s="34" t="n"/>
      <c r="C811" s="100" t="n"/>
      <c r="D811" s="34" t="n"/>
      <c r="E811" s="34" t="n"/>
      <c r="F811" s="34" t="n"/>
      <c r="G811" s="34" t="n"/>
      <c r="H811" s="34" t="n"/>
    </row>
    <row r="812" ht="21.6" customHeight="1" s="49">
      <c r="A812" s="100" t="n"/>
      <c r="B812" s="34" t="n"/>
      <c r="C812" s="100" t="n"/>
      <c r="D812" s="34" t="n"/>
      <c r="E812" s="34" t="n"/>
      <c r="F812" s="34" t="n"/>
      <c r="G812" s="34" t="n"/>
      <c r="H812" s="34" t="n"/>
    </row>
    <row r="813" ht="21.6" customHeight="1" s="49">
      <c r="A813" s="100" t="n"/>
      <c r="B813" s="34" t="n"/>
      <c r="C813" s="100" t="n"/>
      <c r="D813" s="34" t="n"/>
      <c r="E813" s="34" t="n"/>
      <c r="F813" s="34" t="n"/>
      <c r="G813" s="34" t="n"/>
      <c r="H813" s="34" t="n"/>
    </row>
    <row r="814" ht="21.6" customHeight="1" s="49">
      <c r="A814" s="100" t="n"/>
      <c r="B814" s="34" t="n"/>
      <c r="C814" s="100" t="n"/>
      <c r="D814" s="34" t="n"/>
      <c r="E814" s="34" t="n"/>
      <c r="F814" s="34" t="n"/>
      <c r="G814" s="34" t="n"/>
      <c r="H814" s="34" t="n"/>
    </row>
    <row r="815" ht="21.6" customHeight="1" s="49">
      <c r="A815" s="100" t="n"/>
      <c r="B815" s="34" t="n"/>
      <c r="C815" s="100" t="n"/>
      <c r="D815" s="34" t="n"/>
      <c r="E815" s="34" t="n"/>
      <c r="F815" s="34" t="n"/>
      <c r="G815" s="34" t="n"/>
      <c r="H815" s="34" t="n"/>
    </row>
    <row r="816" ht="21.6" customHeight="1" s="49">
      <c r="A816" s="100" t="n"/>
      <c r="B816" s="34" t="n"/>
      <c r="C816" s="100" t="n"/>
      <c r="D816" s="34" t="n"/>
      <c r="E816" s="34" t="n"/>
      <c r="F816" s="34" t="n"/>
      <c r="G816" s="34" t="n"/>
      <c r="H816" s="34" t="n"/>
    </row>
    <row r="817" ht="21.6" customHeight="1" s="49">
      <c r="A817" s="100" t="n"/>
      <c r="B817" s="34" t="n"/>
      <c r="C817" s="100" t="n"/>
      <c r="D817" s="34" t="n"/>
      <c r="E817" s="34" t="n"/>
      <c r="F817" s="34" t="n"/>
      <c r="G817" s="34" t="n"/>
      <c r="H817" s="34" t="n"/>
    </row>
    <row r="818" ht="21.6" customHeight="1" s="49">
      <c r="A818" s="100" t="n"/>
      <c r="B818" s="34" t="n"/>
      <c r="C818" s="100" t="n"/>
      <c r="D818" s="34" t="n"/>
      <c r="E818" s="34" t="n"/>
      <c r="F818" s="34" t="n"/>
      <c r="G818" s="34" t="n"/>
      <c r="H818" s="34" t="n"/>
    </row>
    <row r="819" ht="21.6" customHeight="1" s="49">
      <c r="A819" s="100" t="n"/>
      <c r="B819" s="34" t="n"/>
      <c r="C819" s="100" t="n"/>
      <c r="D819" s="34" t="n"/>
      <c r="E819" s="34" t="n"/>
      <c r="F819" s="34" t="n"/>
      <c r="G819" s="34" t="n"/>
      <c r="H819" s="34" t="n"/>
    </row>
    <row r="820" ht="21.6" customHeight="1" s="49">
      <c r="A820" s="100" t="n"/>
      <c r="B820" s="34" t="n"/>
      <c r="C820" s="100" t="n"/>
      <c r="D820" s="34" t="n"/>
      <c r="E820" s="34" t="n"/>
      <c r="F820" s="34" t="n"/>
      <c r="G820" s="34" t="n"/>
      <c r="H820" s="34" t="n"/>
    </row>
    <row r="821" ht="21.6" customHeight="1" s="49">
      <c r="A821" s="100" t="n"/>
      <c r="B821" s="34" t="n"/>
      <c r="C821" s="100" t="n"/>
      <c r="D821" s="34" t="n"/>
      <c r="E821" s="34" t="n"/>
      <c r="F821" s="34" t="n"/>
      <c r="G821" s="34" t="n"/>
      <c r="H821" s="34" t="n"/>
    </row>
    <row r="822" ht="21.6" customHeight="1" s="49">
      <c r="A822" s="100" t="n"/>
      <c r="B822" s="34" t="n"/>
      <c r="C822" s="100" t="n"/>
      <c r="D822" s="34" t="n"/>
      <c r="E822" s="34" t="n"/>
      <c r="F822" s="34" t="n"/>
      <c r="G822" s="34" t="n"/>
      <c r="H822" s="34" t="n"/>
    </row>
    <row r="823" ht="21.6" customHeight="1" s="49">
      <c r="A823" s="100" t="n"/>
      <c r="B823" s="34" t="n"/>
      <c r="C823" s="100" t="n"/>
      <c r="D823" s="34" t="n"/>
      <c r="E823" s="34" t="n"/>
      <c r="F823" s="34" t="n"/>
      <c r="G823" s="34" t="n"/>
      <c r="H823" s="34" t="n"/>
    </row>
    <row r="824" ht="21.6" customHeight="1" s="49">
      <c r="A824" s="100" t="n"/>
      <c r="B824" s="34" t="n"/>
      <c r="C824" s="100" t="n"/>
      <c r="D824" s="34" t="n"/>
      <c r="E824" s="34" t="n"/>
      <c r="F824" s="34" t="n"/>
      <c r="G824" s="34" t="n"/>
      <c r="H824" s="34" t="n"/>
    </row>
    <row r="825" ht="21.6" customHeight="1" s="49">
      <c r="A825" s="100" t="n"/>
      <c r="B825" s="34" t="n"/>
      <c r="C825" s="100" t="n"/>
      <c r="D825" s="34" t="n"/>
      <c r="E825" s="34" t="n"/>
      <c r="F825" s="34" t="n"/>
      <c r="G825" s="34" t="n"/>
      <c r="H825" s="34" t="n"/>
    </row>
    <row r="826" ht="21.6" customHeight="1" s="49">
      <c r="A826" s="100" t="n"/>
      <c r="B826" s="34" t="n"/>
      <c r="C826" s="100" t="n"/>
      <c r="D826" s="34" t="n"/>
      <c r="E826" s="34" t="n"/>
      <c r="F826" s="34" t="n"/>
      <c r="G826" s="34" t="n"/>
      <c r="H826" s="34" t="n"/>
    </row>
    <row r="827" ht="21.6" customHeight="1" s="49">
      <c r="A827" s="100" t="n"/>
      <c r="B827" s="34" t="n"/>
      <c r="C827" s="100" t="n"/>
      <c r="D827" s="34" t="n"/>
      <c r="E827" s="34" t="n"/>
      <c r="F827" s="34" t="n"/>
      <c r="G827" s="34" t="n"/>
      <c r="H827" s="34" t="n"/>
    </row>
    <row r="828" ht="21.6" customHeight="1" s="49">
      <c r="A828" s="100" t="n"/>
      <c r="B828" s="34" t="n"/>
      <c r="C828" s="100" t="n"/>
      <c r="D828" s="34" t="n"/>
      <c r="E828" s="34" t="n"/>
      <c r="F828" s="34" t="n"/>
      <c r="G828" s="34" t="n"/>
      <c r="H828" s="34" t="n"/>
    </row>
    <row r="829" ht="21.6" customHeight="1" s="49">
      <c r="A829" s="100" t="n"/>
      <c r="B829" s="34" t="n"/>
      <c r="C829" s="100" t="n"/>
      <c r="D829" s="34" t="n"/>
      <c r="E829" s="34" t="n"/>
      <c r="F829" s="34" t="n"/>
      <c r="G829" s="34" t="n"/>
      <c r="H829" s="34" t="n"/>
    </row>
    <row r="830" ht="21.6" customHeight="1" s="49">
      <c r="A830" s="100" t="n"/>
      <c r="B830" s="34" t="n"/>
      <c r="C830" s="100" t="n"/>
      <c r="D830" s="34" t="n"/>
      <c r="E830" s="34" t="n"/>
      <c r="F830" s="34" t="n"/>
      <c r="G830" s="34" t="n"/>
      <c r="H830" s="34" t="n"/>
    </row>
    <row r="831" ht="21.6" customHeight="1" s="49">
      <c r="A831" s="100" t="n"/>
      <c r="B831" s="34" t="n"/>
      <c r="C831" s="100" t="n"/>
      <c r="D831" s="34" t="n"/>
      <c r="E831" s="34" t="n"/>
      <c r="F831" s="34" t="n"/>
      <c r="G831" s="34" t="n"/>
      <c r="H831" s="34" t="n"/>
    </row>
    <row r="832" ht="21.6" customHeight="1" s="49">
      <c r="A832" s="100" t="n"/>
      <c r="B832" s="34" t="n"/>
      <c r="C832" s="100" t="n"/>
      <c r="D832" s="34" t="n"/>
      <c r="E832" s="34" t="n"/>
      <c r="F832" s="34" t="n"/>
      <c r="G832" s="34" t="n"/>
      <c r="H832" s="34" t="n"/>
    </row>
    <row r="833" ht="21.6" customHeight="1" s="49">
      <c r="A833" s="100" t="n"/>
      <c r="B833" s="34" t="n"/>
      <c r="C833" s="100" t="n"/>
      <c r="D833" s="34" t="n"/>
      <c r="E833" s="34" t="n"/>
      <c r="F833" s="34" t="n"/>
      <c r="G833" s="34" t="n"/>
      <c r="H833" s="34" t="n"/>
    </row>
    <row r="834" ht="21.6" customHeight="1" s="49">
      <c r="A834" s="100" t="n"/>
      <c r="B834" s="34" t="n"/>
      <c r="C834" s="100" t="n"/>
      <c r="D834" s="34" t="n"/>
      <c r="E834" s="34" t="n"/>
      <c r="F834" s="34" t="n"/>
      <c r="G834" s="34" t="n"/>
      <c r="H834" s="34" t="n"/>
    </row>
    <row r="835" ht="21.6" customHeight="1" s="49">
      <c r="A835" s="100" t="n"/>
      <c r="B835" s="34" t="n"/>
      <c r="C835" s="100" t="n"/>
      <c r="D835" s="34" t="n"/>
      <c r="E835" s="34" t="n"/>
      <c r="F835" s="34" t="n"/>
      <c r="G835" s="34" t="n"/>
      <c r="H835" s="34" t="n"/>
    </row>
    <row r="836" ht="21.6" customHeight="1" s="49">
      <c r="A836" s="100" t="n"/>
      <c r="B836" s="34" t="n"/>
      <c r="C836" s="100" t="n"/>
      <c r="D836" s="34" t="n"/>
      <c r="E836" s="34" t="n"/>
      <c r="F836" s="34" t="n"/>
      <c r="G836" s="34" t="n"/>
      <c r="H836" s="34" t="n"/>
    </row>
    <row r="837" ht="21.6" customHeight="1" s="49">
      <c r="A837" s="100" t="n"/>
      <c r="B837" s="34" t="n"/>
      <c r="C837" s="100" t="n"/>
      <c r="D837" s="34" t="n"/>
      <c r="E837" s="34" t="n"/>
      <c r="F837" s="34" t="n"/>
      <c r="G837" s="34" t="n"/>
      <c r="H837" s="34" t="n"/>
    </row>
    <row r="838" ht="21.6" customHeight="1" s="49">
      <c r="A838" s="100" t="n"/>
      <c r="B838" s="34" t="n"/>
      <c r="C838" s="100" t="n"/>
      <c r="D838" s="34" t="n"/>
      <c r="E838" s="34" t="n"/>
      <c r="F838" s="34" t="n"/>
      <c r="G838" s="34" t="n"/>
      <c r="H838" s="34" t="n"/>
    </row>
    <row r="839" ht="21.6" customHeight="1" s="49">
      <c r="A839" s="100" t="n"/>
      <c r="B839" s="34" t="n"/>
      <c r="C839" s="100" t="n"/>
      <c r="D839" s="34" t="n"/>
      <c r="E839" s="34" t="n"/>
      <c r="F839" s="34" t="n"/>
      <c r="G839" s="34" t="n"/>
      <c r="H839" s="34" t="n"/>
    </row>
    <row r="840" ht="21.6" customHeight="1" s="49">
      <c r="A840" s="100" t="n"/>
      <c r="B840" s="34" t="n"/>
      <c r="C840" s="100" t="n"/>
      <c r="D840" s="34" t="n"/>
      <c r="E840" s="34" t="n"/>
      <c r="F840" s="34" t="n"/>
      <c r="G840" s="34" t="n"/>
      <c r="H840" s="34" t="n"/>
    </row>
    <row r="841" ht="21.6" customHeight="1" s="49">
      <c r="A841" s="100" t="n"/>
      <c r="B841" s="34" t="n"/>
      <c r="C841" s="100" t="n"/>
      <c r="D841" s="34" t="n"/>
      <c r="E841" s="34" t="n"/>
      <c r="F841" s="34" t="n"/>
      <c r="G841" s="34" t="n"/>
      <c r="H841" s="34" t="n"/>
    </row>
    <row r="842" ht="21.6" customHeight="1" s="49">
      <c r="A842" s="100" t="n"/>
      <c r="B842" s="34" t="n"/>
      <c r="C842" s="100" t="n"/>
      <c r="D842" s="34" t="n"/>
      <c r="E842" s="34" t="n"/>
      <c r="F842" s="34" t="n"/>
      <c r="G842" s="34" t="n"/>
      <c r="H842" s="34" t="n"/>
    </row>
    <row r="843" ht="21.6" customHeight="1" s="49">
      <c r="A843" s="100" t="n"/>
      <c r="B843" s="34" t="n"/>
      <c r="C843" s="100" t="n"/>
      <c r="D843" s="34" t="n"/>
      <c r="E843" s="34" t="n"/>
      <c r="F843" s="34" t="n"/>
      <c r="G843" s="34" t="n"/>
      <c r="H843" s="34" t="n"/>
    </row>
    <row r="844" ht="21.6" customHeight="1" s="49">
      <c r="A844" s="100" t="n"/>
      <c r="B844" s="34" t="n"/>
      <c r="C844" s="100" t="n"/>
      <c r="D844" s="34" t="n"/>
      <c r="E844" s="34" t="n"/>
      <c r="F844" s="34" t="n"/>
      <c r="G844" s="34" t="n"/>
      <c r="H844" s="34" t="n"/>
    </row>
    <row r="845" ht="21.6" customHeight="1" s="49">
      <c r="A845" s="100" t="n"/>
      <c r="B845" s="34" t="n"/>
      <c r="C845" s="100" t="n"/>
      <c r="D845" s="34" t="n"/>
      <c r="E845" s="34" t="n"/>
      <c r="F845" s="34" t="n"/>
      <c r="G845" s="34" t="n"/>
      <c r="H845" s="34" t="n"/>
    </row>
    <row r="846" ht="21.6" customHeight="1" s="49">
      <c r="A846" s="100" t="n"/>
      <c r="B846" s="34" t="n"/>
      <c r="C846" s="100" t="n"/>
      <c r="D846" s="34" t="n"/>
      <c r="E846" s="34" t="n"/>
      <c r="F846" s="34" t="n"/>
      <c r="G846" s="34" t="n"/>
      <c r="H846" s="34" t="n"/>
    </row>
    <row r="847" ht="21.6" customHeight="1" s="49">
      <c r="A847" s="100" t="n"/>
      <c r="B847" s="34" t="n"/>
      <c r="C847" s="100" t="n"/>
      <c r="D847" s="34" t="n"/>
      <c r="E847" s="34" t="n"/>
      <c r="F847" s="34" t="n"/>
      <c r="G847" s="34" t="n"/>
      <c r="H847" s="34" t="n"/>
    </row>
    <row r="848" ht="21.6" customHeight="1" s="49">
      <c r="A848" s="100" t="n"/>
      <c r="B848" s="34" t="n"/>
      <c r="C848" s="100" t="n"/>
      <c r="D848" s="34" t="n"/>
      <c r="E848" s="34" t="n"/>
      <c r="F848" s="34" t="n"/>
      <c r="G848" s="34" t="n"/>
      <c r="H848" s="34" t="n"/>
    </row>
    <row r="849" ht="21.6" customHeight="1" s="49">
      <c r="A849" s="100" t="n"/>
      <c r="B849" s="34" t="n"/>
      <c r="C849" s="100" t="n"/>
      <c r="D849" s="34" t="n"/>
      <c r="E849" s="34" t="n"/>
      <c r="F849" s="34" t="n"/>
      <c r="G849" s="34" t="n"/>
      <c r="H849" s="34" t="n"/>
    </row>
    <row r="850" ht="21.6" customHeight="1" s="49">
      <c r="A850" s="100" t="n"/>
      <c r="B850" s="34" t="n"/>
      <c r="C850" s="100" t="n"/>
      <c r="D850" s="34" t="n"/>
      <c r="E850" s="34" t="n"/>
      <c r="F850" s="34" t="n"/>
      <c r="G850" s="34" t="n"/>
      <c r="H850" s="34" t="n"/>
    </row>
    <row r="851" ht="21.6" customHeight="1" s="49">
      <c r="A851" s="100" t="n"/>
      <c r="B851" s="34" t="n"/>
      <c r="C851" s="100" t="n"/>
      <c r="D851" s="34" t="n"/>
      <c r="E851" s="34" t="n"/>
      <c r="F851" s="34" t="n"/>
      <c r="G851" s="34" t="n"/>
      <c r="H851" s="34" t="n"/>
    </row>
    <row r="852" ht="21.6" customHeight="1" s="49">
      <c r="A852" s="100" t="n"/>
      <c r="B852" s="34" t="n"/>
      <c r="C852" s="100" t="n"/>
      <c r="D852" s="34" t="n"/>
      <c r="E852" s="34" t="n"/>
      <c r="F852" s="34" t="n"/>
      <c r="G852" s="34" t="n"/>
      <c r="H852" s="34" t="n"/>
    </row>
    <row r="853" ht="21.6" customHeight="1" s="49">
      <c r="A853" s="100" t="n"/>
      <c r="B853" s="34" t="n"/>
      <c r="C853" s="100" t="n"/>
      <c r="D853" s="34" t="n"/>
      <c r="E853" s="34" t="n"/>
      <c r="F853" s="34" t="n"/>
      <c r="G853" s="34" t="n"/>
      <c r="H853" s="34" t="n"/>
    </row>
    <row r="854" ht="21.6" customHeight="1" s="49">
      <c r="A854" s="100" t="n"/>
      <c r="B854" s="34" t="n"/>
      <c r="C854" s="100" t="n"/>
      <c r="D854" s="34" t="n"/>
      <c r="E854" s="34" t="n"/>
      <c r="F854" s="34" t="n"/>
      <c r="G854" s="34" t="n"/>
      <c r="H854" s="34" t="n"/>
    </row>
    <row r="855" ht="21.6" customHeight="1" s="49">
      <c r="A855" s="100" t="n"/>
      <c r="B855" s="34" t="n"/>
      <c r="C855" s="100" t="n"/>
      <c r="D855" s="34" t="n"/>
      <c r="E855" s="34" t="n"/>
      <c r="F855" s="34" t="n"/>
      <c r="G855" s="34" t="n"/>
      <c r="H855" s="34" t="n"/>
    </row>
    <row r="856" ht="21.6" customHeight="1" s="49">
      <c r="A856" s="100" t="n"/>
      <c r="B856" s="34" t="n"/>
      <c r="C856" s="100" t="n"/>
      <c r="D856" s="34" t="n"/>
      <c r="E856" s="34" t="n"/>
      <c r="F856" s="34" t="n"/>
      <c r="G856" s="34" t="n"/>
      <c r="H856" s="34" t="n"/>
    </row>
    <row r="857" ht="21.6" customHeight="1" s="49">
      <c r="A857" s="100" t="n"/>
      <c r="B857" s="34" t="n"/>
      <c r="C857" s="100" t="n"/>
      <c r="D857" s="34" t="n"/>
      <c r="E857" s="34" t="n"/>
      <c r="F857" s="34" t="n"/>
      <c r="G857" s="34" t="n"/>
      <c r="H857" s="34" t="n"/>
    </row>
    <row r="858" ht="21.6" customHeight="1" s="49">
      <c r="A858" s="100" t="n"/>
      <c r="B858" s="34" t="n"/>
      <c r="C858" s="100" t="n"/>
      <c r="D858" s="34" t="n"/>
      <c r="E858" s="34" t="n"/>
      <c r="F858" s="34" t="n"/>
      <c r="G858" s="34" t="n"/>
      <c r="H858" s="34" t="n"/>
    </row>
    <row r="859" ht="21.6" customHeight="1" s="49">
      <c r="A859" s="100" t="n"/>
      <c r="B859" s="34" t="n"/>
      <c r="C859" s="100" t="n"/>
      <c r="D859" s="34" t="n"/>
      <c r="E859" s="34" t="n"/>
      <c r="F859" s="34" t="n"/>
      <c r="G859" s="34" t="n"/>
      <c r="H859" s="34" t="n"/>
    </row>
    <row r="860" ht="21.6" customHeight="1" s="49">
      <c r="A860" s="100" t="n"/>
      <c r="B860" s="34" t="n"/>
      <c r="C860" s="100" t="n"/>
      <c r="D860" s="34" t="n"/>
      <c r="E860" s="34" t="n"/>
      <c r="F860" s="34" t="n"/>
      <c r="G860" s="34" t="n"/>
      <c r="H860" s="34" t="n"/>
    </row>
    <row r="861" ht="21.6" customHeight="1" s="49">
      <c r="A861" s="100" t="n"/>
      <c r="B861" s="34" t="n"/>
      <c r="C861" s="100" t="n"/>
      <c r="D861" s="34" t="n"/>
      <c r="E861" s="34" t="n"/>
      <c r="F861" s="34" t="n"/>
      <c r="G861" s="34" t="n"/>
      <c r="H861" s="34" t="n"/>
    </row>
    <row r="862" ht="21.6" customHeight="1" s="49">
      <c r="A862" s="100" t="n"/>
      <c r="B862" s="34" t="n"/>
      <c r="C862" s="100" t="n"/>
      <c r="D862" s="34" t="n"/>
      <c r="E862" s="34" t="n"/>
      <c r="F862" s="34" t="n"/>
      <c r="G862" s="34" t="n"/>
      <c r="H862" s="34" t="n"/>
    </row>
    <row r="863" ht="21.6" customHeight="1" s="49">
      <c r="A863" s="100" t="n"/>
      <c r="B863" s="34" t="n"/>
      <c r="C863" s="100" t="n"/>
      <c r="D863" s="34" t="n"/>
      <c r="E863" s="34" t="n"/>
      <c r="F863" s="34" t="n"/>
      <c r="G863" s="34" t="n"/>
      <c r="H863" s="34" t="n"/>
    </row>
    <row r="864" ht="21.6" customHeight="1" s="49">
      <c r="A864" s="100" t="n"/>
      <c r="B864" s="34" t="n"/>
      <c r="C864" s="100" t="n"/>
      <c r="D864" s="34" t="n"/>
      <c r="E864" s="34" t="n"/>
      <c r="F864" s="34" t="n"/>
      <c r="G864" s="34" t="n"/>
      <c r="H864" s="34" t="n"/>
    </row>
    <row r="865" ht="21.6" customHeight="1" s="49">
      <c r="A865" s="100" t="n"/>
      <c r="B865" s="34" t="n"/>
      <c r="C865" s="100" t="n"/>
      <c r="D865" s="34" t="n"/>
      <c r="E865" s="34" t="n"/>
      <c r="F865" s="34" t="n"/>
      <c r="G865" s="34" t="n"/>
      <c r="H865" s="34" t="n"/>
    </row>
    <row r="866" ht="21.6" customHeight="1" s="49">
      <c r="A866" s="100" t="n"/>
      <c r="B866" s="34" t="n"/>
      <c r="C866" s="100" t="n"/>
      <c r="D866" s="34" t="n"/>
      <c r="E866" s="34" t="n"/>
      <c r="F866" s="34" t="n"/>
      <c r="G866" s="34" t="n"/>
      <c r="H866" s="34" t="n"/>
    </row>
    <row r="867" ht="21.6" customHeight="1" s="49">
      <c r="A867" s="100" t="n"/>
      <c r="B867" s="34" t="n"/>
      <c r="C867" s="100" t="n"/>
      <c r="D867" s="34" t="n"/>
      <c r="E867" s="34" t="n"/>
      <c r="F867" s="34" t="n"/>
      <c r="G867" s="34" t="n"/>
      <c r="H867" s="34" t="n"/>
    </row>
    <row r="868" ht="21.6" customHeight="1" s="49">
      <c r="A868" s="100" t="n"/>
      <c r="B868" s="34" t="n"/>
      <c r="C868" s="100" t="n"/>
      <c r="D868" s="34" t="n"/>
      <c r="E868" s="34" t="n"/>
      <c r="F868" s="34" t="n"/>
      <c r="G868" s="34" t="n"/>
      <c r="H868" s="34" t="n"/>
    </row>
    <row r="869" ht="21.6" customHeight="1" s="49">
      <c r="A869" s="100" t="n"/>
      <c r="B869" s="34" t="n"/>
      <c r="C869" s="100" t="n"/>
      <c r="D869" s="34" t="n"/>
      <c r="E869" s="34" t="n"/>
      <c r="F869" s="34" t="n"/>
      <c r="G869" s="34" t="n"/>
      <c r="H869" s="34" t="n"/>
    </row>
    <row r="870" ht="21.6" customHeight="1" s="49">
      <c r="A870" s="100" t="n"/>
      <c r="B870" s="34" t="n"/>
      <c r="C870" s="100" t="n"/>
      <c r="D870" s="34" t="n"/>
      <c r="E870" s="34" t="n"/>
      <c r="F870" s="34" t="n"/>
      <c r="G870" s="34" t="n"/>
      <c r="H870" s="34" t="n"/>
    </row>
    <row r="871" ht="21.6" customHeight="1" s="49">
      <c r="A871" s="100" t="n"/>
      <c r="B871" s="34" t="n"/>
      <c r="C871" s="100" t="n"/>
      <c r="D871" s="34" t="n"/>
      <c r="E871" s="34" t="n"/>
      <c r="F871" s="34" t="n"/>
      <c r="G871" s="34" t="n"/>
      <c r="H871" s="34" t="n"/>
    </row>
    <row r="872" ht="21.6" customHeight="1" s="49">
      <c r="A872" s="100" t="n"/>
      <c r="B872" s="34" t="n"/>
      <c r="C872" s="100" t="n"/>
      <c r="D872" s="34" t="n"/>
      <c r="E872" s="34" t="n"/>
      <c r="F872" s="34" t="n"/>
      <c r="G872" s="34" t="n"/>
      <c r="H872" s="34" t="n"/>
    </row>
    <row r="873" ht="21.6" customHeight="1" s="49">
      <c r="A873" s="100" t="n"/>
      <c r="B873" s="34" t="n"/>
      <c r="C873" s="100" t="n"/>
      <c r="D873" s="34" t="n"/>
      <c r="E873" s="34" t="n"/>
      <c r="F873" s="34" t="n"/>
      <c r="G873" s="34" t="n"/>
      <c r="H873" s="34" t="n"/>
    </row>
    <row r="874" ht="21.6" customHeight="1" s="49">
      <c r="A874" s="100" t="n"/>
      <c r="B874" s="34" t="n"/>
      <c r="C874" s="100" t="n"/>
      <c r="D874" s="34" t="n"/>
      <c r="E874" s="34" t="n"/>
      <c r="F874" s="34" t="n"/>
      <c r="G874" s="34" t="n"/>
      <c r="H874" s="34" t="n"/>
    </row>
    <row r="875" ht="21.6" customHeight="1" s="49">
      <c r="A875" s="100" t="n"/>
      <c r="B875" s="34" t="n"/>
      <c r="C875" s="100" t="n"/>
      <c r="D875" s="34" t="n"/>
      <c r="E875" s="34" t="n"/>
      <c r="F875" s="34" t="n"/>
      <c r="G875" s="34" t="n"/>
      <c r="H875" s="34" t="n"/>
    </row>
    <row r="876" ht="21.6" customHeight="1" s="49">
      <c r="A876" s="100" t="n"/>
      <c r="B876" s="34" t="n"/>
      <c r="C876" s="100" t="n"/>
      <c r="D876" s="34" t="n"/>
      <c r="E876" s="34" t="n"/>
      <c r="F876" s="34" t="n"/>
      <c r="G876" s="34" t="n"/>
      <c r="H876" s="34" t="n"/>
    </row>
    <row r="877" ht="21.6" customHeight="1" s="49">
      <c r="A877" s="100" t="n"/>
      <c r="B877" s="34" t="n"/>
      <c r="C877" s="100" t="n"/>
      <c r="D877" s="34" t="n"/>
      <c r="E877" s="34" t="n"/>
      <c r="F877" s="34" t="n"/>
      <c r="G877" s="34" t="n"/>
      <c r="H877" s="34" t="n"/>
    </row>
    <row r="878" ht="21.6" customHeight="1" s="49">
      <c r="A878" s="100" t="n"/>
      <c r="B878" s="34" t="n"/>
      <c r="C878" s="100" t="n"/>
      <c r="D878" s="34" t="n"/>
      <c r="E878" s="34" t="n"/>
      <c r="F878" s="34" t="n"/>
      <c r="G878" s="34" t="n"/>
      <c r="H878" s="34" t="n"/>
    </row>
    <row r="879" ht="21.6" customHeight="1" s="49">
      <c r="A879" s="100" t="n"/>
      <c r="B879" s="34" t="n"/>
      <c r="C879" s="100" t="n"/>
      <c r="D879" s="34" t="n"/>
      <c r="E879" s="34" t="n"/>
      <c r="F879" s="34" t="n"/>
      <c r="G879" s="34" t="n"/>
      <c r="H879" s="34" t="n"/>
    </row>
    <row r="880" ht="21.6" customHeight="1" s="49">
      <c r="A880" s="100" t="n"/>
      <c r="B880" s="34" t="n"/>
      <c r="C880" s="100" t="n"/>
      <c r="D880" s="34" t="n"/>
      <c r="E880" s="34" t="n"/>
      <c r="F880" s="34" t="n"/>
      <c r="G880" s="34" t="n"/>
      <c r="H880" s="34" t="n"/>
    </row>
    <row r="881" ht="21.6" customHeight="1" s="49">
      <c r="A881" s="100" t="n"/>
      <c r="B881" s="34" t="n"/>
      <c r="C881" s="100" t="n"/>
      <c r="D881" s="34" t="n"/>
      <c r="E881" s="34" t="n"/>
      <c r="F881" s="34" t="n"/>
      <c r="G881" s="34" t="n"/>
      <c r="H881" s="34" t="n"/>
    </row>
    <row r="882" ht="21.6" customHeight="1" s="49">
      <c r="A882" s="100" t="n"/>
      <c r="B882" s="34" t="n"/>
      <c r="C882" s="100" t="n"/>
      <c r="D882" s="34" t="n"/>
      <c r="E882" s="34" t="n"/>
      <c r="F882" s="34" t="n"/>
      <c r="G882" s="34" t="n"/>
      <c r="H882" s="34" t="n"/>
    </row>
    <row r="883" ht="21.6" customHeight="1" s="49">
      <c r="A883" s="100" t="n"/>
      <c r="B883" s="34" t="n"/>
      <c r="C883" s="100" t="n"/>
      <c r="D883" s="34" t="n"/>
      <c r="E883" s="34" t="n"/>
      <c r="F883" s="34" t="n"/>
      <c r="G883" s="34" t="n"/>
      <c r="H883" s="34" t="n"/>
    </row>
    <row r="884" ht="21.6" customHeight="1" s="49">
      <c r="A884" s="100" t="n"/>
      <c r="B884" s="34" t="n"/>
      <c r="C884" s="100" t="n"/>
      <c r="D884" s="34" t="n"/>
      <c r="E884" s="34" t="n"/>
      <c r="F884" s="34" t="n"/>
      <c r="G884" s="34" t="n"/>
      <c r="H884" s="34" t="n"/>
    </row>
    <row r="885" ht="21.6" customHeight="1" s="49">
      <c r="A885" s="100" t="n"/>
      <c r="B885" s="34" t="n"/>
      <c r="C885" s="100" t="n"/>
      <c r="D885" s="34" t="n"/>
      <c r="E885" s="34" t="n"/>
      <c r="F885" s="34" t="n"/>
      <c r="G885" s="34" t="n"/>
      <c r="H885" s="34" t="n"/>
    </row>
    <row r="886" ht="21.6" customHeight="1" s="49">
      <c r="A886" s="100" t="n"/>
      <c r="B886" s="34" t="n"/>
      <c r="C886" s="100" t="n"/>
      <c r="D886" s="34" t="n"/>
      <c r="E886" s="34" t="n"/>
      <c r="F886" s="34" t="n"/>
      <c r="G886" s="34" t="n"/>
      <c r="H886" s="34" t="n"/>
    </row>
    <row r="887" ht="21.6" customHeight="1" s="49">
      <c r="A887" s="100" t="n"/>
      <c r="B887" s="34" t="n"/>
      <c r="C887" s="100" t="n"/>
      <c r="D887" s="34" t="n"/>
      <c r="E887" s="34" t="n"/>
      <c r="F887" s="34" t="n"/>
      <c r="G887" s="34" t="n"/>
      <c r="H887" s="34" t="n"/>
    </row>
    <row r="888" ht="21.6" customHeight="1" s="49">
      <c r="A888" s="100" t="n"/>
      <c r="B888" s="34" t="n"/>
      <c r="C888" s="100" t="n"/>
      <c r="D888" s="34" t="n"/>
      <c r="E888" s="34" t="n"/>
      <c r="F888" s="34" t="n"/>
      <c r="G888" s="34" t="n"/>
      <c r="H888" s="34" t="n"/>
    </row>
    <row r="889" ht="21.6" customHeight="1" s="49">
      <c r="A889" s="100" t="n"/>
      <c r="B889" s="34" t="n"/>
      <c r="C889" s="100" t="n"/>
      <c r="D889" s="34" t="n"/>
      <c r="E889" s="34" t="n"/>
      <c r="F889" s="34" t="n"/>
      <c r="G889" s="34" t="n"/>
      <c r="H889" s="34" t="n"/>
    </row>
    <row r="890" ht="21.6" customHeight="1" s="49">
      <c r="A890" s="100" t="n"/>
      <c r="B890" s="34" t="n"/>
      <c r="C890" s="100" t="n"/>
      <c r="D890" s="34" t="n"/>
      <c r="E890" s="34" t="n"/>
      <c r="F890" s="34" t="n"/>
      <c r="G890" s="34" t="n"/>
      <c r="H890" s="34" t="n"/>
    </row>
    <row r="891" ht="21.6" customHeight="1" s="49">
      <c r="A891" s="100" t="n"/>
      <c r="B891" s="34" t="n"/>
      <c r="C891" s="100" t="n"/>
      <c r="D891" s="34" t="n"/>
      <c r="E891" s="34" t="n"/>
      <c r="F891" s="34" t="n"/>
      <c r="G891" s="34" t="n"/>
      <c r="H891" s="34" t="n"/>
    </row>
    <row r="892" ht="21.6" customHeight="1" s="49">
      <c r="A892" s="100" t="n"/>
      <c r="B892" s="34" t="n"/>
      <c r="C892" s="100" t="n"/>
      <c r="D892" s="34" t="n"/>
      <c r="E892" s="34" t="n"/>
      <c r="F892" s="34" t="n"/>
      <c r="G892" s="34" t="n"/>
      <c r="H892" s="34" t="n"/>
    </row>
    <row r="893" ht="21.6" customHeight="1" s="49">
      <c r="A893" s="100" t="n"/>
      <c r="B893" s="34" t="n"/>
      <c r="C893" s="100" t="n"/>
      <c r="D893" s="34" t="n"/>
      <c r="E893" s="34" t="n"/>
      <c r="F893" s="34" t="n"/>
      <c r="G893" s="34" t="n"/>
      <c r="H893" s="34" t="n"/>
    </row>
    <row r="894" ht="21.6" customHeight="1" s="49">
      <c r="A894" s="100" t="n"/>
      <c r="B894" s="34" t="n"/>
      <c r="C894" s="100" t="n"/>
      <c r="D894" s="34" t="n"/>
      <c r="E894" s="34" t="n"/>
      <c r="F894" s="34" t="n"/>
      <c r="G894" s="34" t="n"/>
      <c r="H894" s="34" t="n"/>
    </row>
    <row r="895" ht="21.6" customHeight="1" s="49">
      <c r="A895" s="100" t="n"/>
      <c r="B895" s="34" t="n"/>
      <c r="C895" s="100" t="n"/>
      <c r="D895" s="34" t="n"/>
      <c r="E895" s="34" t="n"/>
      <c r="F895" s="34" t="n"/>
      <c r="G895" s="34" t="n"/>
      <c r="H895" s="34" t="n"/>
    </row>
    <row r="896" ht="21.6" customHeight="1" s="49">
      <c r="A896" s="100" t="n"/>
      <c r="B896" s="34" t="n"/>
      <c r="C896" s="100" t="n"/>
      <c r="D896" s="34" t="n"/>
      <c r="E896" s="34" t="n"/>
      <c r="F896" s="34" t="n"/>
      <c r="G896" s="34" t="n"/>
      <c r="H896" s="34" t="n"/>
    </row>
    <row r="897" ht="21.6" customHeight="1" s="49">
      <c r="A897" s="100" t="n"/>
      <c r="B897" s="34" t="n"/>
      <c r="C897" s="100" t="n"/>
      <c r="D897" s="34" t="n"/>
      <c r="E897" s="34" t="n"/>
      <c r="F897" s="34" t="n"/>
      <c r="G897" s="34" t="n"/>
      <c r="H897" s="34" t="n"/>
    </row>
    <row r="898" ht="21.6" customHeight="1" s="49">
      <c r="A898" s="100" t="n"/>
      <c r="B898" s="34" t="n"/>
      <c r="C898" s="100" t="n"/>
      <c r="D898" s="34" t="n"/>
      <c r="E898" s="34" t="n"/>
      <c r="F898" s="34" t="n"/>
      <c r="G898" s="34" t="n"/>
      <c r="H898" s="34" t="n"/>
    </row>
    <row r="899" ht="21.6" customHeight="1" s="49">
      <c r="A899" s="100" t="n"/>
      <c r="B899" s="34" t="n"/>
      <c r="C899" s="100" t="n"/>
      <c r="D899" s="34" t="n"/>
      <c r="E899" s="34" t="n"/>
      <c r="F899" s="34" t="n"/>
      <c r="G899" s="34" t="n"/>
      <c r="H899" s="34" t="n"/>
    </row>
    <row r="900" ht="21.6" customHeight="1" s="49">
      <c r="A900" s="100" t="n"/>
      <c r="B900" s="34" t="n"/>
      <c r="C900" s="100" t="n"/>
      <c r="D900" s="34" t="n"/>
      <c r="E900" s="34" t="n"/>
      <c r="F900" s="34" t="n"/>
      <c r="G900" s="34" t="n"/>
      <c r="H900" s="34" t="n"/>
    </row>
    <row r="901" ht="21.6" customHeight="1" s="49">
      <c r="A901" s="100" t="n"/>
      <c r="B901" s="34" t="n"/>
      <c r="C901" s="100" t="n"/>
      <c r="D901" s="34" t="n"/>
      <c r="E901" s="34" t="n"/>
      <c r="F901" s="34" t="n"/>
      <c r="G901" s="34" t="n"/>
      <c r="H901" s="34" t="n"/>
    </row>
    <row r="902" ht="21.6" customHeight="1" s="49">
      <c r="A902" s="100" t="n"/>
      <c r="B902" s="34" t="n"/>
      <c r="C902" s="100" t="n"/>
      <c r="D902" s="34" t="n"/>
      <c r="E902" s="34" t="n"/>
      <c r="F902" s="34" t="n"/>
      <c r="G902" s="34" t="n"/>
      <c r="H902" s="34" t="n"/>
    </row>
    <row r="903" ht="21.6" customHeight="1" s="49">
      <c r="A903" s="100" t="n"/>
      <c r="B903" s="34" t="n"/>
      <c r="C903" s="100" t="n"/>
      <c r="D903" s="34" t="n"/>
      <c r="E903" s="34" t="n"/>
      <c r="F903" s="34" t="n"/>
      <c r="G903" s="34" t="n"/>
      <c r="H903" s="34" t="n"/>
    </row>
    <row r="904" ht="21.6" customHeight="1" s="49">
      <c r="A904" s="100" t="n"/>
      <c r="B904" s="34" t="n"/>
      <c r="C904" s="100" t="n"/>
      <c r="D904" s="34" t="n"/>
      <c r="E904" s="34" t="n"/>
      <c r="F904" s="34" t="n"/>
      <c r="G904" s="34" t="n"/>
      <c r="H904" s="34" t="n"/>
    </row>
    <row r="905" ht="21.6" customHeight="1" s="49">
      <c r="A905" s="100" t="n"/>
      <c r="B905" s="34" t="n"/>
      <c r="C905" s="100" t="n"/>
      <c r="D905" s="34" t="n"/>
      <c r="E905" s="34" t="n"/>
      <c r="F905" s="34" t="n"/>
      <c r="G905" s="34" t="n"/>
      <c r="H905" s="34" t="n"/>
    </row>
    <row r="906" ht="21.6" customHeight="1" s="49">
      <c r="A906" s="100" t="n"/>
      <c r="B906" s="34" t="n"/>
      <c r="C906" s="100" t="n"/>
      <c r="D906" s="34" t="n"/>
      <c r="E906" s="34" t="n"/>
      <c r="F906" s="34" t="n"/>
      <c r="G906" s="34" t="n"/>
      <c r="H906" s="34" t="n"/>
    </row>
    <row r="907" ht="21.6" customHeight="1" s="49">
      <c r="A907" s="100" t="n"/>
      <c r="B907" s="34" t="n"/>
      <c r="C907" s="100" t="n"/>
      <c r="D907" s="34" t="n"/>
      <c r="E907" s="34" t="n"/>
      <c r="F907" s="34" t="n"/>
      <c r="G907" s="34" t="n"/>
      <c r="H907" s="34" t="n"/>
    </row>
    <row r="908" ht="21.6" customHeight="1" s="49">
      <c r="A908" s="100" t="n"/>
      <c r="B908" s="34" t="n"/>
      <c r="C908" s="100" t="n"/>
      <c r="D908" s="34" t="n"/>
      <c r="E908" s="34" t="n"/>
      <c r="F908" s="34" t="n"/>
      <c r="G908" s="34" t="n"/>
      <c r="H908" s="34" t="n"/>
    </row>
    <row r="909" ht="21.6" customHeight="1" s="49">
      <c r="A909" s="100" t="n"/>
      <c r="B909" s="34" t="n"/>
      <c r="C909" s="100" t="n"/>
      <c r="D909" s="34" t="n"/>
      <c r="E909" s="34" t="n"/>
      <c r="F909" s="34" t="n"/>
      <c r="G909" s="34" t="n"/>
      <c r="H909" s="34" t="n"/>
    </row>
    <row r="910" ht="21.6" customHeight="1" s="49">
      <c r="A910" s="100" t="n"/>
      <c r="B910" s="34" t="n"/>
      <c r="C910" s="100" t="n"/>
      <c r="D910" s="34" t="n"/>
      <c r="E910" s="34" t="n"/>
      <c r="F910" s="34" t="n"/>
      <c r="G910" s="34" t="n"/>
      <c r="H910" s="34" t="n"/>
    </row>
    <row r="911" ht="21.6" customHeight="1" s="49">
      <c r="A911" s="100" t="n"/>
      <c r="B911" s="34" t="n"/>
      <c r="C911" s="100" t="n"/>
      <c r="D911" s="34" t="n"/>
      <c r="E911" s="34" t="n"/>
      <c r="F911" s="34" t="n"/>
      <c r="G911" s="34" t="n"/>
      <c r="H911" s="34" t="n"/>
    </row>
    <row r="912" ht="21.6" customHeight="1" s="49">
      <c r="A912" s="100" t="n"/>
      <c r="B912" s="34" t="n"/>
      <c r="C912" s="100" t="n"/>
      <c r="D912" s="34" t="n"/>
      <c r="E912" s="34" t="n"/>
      <c r="F912" s="34" t="n"/>
      <c r="G912" s="34" t="n"/>
      <c r="H912" s="34" t="n"/>
    </row>
    <row r="913" ht="21.6" customHeight="1" s="49">
      <c r="A913" s="100" t="n"/>
      <c r="B913" s="34" t="n"/>
      <c r="C913" s="100" t="n"/>
      <c r="D913" s="34" t="n"/>
      <c r="E913" s="34" t="n"/>
      <c r="F913" s="34" t="n"/>
      <c r="G913" s="34" t="n"/>
      <c r="H913" s="34" t="n"/>
    </row>
    <row r="914" ht="21.6" customHeight="1" s="49">
      <c r="A914" s="100" t="n"/>
      <c r="B914" s="34" t="n"/>
      <c r="C914" s="100" t="n"/>
      <c r="D914" s="34" t="n"/>
      <c r="E914" s="34" t="n"/>
      <c r="F914" s="34" t="n"/>
      <c r="G914" s="34" t="n"/>
      <c r="H914" s="34" t="n"/>
    </row>
    <row r="915" ht="21.6" customHeight="1" s="49">
      <c r="A915" s="100" t="n"/>
      <c r="B915" s="34" t="n"/>
      <c r="C915" s="100" t="n"/>
      <c r="D915" s="34" t="n"/>
      <c r="E915" s="34" t="n"/>
      <c r="F915" s="34" t="n"/>
      <c r="G915" s="34" t="n"/>
      <c r="H915" s="34" t="n"/>
    </row>
    <row r="916" ht="21.6" customHeight="1" s="49">
      <c r="A916" s="100" t="n"/>
      <c r="B916" s="34" t="n"/>
      <c r="C916" s="100" t="n"/>
      <c r="D916" s="34" t="n"/>
      <c r="E916" s="34" t="n"/>
      <c r="F916" s="34" t="n"/>
      <c r="G916" s="34" t="n"/>
      <c r="H916" s="34" t="n"/>
    </row>
    <row r="917" ht="21.6" customHeight="1" s="49">
      <c r="A917" s="100" t="n"/>
      <c r="B917" s="34" t="n"/>
      <c r="C917" s="100" t="n"/>
      <c r="D917" s="34" t="n"/>
      <c r="E917" s="34" t="n"/>
      <c r="F917" s="34" t="n"/>
      <c r="G917" s="34" t="n"/>
      <c r="H917" s="34" t="n"/>
    </row>
    <row r="918" ht="21.6" customHeight="1" s="49">
      <c r="A918" s="100" t="n"/>
      <c r="B918" s="34" t="n"/>
      <c r="C918" s="100" t="n"/>
      <c r="D918" s="34" t="n"/>
      <c r="E918" s="34" t="n"/>
      <c r="F918" s="34" t="n"/>
      <c r="G918" s="34" t="n"/>
      <c r="H918" s="34" t="n"/>
    </row>
    <row r="919" ht="21.6" customHeight="1" s="49">
      <c r="A919" s="100" t="n"/>
      <c r="B919" s="34" t="n"/>
      <c r="C919" s="100" t="n"/>
      <c r="D919" s="34" t="n"/>
      <c r="E919" s="34" t="n"/>
      <c r="F919" s="34" t="n"/>
      <c r="G919" s="34" t="n"/>
      <c r="H919" s="34" t="n"/>
    </row>
    <row r="920" ht="21.6" customHeight="1" s="49">
      <c r="A920" s="100" t="n"/>
      <c r="B920" s="34" t="n"/>
      <c r="C920" s="100" t="n"/>
      <c r="D920" s="34" t="n"/>
      <c r="E920" s="34" t="n"/>
      <c r="F920" s="34" t="n"/>
      <c r="G920" s="34" t="n"/>
      <c r="H920" s="34" t="n"/>
    </row>
    <row r="921" ht="21.6" customHeight="1" s="49">
      <c r="A921" s="100" t="n"/>
      <c r="B921" s="34" t="n"/>
      <c r="C921" s="100" t="n"/>
      <c r="D921" s="34" t="n"/>
      <c r="E921" s="34" t="n"/>
      <c r="F921" s="34" t="n"/>
      <c r="G921" s="34" t="n"/>
      <c r="H921" s="34" t="n"/>
    </row>
    <row r="922" ht="21.6" customHeight="1" s="49">
      <c r="A922" s="100" t="n"/>
      <c r="B922" s="34" t="n"/>
      <c r="C922" s="100" t="n"/>
      <c r="D922" s="34" t="n"/>
      <c r="E922" s="34" t="n"/>
      <c r="F922" s="34" t="n"/>
      <c r="G922" s="34" t="n"/>
      <c r="H922" s="34" t="n"/>
    </row>
    <row r="923" ht="21.6" customHeight="1" s="49">
      <c r="A923" s="100" t="n"/>
      <c r="B923" s="34" t="n"/>
      <c r="C923" s="100" t="n"/>
      <c r="D923" s="34" t="n"/>
      <c r="E923" s="34" t="n"/>
      <c r="F923" s="34" t="n"/>
      <c r="G923" s="34" t="n"/>
      <c r="H923" s="34" t="n"/>
    </row>
    <row r="924" ht="21.6" customHeight="1" s="49">
      <c r="A924" s="100" t="n"/>
      <c r="B924" s="34" t="n"/>
      <c r="C924" s="100" t="n"/>
      <c r="D924" s="34" t="n"/>
      <c r="E924" s="34" t="n"/>
      <c r="F924" s="34" t="n"/>
      <c r="G924" s="34" t="n"/>
      <c r="H924" s="34" t="n"/>
    </row>
    <row r="925" ht="21.6" customHeight="1" s="49">
      <c r="A925" s="100" t="n"/>
      <c r="B925" s="34" t="n"/>
      <c r="C925" s="100" t="n"/>
      <c r="D925" s="34" t="n"/>
      <c r="E925" s="34" t="n"/>
      <c r="F925" s="34" t="n"/>
      <c r="G925" s="34" t="n"/>
      <c r="H925" s="34" t="n"/>
    </row>
    <row r="926" ht="21.6" customHeight="1" s="49">
      <c r="A926" s="100" t="n"/>
      <c r="B926" s="34" t="n"/>
      <c r="C926" s="100" t="n"/>
      <c r="D926" s="34" t="n"/>
      <c r="E926" s="34" t="n"/>
      <c r="F926" s="34" t="n"/>
      <c r="G926" s="34" t="n"/>
      <c r="H926" s="34" t="n"/>
    </row>
    <row r="927" ht="21.6" customHeight="1" s="49">
      <c r="A927" s="100" t="n"/>
      <c r="B927" s="34" t="n"/>
      <c r="C927" s="100" t="n"/>
      <c r="D927" s="34" t="n"/>
      <c r="E927" s="34" t="n"/>
      <c r="F927" s="34" t="n"/>
      <c r="G927" s="34" t="n"/>
      <c r="H927" s="34" t="n"/>
    </row>
    <row r="928" ht="21.6" customHeight="1" s="49">
      <c r="A928" s="100" t="n"/>
      <c r="B928" s="34" t="n"/>
      <c r="C928" s="100" t="n"/>
      <c r="D928" s="34" t="n"/>
      <c r="E928" s="34" t="n"/>
      <c r="F928" s="34" t="n"/>
      <c r="G928" s="34" t="n"/>
      <c r="H928" s="34" t="n"/>
    </row>
    <row r="929" ht="21.6" customHeight="1" s="49">
      <c r="A929" s="100" t="n"/>
      <c r="B929" s="34" t="n"/>
      <c r="C929" s="100" t="n"/>
      <c r="D929" s="34" t="n"/>
      <c r="E929" s="34" t="n"/>
      <c r="F929" s="34" t="n"/>
      <c r="G929" s="34" t="n"/>
      <c r="H929" s="34" t="n"/>
    </row>
    <row r="930" ht="21.6" customHeight="1" s="49">
      <c r="A930" s="100" t="n"/>
      <c r="B930" s="34" t="n"/>
      <c r="C930" s="100" t="n"/>
      <c r="D930" s="34" t="n"/>
      <c r="E930" s="34" t="n"/>
      <c r="F930" s="34" t="n"/>
      <c r="G930" s="34" t="n"/>
      <c r="H930" s="34" t="n"/>
    </row>
    <row r="931" ht="21.6" customHeight="1" s="49">
      <c r="A931" s="100" t="n"/>
      <c r="B931" s="34" t="n"/>
      <c r="C931" s="100" t="n"/>
      <c r="D931" s="34" t="n"/>
      <c r="E931" s="34" t="n"/>
      <c r="F931" s="34" t="n"/>
      <c r="G931" s="34" t="n"/>
      <c r="H931" s="34" t="n"/>
    </row>
    <row r="932" ht="21.6" customHeight="1" s="49">
      <c r="A932" s="100" t="n"/>
      <c r="B932" s="34" t="n"/>
      <c r="C932" s="100" t="n"/>
      <c r="D932" s="34" t="n"/>
      <c r="E932" s="34" t="n"/>
      <c r="F932" s="34" t="n"/>
      <c r="G932" s="34" t="n"/>
      <c r="H932" s="34" t="n"/>
    </row>
    <row r="933" ht="21.6" customHeight="1" s="49">
      <c r="A933" s="100" t="n"/>
      <c r="B933" s="34" t="n"/>
      <c r="C933" s="100" t="n"/>
      <c r="D933" s="34" t="n"/>
      <c r="E933" s="34" t="n"/>
      <c r="F933" s="34" t="n"/>
      <c r="G933" s="34" t="n"/>
      <c r="H933" s="34" t="n"/>
    </row>
    <row r="934" ht="21.6" customHeight="1" s="49">
      <c r="A934" s="100" t="n"/>
      <c r="B934" s="34" t="n"/>
      <c r="C934" s="100" t="n"/>
      <c r="D934" s="34" t="n"/>
      <c r="E934" s="34" t="n"/>
      <c r="F934" s="34" t="n"/>
      <c r="G934" s="34" t="n"/>
      <c r="H934" s="34" t="n"/>
    </row>
    <row r="935" ht="21.6" customHeight="1" s="49">
      <c r="A935" s="100" t="n"/>
      <c r="B935" s="34" t="n"/>
      <c r="C935" s="100" t="n"/>
      <c r="D935" s="34" t="n"/>
      <c r="E935" s="34" t="n"/>
      <c r="F935" s="34" t="n"/>
      <c r="G935" s="34" t="n"/>
      <c r="H935" s="34" t="n"/>
    </row>
    <row r="936" ht="21.6" customHeight="1" s="49">
      <c r="A936" s="100" t="n"/>
      <c r="B936" s="34" t="n"/>
      <c r="C936" s="100" t="n"/>
      <c r="D936" s="34" t="n"/>
      <c r="E936" s="34" t="n"/>
      <c r="F936" s="34" t="n"/>
      <c r="G936" s="34" t="n"/>
      <c r="H936" s="34" t="n"/>
    </row>
    <row r="937" ht="21.6" customHeight="1" s="49">
      <c r="A937" s="100" t="n"/>
      <c r="B937" s="34" t="n"/>
      <c r="C937" s="100" t="n"/>
      <c r="D937" s="34" t="n"/>
      <c r="E937" s="34" t="n"/>
      <c r="F937" s="34" t="n"/>
      <c r="G937" s="34" t="n"/>
      <c r="H937" s="34" t="n"/>
    </row>
    <row r="938" ht="21.6" customHeight="1" s="49">
      <c r="A938" s="100" t="n"/>
      <c r="B938" s="34" t="n"/>
      <c r="C938" s="100" t="n"/>
      <c r="D938" s="34" t="n"/>
      <c r="E938" s="34" t="n"/>
      <c r="F938" s="34" t="n"/>
      <c r="G938" s="34" t="n"/>
      <c r="H938" s="34" t="n"/>
    </row>
    <row r="939" ht="21.6" customHeight="1" s="49">
      <c r="A939" s="100" t="n"/>
      <c r="B939" s="34" t="n"/>
      <c r="C939" s="100" t="n"/>
      <c r="D939" s="34" t="n"/>
      <c r="E939" s="34" t="n"/>
      <c r="F939" s="34" t="n"/>
      <c r="G939" s="34" t="n"/>
      <c r="H939" s="34" t="n"/>
    </row>
    <row r="940" ht="21.6" customHeight="1" s="49">
      <c r="A940" s="100" t="n"/>
      <c r="B940" s="34" t="n"/>
      <c r="C940" s="100" t="n"/>
      <c r="D940" s="34" t="n"/>
      <c r="E940" s="34" t="n"/>
      <c r="F940" s="34" t="n"/>
      <c r="G940" s="34" t="n"/>
      <c r="H940" s="34" t="n"/>
    </row>
    <row r="941" ht="21.6" customHeight="1" s="49">
      <c r="A941" s="100" t="n"/>
      <c r="B941" s="34" t="n"/>
      <c r="C941" s="100" t="n"/>
      <c r="D941" s="34" t="n"/>
      <c r="E941" s="34" t="n"/>
      <c r="F941" s="34" t="n"/>
      <c r="G941" s="34" t="n"/>
      <c r="H941" s="34" t="n"/>
    </row>
    <row r="942" ht="21.6" customHeight="1" s="49">
      <c r="A942" s="100" t="n"/>
      <c r="B942" s="34" t="n"/>
      <c r="C942" s="100" t="n"/>
      <c r="D942" s="34" t="n"/>
      <c r="E942" s="34" t="n"/>
      <c r="F942" s="34" t="n"/>
      <c r="G942" s="34" t="n"/>
      <c r="H942" s="34" t="n"/>
    </row>
    <row r="943" ht="21.6" customHeight="1" s="49">
      <c r="A943" s="100" t="n"/>
      <c r="B943" s="34" t="n"/>
      <c r="C943" s="100" t="n"/>
      <c r="D943" s="34" t="n"/>
      <c r="E943" s="34" t="n"/>
      <c r="F943" s="34" t="n"/>
      <c r="G943" s="34" t="n"/>
      <c r="H943" s="34" t="n"/>
    </row>
    <row r="944" ht="21.6" customHeight="1" s="49">
      <c r="A944" s="100" t="n"/>
      <c r="B944" s="34" t="n"/>
      <c r="C944" s="100" t="n"/>
      <c r="D944" s="34" t="n"/>
      <c r="E944" s="34" t="n"/>
      <c r="F944" s="34" t="n"/>
      <c r="G944" s="34" t="n"/>
      <c r="H944" s="34" t="n"/>
    </row>
    <row r="945" ht="21.6" customHeight="1" s="49">
      <c r="A945" s="100" t="n"/>
      <c r="B945" s="34" t="n"/>
      <c r="C945" s="100" t="n"/>
      <c r="D945" s="34" t="n"/>
      <c r="E945" s="34" t="n"/>
      <c r="F945" s="34" t="n"/>
      <c r="G945" s="34" t="n"/>
      <c r="H945" s="34" t="n"/>
    </row>
    <row r="946" ht="21.6" customHeight="1" s="49">
      <c r="A946" s="100" t="n"/>
      <c r="B946" s="34" t="n"/>
      <c r="C946" s="100" t="n"/>
      <c r="D946" s="34" t="n"/>
      <c r="E946" s="34" t="n"/>
      <c r="F946" s="34" t="n"/>
      <c r="G946" s="34" t="n"/>
      <c r="H946" s="34" t="n"/>
    </row>
    <row r="947" ht="21.6" customHeight="1" s="49">
      <c r="A947" s="100" t="n"/>
      <c r="B947" s="34" t="n"/>
      <c r="C947" s="100" t="n"/>
      <c r="D947" s="34" t="n"/>
      <c r="E947" s="34" t="n"/>
      <c r="F947" s="34" t="n"/>
      <c r="G947" s="34" t="n"/>
      <c r="H947" s="34" t="n"/>
    </row>
    <row r="948" ht="21.6" customHeight="1" s="49">
      <c r="A948" s="100" t="n"/>
      <c r="B948" s="34" t="n"/>
      <c r="C948" s="100" t="n"/>
      <c r="D948" s="34" t="n"/>
      <c r="E948" s="34" t="n"/>
      <c r="F948" s="34" t="n"/>
      <c r="G948" s="34" t="n"/>
      <c r="H948" s="34" t="n"/>
    </row>
    <row r="949" ht="21.6" customHeight="1" s="49">
      <c r="A949" s="100" t="n"/>
      <c r="B949" s="34" t="n"/>
      <c r="C949" s="100" t="n"/>
      <c r="D949" s="34" t="n"/>
      <c r="E949" s="34" t="n"/>
      <c r="F949" s="34" t="n"/>
      <c r="G949" s="34" t="n"/>
      <c r="H949" s="34" t="n"/>
    </row>
    <row r="950" ht="21.6" customHeight="1" s="49">
      <c r="A950" s="100" t="n"/>
      <c r="B950" s="34" t="n"/>
      <c r="C950" s="100" t="n"/>
      <c r="D950" s="34" t="n"/>
      <c r="E950" s="34" t="n"/>
      <c r="F950" s="34" t="n"/>
      <c r="G950" s="34" t="n"/>
      <c r="H950" s="34" t="n"/>
    </row>
    <row r="951" ht="21.6" customHeight="1" s="49">
      <c r="A951" s="100" t="n"/>
      <c r="B951" s="34" t="n"/>
      <c r="C951" s="100" t="n"/>
      <c r="D951" s="34" t="n"/>
      <c r="E951" s="34" t="n"/>
      <c r="F951" s="34" t="n"/>
      <c r="G951" s="34" t="n"/>
      <c r="H951" s="34" t="n"/>
    </row>
    <row r="952" ht="21.6" customHeight="1" s="49">
      <c r="A952" s="100" t="n"/>
      <c r="B952" s="34" t="n"/>
      <c r="C952" s="100" t="n"/>
      <c r="D952" s="34" t="n"/>
      <c r="E952" s="34" t="n"/>
      <c r="F952" s="34" t="n"/>
      <c r="G952" s="34" t="n"/>
      <c r="H952" s="34" t="n"/>
    </row>
    <row r="953" ht="21.6" customHeight="1" s="49">
      <c r="A953" s="100" t="n"/>
      <c r="B953" s="34" t="n"/>
      <c r="C953" s="100" t="n"/>
      <c r="D953" s="34" t="n"/>
      <c r="E953" s="34" t="n"/>
      <c r="F953" s="34" t="n"/>
      <c r="G953" s="34" t="n"/>
      <c r="H953" s="34" t="n"/>
    </row>
    <row r="954" ht="21.6" customHeight="1" s="49">
      <c r="A954" s="100" t="n"/>
      <c r="B954" s="34" t="n"/>
      <c r="C954" s="100" t="n"/>
      <c r="D954" s="34" t="n"/>
      <c r="E954" s="34" t="n"/>
      <c r="F954" s="34" t="n"/>
      <c r="G954" s="34" t="n"/>
      <c r="H954" s="34" t="n"/>
    </row>
    <row r="955" ht="21.6" customHeight="1" s="49">
      <c r="A955" s="100" t="n"/>
      <c r="B955" s="34" t="n"/>
      <c r="C955" s="100" t="n"/>
      <c r="D955" s="34" t="n"/>
      <c r="E955" s="34" t="n"/>
      <c r="F955" s="34" t="n"/>
      <c r="G955" s="34" t="n"/>
      <c r="H955" s="34" t="n"/>
    </row>
    <row r="956" ht="21.6" customHeight="1" s="49">
      <c r="A956" s="100" t="n"/>
      <c r="B956" s="34" t="n"/>
      <c r="C956" s="100" t="n"/>
      <c r="D956" s="34" t="n"/>
      <c r="E956" s="34" t="n"/>
      <c r="F956" s="34" t="n"/>
      <c r="G956" s="34" t="n"/>
      <c r="H956" s="34" t="n"/>
    </row>
    <row r="957" ht="21.6" customHeight="1" s="49">
      <c r="A957" s="100" t="n"/>
      <c r="B957" s="34" t="n"/>
      <c r="C957" s="100" t="n"/>
      <c r="D957" s="34" t="n"/>
      <c r="E957" s="34" t="n"/>
      <c r="F957" s="34" t="n"/>
      <c r="G957" s="34" t="n"/>
      <c r="H957" s="34" t="n"/>
    </row>
    <row r="958" ht="21.6" customHeight="1" s="49">
      <c r="A958" s="100" t="n"/>
      <c r="B958" s="34" t="n"/>
      <c r="C958" s="100" t="n"/>
      <c r="D958" s="34" t="n"/>
      <c r="E958" s="34" t="n"/>
      <c r="F958" s="34" t="n"/>
      <c r="G958" s="34" t="n"/>
      <c r="H958" s="34" t="n"/>
    </row>
    <row r="959" ht="21.6" customHeight="1" s="49">
      <c r="A959" s="100" t="n"/>
      <c r="B959" s="34" t="n"/>
      <c r="C959" s="100" t="n"/>
      <c r="D959" s="34" t="n"/>
      <c r="E959" s="34" t="n"/>
      <c r="F959" s="34" t="n"/>
      <c r="G959" s="34" t="n"/>
      <c r="H959" s="34" t="n"/>
    </row>
    <row r="960" ht="21.6" customHeight="1" s="49">
      <c r="A960" s="100" t="n"/>
      <c r="B960" s="34" t="n"/>
      <c r="C960" s="100" t="n"/>
      <c r="D960" s="34" t="n"/>
      <c r="E960" s="34" t="n"/>
      <c r="F960" s="34" t="n"/>
      <c r="G960" s="34" t="n"/>
      <c r="H960" s="34" t="n"/>
    </row>
    <row r="961" ht="21.6" customHeight="1" s="49">
      <c r="A961" s="100" t="n"/>
      <c r="B961" s="34" t="n"/>
      <c r="C961" s="100" t="n"/>
      <c r="D961" s="34" t="n"/>
      <c r="E961" s="34" t="n"/>
      <c r="F961" s="34" t="n"/>
      <c r="G961" s="34" t="n"/>
      <c r="H961" s="34" t="n"/>
    </row>
    <row r="962" ht="21.6" customHeight="1" s="49">
      <c r="A962" s="100" t="n"/>
      <c r="B962" s="34" t="n"/>
      <c r="C962" s="100" t="n"/>
      <c r="D962" s="34" t="n"/>
      <c r="E962" s="34" t="n"/>
      <c r="F962" s="34" t="n"/>
      <c r="G962" s="34" t="n"/>
      <c r="H962" s="34" t="n"/>
    </row>
    <row r="963" ht="21.6" customHeight="1" s="49">
      <c r="A963" s="100" t="n"/>
      <c r="B963" s="34" t="n"/>
      <c r="C963" s="100" t="n"/>
      <c r="D963" s="34" t="n"/>
      <c r="E963" s="34" t="n"/>
      <c r="F963" s="34" t="n"/>
      <c r="G963" s="34" t="n"/>
      <c r="H963" s="34" t="n"/>
    </row>
    <row r="964" ht="21.6" customHeight="1" s="49">
      <c r="A964" s="100" t="n"/>
      <c r="B964" s="34" t="n"/>
      <c r="C964" s="100" t="n"/>
      <c r="D964" s="34" t="n"/>
      <c r="E964" s="34" t="n"/>
      <c r="F964" s="34" t="n"/>
      <c r="G964" s="34" t="n"/>
      <c r="H964" s="34" t="n"/>
    </row>
    <row r="965" ht="21.6" customHeight="1" s="49">
      <c r="A965" s="100" t="n"/>
      <c r="B965" s="34" t="n"/>
      <c r="C965" s="100" t="n"/>
      <c r="D965" s="34" t="n"/>
      <c r="E965" s="34" t="n"/>
      <c r="F965" s="34" t="n"/>
      <c r="G965" s="34" t="n"/>
      <c r="H965" s="34" t="n"/>
    </row>
    <row r="966" ht="21.6" customHeight="1" s="49">
      <c r="A966" s="100" t="n"/>
      <c r="B966" s="34" t="n"/>
      <c r="C966" s="100" t="n"/>
      <c r="D966" s="34" t="n"/>
      <c r="E966" s="34" t="n"/>
      <c r="F966" s="34" t="n"/>
      <c r="G966" s="34" t="n"/>
      <c r="H966" s="34" t="n"/>
    </row>
    <row r="967" ht="21.6" customHeight="1" s="49">
      <c r="A967" s="100" t="n"/>
      <c r="B967" s="34" t="n"/>
      <c r="C967" s="100" t="n"/>
      <c r="D967" s="34" t="n"/>
      <c r="E967" s="34" t="n"/>
      <c r="F967" s="34" t="n"/>
      <c r="G967" s="34" t="n"/>
      <c r="H967" s="34" t="n"/>
    </row>
    <row r="968" ht="21.6" customHeight="1" s="49">
      <c r="A968" s="100" t="n"/>
      <c r="B968" s="34" t="n"/>
      <c r="C968" s="100" t="n"/>
      <c r="D968" s="34" t="n"/>
      <c r="E968" s="34" t="n"/>
      <c r="F968" s="34" t="n"/>
      <c r="G968" s="34" t="n"/>
      <c r="H968" s="34" t="n"/>
    </row>
    <row r="969" ht="21.6" customHeight="1" s="49">
      <c r="A969" s="100" t="n"/>
      <c r="B969" s="34" t="n"/>
      <c r="C969" s="100" t="n"/>
      <c r="D969" s="34" t="n"/>
      <c r="E969" s="34" t="n"/>
      <c r="F969" s="34" t="n"/>
      <c r="G969" s="34" t="n"/>
      <c r="H969" s="34" t="n"/>
    </row>
    <row r="970" ht="21.6" customHeight="1" s="49">
      <c r="A970" s="100" t="n"/>
      <c r="B970" s="34" t="n"/>
      <c r="C970" s="100" t="n"/>
      <c r="D970" s="34" t="n"/>
      <c r="E970" s="34" t="n"/>
      <c r="F970" s="34" t="n"/>
      <c r="G970" s="34" t="n"/>
      <c r="H970" s="34" t="n"/>
    </row>
    <row r="971" ht="21.6" customHeight="1" s="49">
      <c r="A971" s="100" t="n"/>
      <c r="B971" s="34" t="n"/>
      <c r="C971" s="100" t="n"/>
      <c r="D971" s="34" t="n"/>
      <c r="E971" s="34" t="n"/>
      <c r="F971" s="34" t="n"/>
      <c r="G971" s="34" t="n"/>
      <c r="H971" s="34" t="n"/>
    </row>
    <row r="972" ht="21.6" customHeight="1" s="49">
      <c r="A972" s="100" t="n"/>
      <c r="B972" s="34" t="n"/>
      <c r="C972" s="100" t="n"/>
      <c r="D972" s="34" t="n"/>
      <c r="E972" s="34" t="n"/>
      <c r="F972" s="34" t="n"/>
      <c r="G972" s="34" t="n"/>
      <c r="H972" s="34" t="n"/>
    </row>
    <row r="973" ht="21.6" customHeight="1" s="49">
      <c r="A973" s="100" t="n"/>
      <c r="B973" s="34" t="n"/>
      <c r="C973" s="100" t="n"/>
      <c r="D973" s="34" t="n"/>
      <c r="E973" s="34" t="n"/>
      <c r="F973" s="34" t="n"/>
      <c r="G973" s="34" t="n"/>
      <c r="H973" s="34" t="n"/>
    </row>
    <row r="974" ht="21.6" customHeight="1" s="49">
      <c r="A974" s="100" t="n"/>
      <c r="B974" s="34" t="n"/>
      <c r="C974" s="100" t="n"/>
      <c r="D974" s="34" t="n"/>
      <c r="E974" s="34" t="n"/>
      <c r="F974" s="34" t="n"/>
      <c r="G974" s="34" t="n"/>
      <c r="H974" s="34" t="n"/>
    </row>
    <row r="975" ht="21.6" customHeight="1" s="49">
      <c r="A975" s="100" t="n"/>
      <c r="B975" s="34" t="n"/>
      <c r="C975" s="100" t="n"/>
      <c r="D975" s="34" t="n"/>
      <c r="E975" s="34" t="n"/>
      <c r="F975" s="34" t="n"/>
      <c r="G975" s="34" t="n"/>
      <c r="H975" s="34" t="n"/>
    </row>
    <row r="976" ht="21.6" customHeight="1" s="49">
      <c r="A976" s="100" t="n"/>
      <c r="B976" s="34" t="n"/>
      <c r="C976" s="100" t="n"/>
      <c r="D976" s="34" t="n"/>
      <c r="E976" s="34" t="n"/>
      <c r="F976" s="34" t="n"/>
      <c r="G976" s="34" t="n"/>
      <c r="H976" s="34" t="n"/>
    </row>
    <row r="977" ht="21.6" customHeight="1" s="49">
      <c r="A977" s="100" t="n"/>
      <c r="B977" s="34" t="n"/>
      <c r="C977" s="100" t="n"/>
      <c r="D977" s="34" t="n"/>
      <c r="E977" s="34" t="n"/>
      <c r="F977" s="34" t="n"/>
      <c r="G977" s="34" t="n"/>
      <c r="H977" s="34" t="n"/>
    </row>
    <row r="978" ht="21.6" customHeight="1" s="49">
      <c r="A978" s="100" t="n"/>
      <c r="B978" s="34" t="n"/>
      <c r="C978" s="100" t="n"/>
      <c r="D978" s="34" t="n"/>
      <c r="E978" s="34" t="n"/>
      <c r="F978" s="34" t="n"/>
      <c r="G978" s="34" t="n"/>
      <c r="H978" s="34" t="n"/>
    </row>
    <row r="979" ht="21.6" customHeight="1" s="49">
      <c r="A979" s="100" t="n"/>
      <c r="B979" s="34" t="n"/>
      <c r="C979" s="100" t="n"/>
      <c r="D979" s="34" t="n"/>
      <c r="E979" s="34" t="n"/>
      <c r="F979" s="34" t="n"/>
      <c r="G979" s="34" t="n"/>
      <c r="H979" s="34" t="n"/>
    </row>
    <row r="980" ht="21.6" customHeight="1" s="49">
      <c r="A980" s="100" t="n"/>
      <c r="B980" s="34" t="n"/>
      <c r="C980" s="100" t="n"/>
      <c r="D980" s="34" t="n"/>
      <c r="E980" s="34" t="n"/>
      <c r="F980" s="34" t="n"/>
      <c r="G980" s="34" t="n"/>
      <c r="H980" s="34" t="n"/>
    </row>
    <row r="981" ht="21.6" customHeight="1" s="49">
      <c r="A981" s="100" t="n"/>
      <c r="B981" s="34" t="n"/>
      <c r="C981" s="100" t="n"/>
      <c r="D981" s="34" t="n"/>
      <c r="E981" s="34" t="n"/>
      <c r="F981" s="34" t="n"/>
      <c r="G981" s="34" t="n"/>
      <c r="H981" s="34" t="n"/>
    </row>
    <row r="982" ht="21.6" customHeight="1" s="49">
      <c r="A982" s="100" t="n"/>
      <c r="B982" s="34" t="n"/>
      <c r="C982" s="100" t="n"/>
      <c r="D982" s="34" t="n"/>
      <c r="E982" s="34" t="n"/>
      <c r="F982" s="34" t="n"/>
      <c r="G982" s="34" t="n"/>
      <c r="H982" s="34" t="n"/>
    </row>
    <row r="983" ht="21.6" customHeight="1" s="49">
      <c r="A983" s="100" t="n"/>
      <c r="B983" s="34" t="n"/>
      <c r="C983" s="100" t="n"/>
      <c r="D983" s="34" t="n"/>
      <c r="E983" s="34" t="n"/>
      <c r="F983" s="34" t="n"/>
      <c r="G983" s="34" t="n"/>
      <c r="H983" s="34" t="n"/>
    </row>
    <row r="984" ht="21.6" customHeight="1" s="49">
      <c r="A984" s="100" t="n"/>
      <c r="B984" s="34" t="n"/>
      <c r="C984" s="100" t="n"/>
      <c r="D984" s="34" t="n"/>
      <c r="E984" s="34" t="n"/>
      <c r="F984" s="34" t="n"/>
      <c r="G984" s="34" t="n"/>
      <c r="H984" s="34" t="n"/>
    </row>
    <row r="985" ht="21.6" customHeight="1" s="49">
      <c r="A985" s="100" t="n"/>
      <c r="B985" s="34" t="n"/>
      <c r="C985" s="100" t="n"/>
      <c r="D985" s="34" t="n"/>
      <c r="E985" s="34" t="n"/>
      <c r="F985" s="34" t="n"/>
      <c r="G985" s="34" t="n"/>
      <c r="H985" s="34" t="n"/>
    </row>
    <row r="986" ht="21.6" customHeight="1" s="49">
      <c r="A986" s="100" t="n"/>
      <c r="B986" s="34" t="n"/>
      <c r="C986" s="100" t="n"/>
      <c r="D986" s="34" t="n"/>
      <c r="E986" s="34" t="n"/>
      <c r="F986" s="34" t="n"/>
      <c r="G986" s="34" t="n"/>
      <c r="H986" s="34" t="n"/>
    </row>
    <row r="987" ht="21.6" customHeight="1" s="49">
      <c r="A987" s="100" t="n"/>
      <c r="B987" s="34" t="n"/>
      <c r="C987" s="100" t="n"/>
      <c r="D987" s="34" t="n"/>
      <c r="E987" s="34" t="n"/>
      <c r="F987" s="34" t="n"/>
      <c r="G987" s="34" t="n"/>
      <c r="H987" s="34" t="n"/>
    </row>
    <row r="988" ht="21.6" customHeight="1" s="49">
      <c r="A988" s="100" t="n"/>
      <c r="B988" s="34" t="n"/>
      <c r="C988" s="100" t="n"/>
      <c r="D988" s="34" t="n"/>
      <c r="E988" s="34" t="n"/>
      <c r="F988" s="34" t="n"/>
      <c r="G988" s="34" t="n"/>
      <c r="H988" s="34" t="n"/>
    </row>
    <row r="989" ht="21.6" customHeight="1" s="49">
      <c r="A989" s="100" t="n"/>
      <c r="B989" s="34" t="n"/>
      <c r="C989" s="100" t="n"/>
      <c r="D989" s="34" t="n"/>
      <c r="E989" s="34" t="n"/>
      <c r="F989" s="34" t="n"/>
      <c r="G989" s="34" t="n"/>
      <c r="H989" s="34" t="n"/>
    </row>
    <row r="990" ht="21.6" customHeight="1" s="49">
      <c r="A990" s="100" t="n"/>
      <c r="B990" s="34" t="n"/>
      <c r="C990" s="100" t="n"/>
      <c r="D990" s="34" t="n"/>
      <c r="E990" s="34" t="n"/>
      <c r="F990" s="34" t="n"/>
      <c r="G990" s="34" t="n"/>
      <c r="H990" s="34" t="n"/>
    </row>
    <row r="991" ht="21.6" customHeight="1" s="49">
      <c r="A991" s="100" t="n"/>
      <c r="B991" s="34" t="n"/>
      <c r="C991" s="100" t="n"/>
      <c r="D991" s="34" t="n"/>
      <c r="E991" s="34" t="n"/>
      <c r="F991" s="34" t="n"/>
      <c r="G991" s="34" t="n"/>
      <c r="H991" s="34" t="n"/>
    </row>
    <row r="992" ht="21.6" customHeight="1" s="49">
      <c r="A992" s="100" t="n"/>
      <c r="B992" s="34" t="n"/>
      <c r="C992" s="100" t="n"/>
      <c r="D992" s="34" t="n"/>
      <c r="E992" s="34" t="n"/>
      <c r="F992" s="34" t="n"/>
      <c r="G992" s="34" t="n"/>
      <c r="H992" s="34" t="n"/>
    </row>
    <row r="993" ht="21.6" customHeight="1" s="49">
      <c r="A993" s="100" t="n"/>
      <c r="B993" s="34" t="n"/>
      <c r="C993" s="100" t="n"/>
      <c r="D993" s="34" t="n"/>
      <c r="E993" s="34" t="n"/>
      <c r="F993" s="34" t="n"/>
      <c r="G993" s="34" t="n"/>
      <c r="H993" s="34" t="n"/>
    </row>
    <row r="994" ht="21.6" customHeight="1" s="49">
      <c r="A994" s="100" t="n"/>
      <c r="B994" s="34" t="n"/>
      <c r="C994" s="100" t="n"/>
      <c r="D994" s="34" t="n"/>
      <c r="E994" s="34" t="n"/>
      <c r="F994" s="34" t="n"/>
      <c r="G994" s="34" t="n"/>
      <c r="H994" s="34" t="n"/>
    </row>
    <row r="995" ht="21.6" customHeight="1" s="49">
      <c r="A995" s="100" t="n"/>
      <c r="B995" s="34" t="n"/>
      <c r="C995" s="100" t="n"/>
      <c r="D995" s="34" t="n"/>
      <c r="E995" s="34" t="n"/>
      <c r="F995" s="34" t="n"/>
      <c r="G995" s="34" t="n"/>
      <c r="H995" s="34" t="n"/>
    </row>
    <row r="996" ht="21.6" customHeight="1" s="49">
      <c r="A996" s="100" t="n"/>
      <c r="B996" s="34" t="n"/>
      <c r="C996" s="100" t="n"/>
      <c r="D996" s="34" t="n"/>
      <c r="E996" s="34" t="n"/>
      <c r="F996" s="34" t="n"/>
      <c r="G996" s="34" t="n"/>
      <c r="H996" s="34" t="n"/>
    </row>
    <row r="997" ht="21.6" customHeight="1" s="49">
      <c r="A997" s="100" t="n"/>
      <c r="B997" s="34" t="n"/>
      <c r="C997" s="100" t="n"/>
      <c r="D997" s="34" t="n"/>
      <c r="E997" s="34" t="n"/>
      <c r="F997" s="34" t="n"/>
      <c r="G997" s="34" t="n"/>
      <c r="H997" s="34" t="n"/>
    </row>
    <row r="998" ht="21.6" customHeight="1" s="49">
      <c r="A998" s="100" t="n"/>
      <c r="B998" s="34" t="n"/>
      <c r="C998" s="100" t="n"/>
      <c r="D998" s="34" t="n"/>
      <c r="E998" s="34" t="n"/>
      <c r="F998" s="34" t="n"/>
      <c r="G998" s="34" t="n"/>
      <c r="H998" s="34" t="n"/>
    </row>
    <row r="999" ht="21.6" customHeight="1" s="49">
      <c r="A999" s="100" t="n"/>
      <c r="B999" s="34" t="n"/>
      <c r="C999" s="100" t="n"/>
      <c r="D999" s="34" t="n"/>
      <c r="E999" s="34" t="n"/>
      <c r="F999" s="34" t="n"/>
      <c r="G999" s="34" t="n"/>
      <c r="H999" s="34" t="n"/>
    </row>
    <row r="1000" ht="21.6" customHeight="1" s="49">
      <c r="A1000" s="100" t="n"/>
      <c r="B1000" s="34" t="n"/>
      <c r="C1000" s="100" t="n"/>
      <c r="D1000" s="34" t="n"/>
      <c r="E1000" s="34" t="n"/>
      <c r="F1000" s="34" t="n"/>
      <c r="G1000" s="34" t="n"/>
      <c r="H1000" s="34"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Q25"/>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31" t="inlineStr">
        <is>
          <t>ข้อที่</t>
        </is>
      </c>
      <c r="B2" s="158" t="inlineStr">
        <is>
          <t>คำถาม</t>
        </is>
      </c>
      <c r="C2" s="131" t="inlineStr">
        <is>
          <t>รูปถาม</t>
        </is>
      </c>
      <c r="D2" s="158" t="inlineStr">
        <is>
          <t>ตัวเลือก 1</t>
        </is>
      </c>
      <c r="E2" s="158" t="inlineStr">
        <is>
          <t>ตัวเลือก 2</t>
        </is>
      </c>
      <c r="F2" s="158" t="inlineStr">
        <is>
          <t>ตัวเลือก 3</t>
        </is>
      </c>
      <c r="G2" s="158" t="inlineStr">
        <is>
          <t>ตัวเลือก 4</t>
        </is>
      </c>
      <c r="H2" s="158" t="inlineStr">
        <is>
          <t>ตัวเลือก 5</t>
        </is>
      </c>
      <c r="I2" s="131" t="inlineStr">
        <is>
          <t>เฉลย (ตัวเลข 1-5)</t>
        </is>
      </c>
      <c r="J2" s="158" t="inlineStr">
        <is>
          <t>คำอธิบายเฉลย</t>
        </is>
      </c>
      <c r="K2" s="131" t="inlineStr">
        <is>
          <t>รูปเฉลย</t>
        </is>
      </c>
      <c r="L2" s="158" t="inlineStr">
        <is>
          <t>Filter หมวด/Subtopic</t>
        </is>
      </c>
      <c r="M2" s="131" t="inlineStr">
        <is>
          <t>Product / Clinic</t>
        </is>
      </c>
      <c r="N2" s="158" t="inlineStr">
        <is>
          <t>หมายเหตุ</t>
        </is>
      </c>
      <c r="O2" s="131" t="inlineStr">
        <is>
          <t>ประเภทข้อสอบ</t>
        </is>
      </c>
      <c r="P2" s="131" t="inlineStr">
        <is>
          <t>ปี / เลขชุด</t>
        </is>
      </c>
      <c r="Q2" s="142" t="inlineStr">
        <is>
          <t>Case ID (รหัสเคส)</t>
        </is>
      </c>
    </row>
    <row r="3" ht="13.2" customHeight="1" s="49">
      <c r="A3" s="119" t="inlineStr">
        <is>
          <t>1</t>
        </is>
      </c>
      <c r="B3" s="88"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00" t="n"/>
      <c r="D3" s="88" t="inlineStr">
        <is>
          <t>Conjugated linoleic acid</t>
        </is>
      </c>
      <c r="E3" s="88" t="inlineStr">
        <is>
          <t>Chitosan</t>
        </is>
      </c>
      <c r="F3" s="88" t="inlineStr">
        <is>
          <t>Hydroxyl citric acid</t>
        </is>
      </c>
      <c r="G3" s="88" t="inlineStr">
        <is>
          <t>Catechin</t>
        </is>
      </c>
      <c r="H3" s="88" t="inlineStr">
        <is>
          <t>LAL</t>
        </is>
      </c>
      <c r="I3" s="119" t="n">
        <v>1</v>
      </c>
      <c r="J3" s="88"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00" t="n"/>
      <c r="L3" s="88" t="inlineStr">
        <is>
          <t>Clinical Nutrition</t>
        </is>
      </c>
      <c r="M3" s="100" t="inlineStr">
        <is>
          <t>Clinic</t>
        </is>
      </c>
      <c r="N3" s="88" t="inlineStr">
        <is>
          <t>ข้อ 1 Pharma Plus เล่มม่วง (เฉลยข้อ ก ข ง)</t>
        </is>
      </c>
      <c r="O3" s="100" t="n"/>
      <c r="P3" s="100" t="n"/>
      <c r="Q3" s="100" t="n"/>
    </row>
    <row r="4" ht="13.2" customHeight="1" s="49">
      <c r="A4" s="119" t="inlineStr">
        <is>
          <t>2</t>
        </is>
      </c>
      <c r="B4" s="88" t="inlineStr">
        <is>
          <t>ผลิตภัณฑ์เสริมอาหารในข้อใดมีคุณสมบัติคล้าย dietary fiber</t>
        </is>
      </c>
      <c r="C4" s="100" t="n"/>
      <c r="D4" s="88" t="inlineStr">
        <is>
          <t>Chitosan</t>
        </is>
      </c>
      <c r="E4" s="88" t="inlineStr">
        <is>
          <t>Evening primrose oil</t>
        </is>
      </c>
      <c r="F4" s="88" t="inlineStr">
        <is>
          <t>Collagen</t>
        </is>
      </c>
      <c r="G4" s="88" t="inlineStr">
        <is>
          <t>Conjugated linoleic acid</t>
        </is>
      </c>
      <c r="H4" s="88" t="inlineStr">
        <is>
          <t>Lecithin</t>
        </is>
      </c>
      <c r="I4" s="119" t="n">
        <v>1</v>
      </c>
      <c r="J4" s="88"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00" t="n"/>
      <c r="L4" s="88" t="inlineStr">
        <is>
          <t>Clinical Nutrition</t>
        </is>
      </c>
      <c r="M4" s="100" t="inlineStr">
        <is>
          <t>Clinic</t>
        </is>
      </c>
      <c r="N4" s="88" t="inlineStr">
        <is>
          <t>ข้อ 2 Pharma Plus เล่มม่วง (เฉลยข้อ ก)</t>
        </is>
      </c>
      <c r="O4" s="100" t="n"/>
      <c r="P4" s="100" t="n"/>
      <c r="Q4" s="100" t="n"/>
    </row>
    <row r="5" ht="13.2" customHeight="1" s="49">
      <c r="A5" s="119" t="inlineStr">
        <is>
          <t>3</t>
        </is>
      </c>
      <c r="B5" s="88"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00" t="n"/>
      <c r="D5" s="88" t="inlineStr">
        <is>
          <t>มีผลโดยเสริมฤทธิ์ยับยั้งการแข็งตัวของเกล็ดเลือดของ aspirin</t>
        </is>
      </c>
      <c r="E5" s="88" t="inlineStr">
        <is>
          <t>มีผลโดยเสริมฤทธิ์ลดน้ำตาลในเลือดของ metformin</t>
        </is>
      </c>
      <c r="F5" s="88" t="inlineStr">
        <is>
          <t>มีผลโดยลดประสิทธิภาพการจับของยา isosorbide mononitrate</t>
        </is>
      </c>
      <c r="G5" s="88" t="inlineStr">
        <is>
          <t>มีผลโดยลดประสิทธิภาพการลดน้ำตาลในเลือดของ glibenclamide</t>
        </is>
      </c>
      <c r="H5" s="88" t="inlineStr">
        <is>
          <t>ไม่มี อันตรกิริยากับยาที่ได้รับจากโรงพยาบาล</t>
        </is>
      </c>
      <c r="I5" s="119" t="n">
        <v>1</v>
      </c>
      <c r="J5" s="88"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00" t="n"/>
      <c r="L5" s="88" t="inlineStr">
        <is>
          <t>Clinical Nutrition</t>
        </is>
      </c>
      <c r="M5" s="100" t="inlineStr">
        <is>
          <t>Clinic</t>
        </is>
      </c>
      <c r="N5" s="88" t="inlineStr">
        <is>
          <t>ข้อ 3 Pharma Plus เล่มม่วง (เฉลยข้อ ก)</t>
        </is>
      </c>
      <c r="O5" s="100" t="n"/>
      <c r="P5" s="100" t="n"/>
      <c r="Q5" s="100" t="n"/>
    </row>
    <row r="6" ht="13.2" customHeight="1" s="49">
      <c r="A6" s="119" t="inlineStr">
        <is>
          <t>4</t>
        </is>
      </c>
      <c r="B6" s="88" t="inlineStr">
        <is>
          <t>ระหว่างที่มีอาการปวดประจำเดือน ผู้ป่วยควรหลีกเลี่ยงอาหารที่มีส่วนประกอบใด</t>
        </is>
      </c>
      <c r="C6" s="100" t="n"/>
      <c r="D6" s="88" t="inlineStr">
        <is>
          <t>ขมิ้นชัน</t>
        </is>
      </c>
      <c r="E6" s="88" t="inlineStr">
        <is>
          <t>ชาเขียว</t>
        </is>
      </c>
      <c r="F6" s="88" t="inlineStr">
        <is>
          <t>ลูกเตอ</t>
        </is>
      </c>
      <c r="G6" s="88" t="inlineStr">
        <is>
          <t>กวาวเครือ</t>
        </is>
      </c>
      <c r="H6" s="88" t="inlineStr">
        <is>
          <t>มะขามแขก</t>
        </is>
      </c>
      <c r="I6" s="119" t="n">
        <v>5</v>
      </c>
      <c r="J6" s="88"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00" t="n"/>
      <c r="L6" s="88" t="inlineStr">
        <is>
          <t>Clinical Nutrition</t>
        </is>
      </c>
      <c r="M6" s="100" t="inlineStr">
        <is>
          <t>Clinic</t>
        </is>
      </c>
      <c r="N6" s="88" t="inlineStr">
        <is>
          <t>ข้อ 4 Pharma Plus เล่มม่วง (เฉลยข้อ จ)</t>
        </is>
      </c>
      <c r="O6" s="100" t="n"/>
      <c r="P6" s="100" t="n"/>
      <c r="Q6" s="100" t="n"/>
    </row>
    <row r="7" ht="13.2" customHeight="1" s="49">
      <c r="A7" s="119" t="inlineStr">
        <is>
          <t>5</t>
        </is>
      </c>
      <c r="B7" s="88"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00" t="n"/>
      <c r="D7" s="88" t="inlineStr">
        <is>
          <t>ความดันโลหิตสูง</t>
        </is>
      </c>
      <c r="E7" s="88" t="inlineStr">
        <is>
          <t>ภาวะไขมันผิดปกติในเลือด</t>
        </is>
      </c>
      <c r="F7" s="88" t="inlineStr">
        <is>
          <t>โรคหลอดเลือดแดงเลี้ยงหัวใจตีบตัน</t>
        </is>
      </c>
      <c r="G7" s="88" t="inlineStr">
        <is>
          <t>กระดูกและข้อเสื่อมใน lower extremities</t>
        </is>
      </c>
      <c r="H7" s="88" t="inlineStr">
        <is>
          <t>โรคอัลไซเมอร์</t>
        </is>
      </c>
      <c r="I7" s="119" t="n">
        <v>5</v>
      </c>
      <c r="J7" s="88"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00" t="n"/>
      <c r="L7" s="88" t="inlineStr">
        <is>
          <t>Clinical Nutrition</t>
        </is>
      </c>
      <c r="M7" s="100" t="inlineStr">
        <is>
          <t>Clinic</t>
        </is>
      </c>
      <c r="N7" s="88" t="inlineStr">
        <is>
          <t>ข้อ 5 Pharma Plus เล่มม่วง (เฉลยข้อ จ)</t>
        </is>
      </c>
      <c r="O7" s="100" t="n"/>
      <c r="P7" s="100" t="n"/>
      <c r="Q7" s="100" t="n"/>
    </row>
    <row r="8" ht="13.2" customHeight="1" s="49">
      <c r="A8" s="119" t="inlineStr">
        <is>
          <t>6</t>
        </is>
      </c>
      <c r="B8" s="88" t="inlineStr">
        <is>
          <t>แพทย์์สั่งใช้ยา Orlistat® สำหรับผู้ป่วยรายนี้ อยากทราบว่ายานี้ออกฤทธิ์อย่างไร</t>
        </is>
      </c>
      <c r="C8" s="100" t="n"/>
      <c r="D8" s="88" t="inlineStr">
        <is>
          <t>ดักจับไขมันในทางเดินอาหาร</t>
        </is>
      </c>
      <c r="E8" s="88" t="inlineStr">
        <is>
          <t>ออกฤทธิ์กดความอยากอาหาร</t>
        </is>
      </c>
      <c r="F8" s="88" t="inlineStr">
        <is>
          <t>เพิ่มการเมตาบอลิซึมไขมันในเซลล์</t>
        </is>
      </c>
      <c r="G8" s="88" t="inlineStr">
        <is>
          <t>ยับยั้งเอนไซม์ย่อยไขมันในทางเดินอาหาร</t>
        </is>
      </c>
      <c r="H8" s="88" t="inlineStr">
        <is>
          <t>ยับยั้งเอนไซม์ HMG CoA reductase</t>
        </is>
      </c>
      <c r="I8" s="119" t="n">
        <v>4</v>
      </c>
      <c r="J8" s="88"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00" t="n"/>
      <c r="L8" s="88" t="inlineStr">
        <is>
          <t>Clinical Nutrition</t>
        </is>
      </c>
      <c r="M8" s="100" t="inlineStr">
        <is>
          <t>Clinic</t>
        </is>
      </c>
      <c r="N8" s="88" t="inlineStr">
        <is>
          <t>ข้อ 6 Pharma Plus เล่มม่วง (เฉลยข้อ ง)</t>
        </is>
      </c>
      <c r="O8" s="100" t="n"/>
      <c r="P8" s="100" t="n"/>
      <c r="Q8" s="100" t="n"/>
    </row>
    <row r="9" ht="13.2" customHeight="1" s="49">
      <c r="A9" s="119" t="inlineStr">
        <is>
          <t>7</t>
        </is>
      </c>
      <c r="B9" s="88" t="inlineStr">
        <is>
          <t>ผู้ป่วยควรรับประทานอาหารในข้อใด</t>
        </is>
      </c>
      <c r="C9" s="100" t="n"/>
      <c r="D9" s="88" t="inlineStr">
        <is>
          <t>ส้มตำเขียวหวาน คอมหมูย่าง ข้าวเหนียว</t>
        </is>
      </c>
      <c r="E9" s="88" t="inlineStr">
        <is>
          <t>ชมพู่ ปลาเผา แกงหน่อไม้</t>
        </is>
      </c>
      <c r="F9" s="88" t="inlineStr">
        <is>
          <t>มะม่วงสุก ผัดกระเฉดหมูกรอบ ข้าวต้ม</t>
        </is>
      </c>
      <c r="G9" s="88" t="inlineStr">
        <is>
          <t>ทุเรียน แกงเลียง ข้าวสวย</t>
        </is>
      </c>
      <c r="H9" s="88" t="inlineStr">
        <is>
          <t>กล้วยหอม ไอศกรีม ไก่ทอด</t>
        </is>
      </c>
      <c r="I9" s="119" t="n">
        <v>2</v>
      </c>
      <c r="J9" s="88"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00" t="n"/>
      <c r="L9" s="88" t="inlineStr">
        <is>
          <t>Clinical Nutrition</t>
        </is>
      </c>
      <c r="M9" s="100" t="inlineStr">
        <is>
          <t>Clinic</t>
        </is>
      </c>
      <c r="N9" s="88" t="inlineStr">
        <is>
          <t>ข้อ 7 Pharma Plus เล่มม่วง (เฉลยข้อ ข)</t>
        </is>
      </c>
      <c r="O9" s="100" t="n"/>
      <c r="P9" s="100" t="n"/>
      <c r="Q9" s="100" t="n"/>
    </row>
    <row r="10" ht="13.2" customHeight="1" s="49">
      <c r="A10" s="119" t="inlineStr">
        <is>
          <t>8</t>
        </is>
      </c>
      <c r="B10" s="88" t="inlineStr">
        <is>
          <t>เมื่อคำนวณค่า body mass index (BMI) ของหญิงผู้้นี้พบว่ามีค่า 30 kg/m² หมายความว่าอย่างไร</t>
        </is>
      </c>
      <c r="C10" s="100" t="n"/>
      <c r="D10" s="88" t="inlineStr">
        <is>
          <t>น้ำหนักน้อยกว่าปกติ</t>
        </is>
      </c>
      <c r="E10" s="88" t="inlineStr">
        <is>
          <t>น้ำหนักตัวเหมาะสม</t>
        </is>
      </c>
      <c r="F10" s="88" t="inlineStr">
        <is>
          <t>น้ำหนักเกินแต่ไม่มาก</t>
        </is>
      </c>
      <c r="G10" s="88" t="inlineStr">
        <is>
          <t>มีภาวะอ้วน</t>
        </is>
      </c>
      <c r="H10" s="88" t="inlineStr">
        <is>
          <t>มีภาวะอ้วนรุนแรง</t>
        </is>
      </c>
      <c r="I10" s="119" t="n">
        <v>5</v>
      </c>
      <c r="J10" s="88"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00" t="n"/>
      <c r="L10" s="88" t="inlineStr">
        <is>
          <t>Clinical Nutrition</t>
        </is>
      </c>
      <c r="M10" s="100" t="inlineStr">
        <is>
          <t>Clinic</t>
        </is>
      </c>
      <c r="N10" s="88" t="inlineStr">
        <is>
          <t>ข้อ 8 Pharma Plus เล่มม่วง (เฉลยข้อ จ)</t>
        </is>
      </c>
      <c r="O10" s="100" t="n"/>
      <c r="P10" s="100" t="n"/>
      <c r="Q10" s="100" t="n"/>
    </row>
    <row r="11" ht="13.2" customHeight="1" s="49">
      <c r="A11" s="119" t="inlineStr">
        <is>
          <t>9</t>
        </is>
      </c>
      <c r="B11" s="88" t="inlineStr">
        <is>
          <t>สาเหตุของผมร่วง เล็บเปราะ เนื่องจากขาดวิตามินและแร่ธาตุ ยกเว้น</t>
        </is>
      </c>
      <c r="C11" s="100" t="n"/>
      <c r="D11" s="88" t="inlineStr">
        <is>
          <t>Vitamin B6</t>
        </is>
      </c>
      <c r="E11" s="88" t="inlineStr">
        <is>
          <t>Vitamin A</t>
        </is>
      </c>
      <c r="F11" s="88" t="inlineStr">
        <is>
          <t>Vitamin D</t>
        </is>
      </c>
      <c r="G11" s="88" t="inlineStr">
        <is>
          <t>Biotin</t>
        </is>
      </c>
      <c r="H11" s="88" t="inlineStr">
        <is>
          <t>Zinc</t>
        </is>
      </c>
      <c r="I11" s="119" t="n">
        <v>1</v>
      </c>
      <c r="J11" s="88"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00" t="n"/>
      <c r="L11" s="88" t="inlineStr">
        <is>
          <t>Clinical Nutrition</t>
        </is>
      </c>
      <c r="M11" s="100" t="inlineStr">
        <is>
          <t>Clinic</t>
        </is>
      </c>
      <c r="N11" s="88" t="inlineStr">
        <is>
          <t>ข้อ 9 Pharma Plus เล่มม่วง (เฉลยข้อ ก)</t>
        </is>
      </c>
      <c r="O11" s="100" t="n"/>
      <c r="P11" s="100" t="n"/>
      <c r="Q11" s="100" t="n"/>
    </row>
    <row r="12" ht="13.2" customHeight="1" s="49">
      <c r="A12" s="119" t="inlineStr">
        <is>
          <t>10</t>
        </is>
      </c>
      <c r="B12" s="88" t="inlineStr">
        <is>
          <t>วิตามิน แร่ธาตุที่เพิ่มความสดใสให้ผิวพรรณยกเว้น</t>
        </is>
      </c>
      <c r="C12" s="100" t="n"/>
      <c r="D12" s="88" t="inlineStr">
        <is>
          <t>Vitamin E</t>
        </is>
      </c>
      <c r="E12" s="88" t="inlineStr">
        <is>
          <t>Vitamin C</t>
        </is>
      </c>
      <c r="F12" s="88" t="inlineStr">
        <is>
          <t>Magnesium</t>
        </is>
      </c>
      <c r="G12" s="88" t="inlineStr">
        <is>
          <t>Zinc</t>
        </is>
      </c>
      <c r="H12" s="88" t="inlineStr">
        <is>
          <t>EPO (evening primrose oil)</t>
        </is>
      </c>
      <c r="I12" s="119" t="n">
        <v>3</v>
      </c>
      <c r="J12" s="88"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00" t="n"/>
      <c r="L12" s="88" t="inlineStr">
        <is>
          <t>Clinical Nutrition</t>
        </is>
      </c>
      <c r="M12" s="100" t="inlineStr">
        <is>
          <t>Clinic</t>
        </is>
      </c>
      <c r="N12" s="88" t="inlineStr">
        <is>
          <t>ข้อ 10 Pharma Plus เล่มม่วง (เฉลยข้อ ค)</t>
        </is>
      </c>
      <c r="O12" s="100" t="n"/>
      <c r="P12" s="100" t="n"/>
      <c r="Q12" s="100" t="n"/>
    </row>
    <row r="13" ht="13.2" customHeight="1" s="49">
      <c r="A13" s="119" t="inlineStr">
        <is>
          <t>11</t>
        </is>
      </c>
      <c r="B13" s="88" t="inlineStr">
        <is>
          <t>วิตามิน แร่ธาตุชนิดใดที่เหมาะสมกับการออกกำลังกายมากที่สุด</t>
        </is>
      </c>
      <c r="C13" s="100" t="n"/>
      <c r="D13" s="88" t="inlineStr">
        <is>
          <t>Vitamin K, Calcium, Vanadium</t>
        </is>
      </c>
      <c r="E13" s="88" t="inlineStr">
        <is>
          <t>Vitamin D, Calcium, Nickel</t>
        </is>
      </c>
      <c r="F13" s="88" t="inlineStr">
        <is>
          <t>Calcium, Magnesium, Potassium</t>
        </is>
      </c>
      <c r="G13" s="88" t="inlineStr">
        <is>
          <t>Calcium, Magnesium, Potassium</t>
        </is>
      </c>
      <c r="H13" s="88" t="inlineStr">
        <is>
          <t>Iodine, Copper, Selenium</t>
        </is>
      </c>
      <c r="I13" s="119" t="n">
        <v>3</v>
      </c>
      <c r="J13" s="88"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00" t="n"/>
      <c r="L13" s="88" t="inlineStr">
        <is>
          <t>Clinical Nutrition</t>
        </is>
      </c>
      <c r="M13" s="100" t="inlineStr">
        <is>
          <t>Clinic</t>
        </is>
      </c>
      <c r="N13" s="88" t="inlineStr">
        <is>
          <t>ข้อ 11 Pharma Plus เล่มม่วง (เฉลยข้อ ค ง)</t>
        </is>
      </c>
      <c r="O13" s="100" t="n"/>
      <c r="P13" s="100" t="n"/>
      <c r="Q13" s="100" t="n"/>
    </row>
    <row r="14" ht="13.2" customHeight="1" s="49">
      <c r="A14" s="119" t="inlineStr">
        <is>
          <t>12</t>
        </is>
      </c>
      <c r="B14" s="88" t="inlineStr">
        <is>
          <t>จากข้อที่ 11 หมวดต่ออาหารใดที่พบแร่ธาตุ วิตามินเหล่านั้นมากที่สุด</t>
        </is>
      </c>
      <c r="C14" s="100" t="n"/>
      <c r="D14" s="88" t="inlineStr">
        <is>
          <t>เนื้อสัตว์, อาหารทะเล, เครื่องใน</t>
        </is>
      </c>
      <c r="E14" s="88" t="inlineStr">
        <is>
          <t>ปลาตัวเล็กตัวน้อย, ผักบร็อคโคลี่, กล้วย</t>
        </is>
      </c>
      <c r="F14" s="88" t="inlineStr">
        <is>
          <t>ธัญพืช, ถั่วเหลือง, โยเกิร์ต</t>
        </is>
      </c>
      <c r="G14" s="88" t="inlineStr">
        <is>
          <t>ชาเขียว, โสม, Co-enzyme Q10</t>
        </is>
      </c>
      <c r="H14" s="88" t="inlineStr">
        <is>
          <t>น้ำมันตับปลา, น้ำมันปลา, ปลา</t>
        </is>
      </c>
      <c r="I14" s="119" t="n">
        <v>2</v>
      </c>
      <c r="J14" s="88"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00" t="n"/>
      <c r="L14" s="88" t="inlineStr">
        <is>
          <t>Clinical Nutrition</t>
        </is>
      </c>
      <c r="M14" s="100" t="inlineStr">
        <is>
          <t>Clinic</t>
        </is>
      </c>
      <c r="N14" s="88" t="inlineStr">
        <is>
          <t>ข้อ 12 Pharma Plus เล่มม่วง (เฉลยข้อ ข)</t>
        </is>
      </c>
      <c r="O14" s="100" t="n"/>
      <c r="P14" s="100" t="n"/>
      <c r="Q14" s="100" t="n"/>
    </row>
    <row r="15" ht="13.2" customHeight="1" s="49">
      <c r="A15" s="119" t="inlineStr">
        <is>
          <t>13</t>
        </is>
      </c>
      <c r="B15" s="88" t="inlineStr">
        <is>
          <t>ข้อใด ไม่ใช่ข้อควรปฏิบัติในการรับประทานวิตามิน อาหารเสริม</t>
        </is>
      </c>
      <c r="C15" s="100" t="n"/>
      <c r="D15" s="88" t="inlineStr">
        <is>
          <t>ออกกำลังกายอย่างต่อเนื่อง อย่างน้อย 30 นาทีทุกวัน</t>
        </is>
      </c>
      <c r="E15" s="88" t="inlineStr">
        <is>
          <t>ดื่มน้ำบริสุทธิ์ ปริมาณ 2 ลิตร ต่อวัน</t>
        </is>
      </c>
      <c r="F15" s="88" t="inlineStr">
        <is>
          <t>ควรรับประทานหลังมื้ออาหารหรือพร้อมมื้ออาหาร</t>
        </is>
      </c>
      <c r="G15" s="88" t="inlineStr">
        <is>
          <t>การรับประทานช่วงเวลาก่อนนอนเหมาะสำหรับวิตามินและแร่ธาตุที่บำรุงผิว</t>
        </is>
      </c>
      <c r="H15" s="88" t="inlineStr">
        <is>
          <t>ควรรับประทานผักใบเขียว, ผลไม้ควบคู่ทุกวัน</t>
        </is>
      </c>
      <c r="I15" s="119" t="n">
        <v>4</v>
      </c>
      <c r="J15" s="88"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00" t="n"/>
      <c r="L15" s="88" t="inlineStr">
        <is>
          <t>Clinical Nutrition</t>
        </is>
      </c>
      <c r="M15" s="100" t="inlineStr">
        <is>
          <t>Clinic</t>
        </is>
      </c>
      <c r="N15" s="88" t="inlineStr">
        <is>
          <t>ข้อ 13 Pharma Plus เล่มม่วง (เฉลยข้อ ง)</t>
        </is>
      </c>
      <c r="O15" s="100" t="n"/>
      <c r="P15" s="100" t="n"/>
      <c r="Q15" s="100" t="n"/>
    </row>
    <row r="16" ht="13.2" customHeight="1" s="49">
      <c r="A16" s="119" t="inlineStr">
        <is>
          <t>14</t>
        </is>
      </c>
      <c r="B16" s="88" t="inlineStr">
        <is>
          <t>ผู้ป่วยอายุ 2 ขวบ หนัก 10 kg สูง 90 cm กินแต่มาม่า
ผู้ป่วยมี actual BW เป็นกี่เปอร์เซ็นต์ ของ IDW (IDW=(Ht²(cm²)x1.65)/1000)</t>
        </is>
      </c>
      <c r="C16" s="100" t="n"/>
      <c r="D16" s="149" t="inlineStr">
        <is>
          <t>65%</t>
        </is>
      </c>
      <c r="E16" s="149" t="inlineStr">
        <is>
          <t>70%</t>
        </is>
      </c>
      <c r="F16" s="149" t="inlineStr">
        <is>
          <t>75%</t>
        </is>
      </c>
      <c r="G16" s="149" t="inlineStr">
        <is>
          <t>80%</t>
        </is>
      </c>
      <c r="H16" s="149" t="inlineStr">
        <is>
          <t>135%</t>
        </is>
      </c>
      <c r="I16" s="119" t="n">
        <v>3</v>
      </c>
      <c r="J16" s="88"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00" t="n"/>
      <c r="L16" s="88" t="inlineStr">
        <is>
          <t>Clinical Nutrition</t>
        </is>
      </c>
      <c r="M16" s="100" t="inlineStr">
        <is>
          <t>Clinic</t>
        </is>
      </c>
      <c r="N16" s="88" t="inlineStr">
        <is>
          <t>ข้อ 14 Pharma Plus เล่มม่วง (เฉลยข้อ ค)</t>
        </is>
      </c>
      <c r="O16" s="100" t="n"/>
      <c r="P16" s="100" t="n"/>
      <c r="Q16" s="100" t="n"/>
    </row>
    <row r="17" ht="13.2" customHeight="1" s="49">
      <c r="A17" s="119" t="inlineStr">
        <is>
          <t>15</t>
        </is>
      </c>
      <c r="B17" s="88" t="inlineStr">
        <is>
          <t>ผู้ป่วยอายุ 2 ขวบ หนัก 10 kg สูง 90 cm กินแต่มาม่า
ผู้ป่วยรายนี้ไม่ต้องอาศัยข้อมูลใด ในการประเมินความเจริญเติบโต (growth velocity)</t>
        </is>
      </c>
      <c r="C17" s="100" t="n"/>
      <c r="D17" s="88" t="inlineStr">
        <is>
          <t>อายุ</t>
        </is>
      </c>
      <c r="E17" s="88" t="inlineStr">
        <is>
          <t>บันทึกน้ำหนัก รายเดือน</t>
        </is>
      </c>
      <c r="F17" s="88" t="inlineStr">
        <is>
          <t>บันทึกส่วนสูงรายเดือน</t>
        </is>
      </c>
      <c r="G17" s="88" t="inlineStr">
        <is>
          <t>ค่ามาตรฐานการเจริญเติบโต</t>
        </is>
      </c>
      <c r="H17" s="88" t="inlineStr">
        <is>
          <t>ความต้องการพลังงานต่อวัน</t>
        </is>
      </c>
      <c r="I17" s="119" t="n">
        <v>5</v>
      </c>
      <c r="J17" s="88"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00" t="n"/>
      <c r="L17" s="88" t="inlineStr">
        <is>
          <t>Clinical Nutrition</t>
        </is>
      </c>
      <c r="M17" s="100" t="inlineStr">
        <is>
          <t>Clinic</t>
        </is>
      </c>
      <c r="N17" s="88" t="inlineStr">
        <is>
          <t>ข้อ 15 Pharma Plus เล่มม่วง (เฉลยข้อ จ)</t>
        </is>
      </c>
      <c r="O17" s="100" t="n"/>
      <c r="P17" s="100" t="n"/>
      <c r="Q17" s="100" t="n"/>
    </row>
    <row r="18" ht="13.2" customHeight="1" s="49">
      <c r="A18" s="119" t="inlineStr">
        <is>
          <t>16</t>
        </is>
      </c>
      <c r="B18" s="88" t="inlineStr">
        <is>
          <t>บุคคลที่รับประทานอาหารมังสวิรัติมีโอกาสขาดเหล็กได้เนื่องจาก</t>
        </is>
      </c>
      <c r="C18" s="100" t="n"/>
      <c r="D18" s="88" t="inlineStr">
        <is>
          <t>ในอาหารมังสวิรัติเหล็กในรูป heme-iron มาก</t>
        </is>
      </c>
      <c r="E18" s="88" t="inlineStr">
        <is>
          <t>สาร phytate ในอาหารรบกวนการดูดซึมเหล็ก</t>
        </is>
      </c>
      <c r="F18" s="88" t="inlineStr">
        <is>
          <t>เหล็กจะพบได้จากอาหารที่มาจากเนื้อสัตว์เท่านั้น</t>
        </is>
      </c>
      <c r="G18" s="88" t="inlineStr">
        <is>
          <t>วิตามินซีจากผัก+ผลไม้ลดการดูดซึมเหล็ก</t>
        </is>
      </c>
      <c r="H18" s="88" t="inlineStr">
        <is>
          <t>Renal Enteral Formula (High calorie, Low electrolyte)</t>
        </is>
      </c>
      <c r="I18" s="119" t="n">
        <v>3</v>
      </c>
      <c r="J18" s="88"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00" t="n"/>
      <c r="L18" s="88" t="inlineStr">
        <is>
          <t>Clinical Nutrition</t>
        </is>
      </c>
      <c r="M18" s="100" t="inlineStr">
        <is>
          <t>Clinic</t>
        </is>
      </c>
      <c r="N18" s="88" t="inlineStr">
        <is>
          <t>ข้อ 16 Pharma Plus เล่มม่วง (เฉลยข้อ ค)</t>
        </is>
      </c>
      <c r="O18" s="100" t="n"/>
      <c r="P18" s="100" t="n"/>
      <c r="Q18" s="100" t="n"/>
    </row>
    <row r="19" ht="13.2" customHeight="1" s="49">
      <c r="A19" s="119" t="inlineStr">
        <is>
          <t>17</t>
        </is>
      </c>
      <c r="B19" s="88" t="inlineStr">
        <is>
          <t>เกี่ยวกับ เกลือแร่ในข้อใดผิด ข้อใดต่อไปนี้กล่าวถูกต้องตามหลักวิชาชีพเภสัชกรรม</t>
        </is>
      </c>
      <c r="C19" s="100" t="n"/>
      <c r="D19" s="88" t="inlineStr">
        <is>
          <t>ถ้าขาดสังกะสีจะทำให้อาการอวัยวะเพศไม่เติบโตตามวัยและแผลหายช้า</t>
        </is>
      </c>
      <c r="E19" s="88" t="inlineStr">
        <is>
          <t>ควรเสริมไอโอดีนแก่เด็กที่ป้องกันฟันผุ โดยให้ผสมกับน้ำความเข้มข้น 1 ต่อล้าน</t>
        </is>
      </c>
      <c r="F19" s="88" t="inlineStr">
        <is>
          <t>แคลเซียมและฟอสฟอรัสเป็นเกลือแร่ที่สำคัญ เป็นส่วนประกอบของกระดูกและฟัน</t>
        </is>
      </c>
      <c r="G19" s="88" t="inlineStr">
        <is>
          <t>ถ้าขาดทองแดงจะทำให้เป็นโรคโลหิตจาง</t>
        </is>
      </c>
      <c r="H19" s="88" t="inlineStr">
        <is>
          <t>ถ้าขาดไอโอดีนทำให้เป็นโรคคอพอก</t>
        </is>
      </c>
      <c r="I19" s="119" t="n">
        <v>2</v>
      </c>
      <c r="J19" s="88"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00" t="n"/>
      <c r="L19" s="88" t="inlineStr">
        <is>
          <t>Clinical Nutrition</t>
        </is>
      </c>
      <c r="M19" s="100" t="inlineStr">
        <is>
          <t>Clinic</t>
        </is>
      </c>
      <c r="N19" s="88" t="inlineStr">
        <is>
          <t>ข้อ 17 Pharma Plus เล่มม่วง (เฉลยข้อ ข)</t>
        </is>
      </c>
      <c r="O19" s="100" t="n"/>
      <c r="P19" s="100" t="n"/>
      <c r="Q19" s="100" t="n"/>
    </row>
    <row r="20" ht="13.2" customHeight="1" s="49">
      <c r="A20" s="119" t="inlineStr">
        <is>
          <t>18</t>
        </is>
      </c>
      <c r="B20" s="88" t="inlineStr">
        <is>
          <t>ผู้ป่วยที่มีอาการอ่อนเพลีย ใจสั่น ซีด เหนื่อยง่าย เล็บโค้งคล้ายช้อน ผู้ป่วยนั้นขาดสารอาหาร</t>
        </is>
      </c>
      <c r="C20" s="100" t="n"/>
      <c r="D20" s="88" t="inlineStr">
        <is>
          <t>Zinc</t>
        </is>
      </c>
      <c r="E20" s="88" t="inlineStr">
        <is>
          <t>Vit E</t>
        </is>
      </c>
      <c r="F20" s="88" t="inlineStr">
        <is>
          <t>Vit B1</t>
        </is>
      </c>
      <c r="G20" s="88" t="inlineStr">
        <is>
          <t>Iron</t>
        </is>
      </c>
      <c r="H20" s="88" t="inlineStr">
        <is>
          <t>Vit C</t>
        </is>
      </c>
      <c r="I20" s="119" t="n">
        <v>4</v>
      </c>
      <c r="J20" s="88"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00" t="n"/>
      <c r="L20" s="88" t="inlineStr">
        <is>
          <t>Clinical Nutrition</t>
        </is>
      </c>
      <c r="M20" s="100" t="inlineStr">
        <is>
          <t>Clinic</t>
        </is>
      </c>
      <c r="N20" s="88" t="inlineStr">
        <is>
          <t>ข้อ 18 Pharma Plus เล่มม่วง (เฉลยข้อ ง)</t>
        </is>
      </c>
      <c r="O20" s="100" t="n"/>
      <c r="P20" s="100" t="n"/>
      <c r="Q20" s="100" t="n"/>
    </row>
    <row r="21" ht="13.2" customHeight="1" s="49">
      <c r="A21" s="119" t="inlineStr">
        <is>
          <t>19</t>
        </is>
      </c>
      <c r="B21" s="88" t="inlineStr">
        <is>
          <t>ผู้ป่วยได้รับยา MAOI เมื่อรับประทานปลาร้าหรือเนยแข็งอาจเกิด acute hypertension เนื่องจากอาหารนี้มีสารอาหารพวก</t>
        </is>
      </c>
      <c r="C21" s="100" t="n"/>
      <c r="D21" s="88" t="inlineStr">
        <is>
          <t>Tyramine</t>
        </is>
      </c>
      <c r="E21" s="88" t="inlineStr">
        <is>
          <t>Glutamine</t>
        </is>
      </c>
      <c r="F21" s="88" t="inlineStr">
        <is>
          <t>Phanalzine</t>
        </is>
      </c>
      <c r="G21" s="88" t="inlineStr">
        <is>
          <t>Tyrosine</t>
        </is>
      </c>
      <c r="H21" s="88" t="inlineStr">
        <is>
          <t>Phenylalanine</t>
        </is>
      </c>
      <c r="I21" s="119" t="n">
        <v>1</v>
      </c>
      <c r="J21" s="88"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00" t="n"/>
      <c r="L21" s="88" t="inlineStr">
        <is>
          <t>Clinical Nutrition</t>
        </is>
      </c>
      <c r="M21" s="100" t="inlineStr">
        <is>
          <t>Clinic</t>
        </is>
      </c>
      <c r="N21" s="88" t="inlineStr">
        <is>
          <t>ข้อ 19 Pharma Plus เล่มม่วง (เฉลยข้อ ก)</t>
        </is>
      </c>
      <c r="O21" s="100" t="n"/>
      <c r="P21" s="100" t="n"/>
      <c r="Q21" s="100" t="n"/>
    </row>
    <row r="22" ht="13.2" customHeight="1" s="49">
      <c r="A22" s="119" t="inlineStr">
        <is>
          <t>20</t>
        </is>
      </c>
      <c r="B22" s="88" t="inlineStr">
        <is>
          <t>น้ำมันปลากินไปนานๆแล้วเป็นอย่างไร</t>
        </is>
      </c>
      <c r="C22" s="100" t="n"/>
      <c r="D22" s="88" t="inlineStr">
        <is>
          <t>ปวดหัว</t>
        </is>
      </c>
      <c r="E22" s="88" t="inlineStr">
        <is>
          <t>ท้องเสีย</t>
        </is>
      </c>
      <c r="F22" s="88" t="inlineStr">
        <is>
          <t>ตาพร่ามัว</t>
        </is>
      </c>
      <c r="G22" s="88" t="inlineStr">
        <is>
          <t>มวลกระดูกเพิ่มขึ้น</t>
        </is>
      </c>
      <c r="H22" s="88" t="inlineStr">
        <is>
          <t>ระยะเวลาการแข็งตัวของเลือดยาวนานขึ้น</t>
        </is>
      </c>
      <c r="I22" s="119" t="n">
        <v>5</v>
      </c>
      <c r="J22" s="88"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00" t="n"/>
      <c r="L22" s="88" t="inlineStr">
        <is>
          <t>Clinical Nutrition</t>
        </is>
      </c>
      <c r="M22" s="100" t="inlineStr">
        <is>
          <t>Clinic</t>
        </is>
      </c>
      <c r="N22" s="88" t="inlineStr">
        <is>
          <t>ข้อ 20 Pharma Plus เล่มม่วง (เฉลยข้อ จ)</t>
        </is>
      </c>
      <c r="O22" s="100" t="n"/>
      <c r="P22" s="100" t="n"/>
      <c r="Q22" s="100" t="n"/>
    </row>
    <row r="23" ht="13.2" customHeight="1" s="49">
      <c r="A23" s="119" t="inlineStr">
        <is>
          <t>21</t>
        </is>
      </c>
      <c r="B23" s="88" t="inlineStr">
        <is>
          <t>รูปแบบของวิตามินดีที่พร้อมออกฤทธิ์ (Active form) ในร่างกายคือข้อใด</t>
        </is>
      </c>
      <c r="C23" s="100" t="n"/>
      <c r="D23" s="88" t="inlineStr">
        <is>
          <t>1,25-dihydroxycholecalciferol (Calcitriol)</t>
        </is>
      </c>
      <c r="E23" s="88" t="inlineStr">
        <is>
          <t>1-hydroxycholecalciferol (Alfacalcidol)</t>
        </is>
      </c>
      <c r="F23" s="88" t="inlineStr">
        <is>
          <t>25-hydroxycholecalciferol (Calcifediol)</t>
        </is>
      </c>
      <c r="G23" s="88" t="inlineStr">
        <is>
          <t>Cholecalciferol (Vitamin D3)</t>
        </is>
      </c>
      <c r="H23" s="88" t="inlineStr">
        <is>
          <t>Ergocalciferol (Vitamin D2)</t>
        </is>
      </c>
      <c r="I23" s="119" t="n">
        <v>1</v>
      </c>
      <c r="J23" s="88"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00" t="n"/>
      <c r="L23" s="88" t="inlineStr">
        <is>
          <t>Clinical Nutrition</t>
        </is>
      </c>
      <c r="M23" s="100" t="inlineStr">
        <is>
          <t>Clinic</t>
        </is>
      </c>
      <c r="N23" s="88" t="inlineStr">
        <is>
          <t>ข้อ 49 (PLE_CC1_2557.md)</t>
        </is>
      </c>
      <c r="O23" s="100" t="n"/>
      <c r="P23" s="100" t="n"/>
      <c r="Q23" s="100" t="n"/>
    </row>
    <row r="24" ht="13.2" customHeight="1" s="49">
      <c r="A24" s="119" t="inlineStr">
        <is>
          <t>22</t>
        </is>
      </c>
      <c r="B24" s="88"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00" t="n"/>
      <c r="D24" s="88" t="inlineStr">
        <is>
          <t>Refeeding Syndrome (Hypophosphatemia, Hypokalemia, Hypomagnesemia)</t>
        </is>
      </c>
      <c r="E24" s="88" t="inlineStr">
        <is>
          <t>Hyperosmolar Hyperglycemic State (HHS)</t>
        </is>
      </c>
      <c r="F24" s="88" t="inlineStr">
        <is>
          <t>Metabolic Acidosis with High Anion Gap</t>
        </is>
      </c>
      <c r="G24" s="88" t="inlineStr">
        <is>
          <t>Hyperphosphatemia and Hypercalcemia</t>
        </is>
      </c>
      <c r="H24" s="88" t="inlineStr">
        <is>
          <t>Hepatic Encephalopathy from Nitrogen Overload</t>
        </is>
      </c>
      <c r="I24" s="119" t="n">
        <v>1</v>
      </c>
      <c r="J24" s="88"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00" t="n"/>
      <c r="L24" s="88" t="inlineStr">
        <is>
          <t>Clinical Nutrition</t>
        </is>
      </c>
      <c r="M24" s="100" t="inlineStr">
        <is>
          <t>Clinic</t>
        </is>
      </c>
      <c r="N24" s="88" t="inlineStr">
        <is>
          <t>ข้อ 2 (PLE_CC1_Key_Rx20_UBU.md)</t>
        </is>
      </c>
      <c r="O24" s="100" t="n"/>
      <c r="P24" s="100" t="n"/>
      <c r="Q24" s="100" t="n"/>
    </row>
    <row r="25" ht="13.2" customHeight="1" s="49">
      <c r="A25" s="119" t="inlineStr">
        <is>
          <t>23</t>
        </is>
      </c>
      <c r="B25" s="88" t="inlineStr">
        <is>
          <t>ผู้ป่วยวัณโรคที่ได้รับยา Isoniazid (INH) ควรได้รับวิตามินใดเสริมเพื่อป้องกันภาวะปลายประสาทอักเสบ (Peripheral neuropathy)</t>
        </is>
      </c>
      <c r="C25" s="100" t="n"/>
      <c r="D25" s="88" t="inlineStr">
        <is>
          <t>Thiamine (Vitamin B1)</t>
        </is>
      </c>
      <c r="E25" s="88" t="inlineStr">
        <is>
          <t>Pyridoxine (Vitamin B6)</t>
        </is>
      </c>
      <c r="F25" s="88" t="inlineStr">
        <is>
          <t>Riboflavin (Vitamin B2)</t>
        </is>
      </c>
      <c r="G25" s="88" t="inlineStr">
        <is>
          <t>Cyanocobalamin (Vitamin B12)</t>
        </is>
      </c>
      <c r="H25" s="88" t="inlineStr">
        <is>
          <t>Nicotinamide (Vitamin B3)</t>
        </is>
      </c>
      <c r="I25" s="119" t="n">
        <v>2</v>
      </c>
      <c r="J25" s="88"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00" t="n"/>
      <c r="L25" s="88" t="inlineStr">
        <is>
          <t>Clinical Nutrition</t>
        </is>
      </c>
      <c r="M25" s="100" t="inlineStr">
        <is>
          <t>Clinic</t>
        </is>
      </c>
      <c r="N25" s="88" t="inlineStr">
        <is>
          <t>ข้อ 15 (PLE_CC1_Key_Rx20_UBU.md)</t>
        </is>
      </c>
      <c r="O25" s="100" t="n"/>
      <c r="P25" s="100" t="n"/>
      <c r="Q25" s="100" t="n"/>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Q88"/>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1.6" customHeight="1" s="49">
      <c r="A2" s="132" t="inlineStr">
        <is>
          <t>ข้อที่</t>
        </is>
      </c>
      <c r="B2" s="159" t="inlineStr">
        <is>
          <t>คำถาม</t>
        </is>
      </c>
      <c r="C2" s="132" t="inlineStr">
        <is>
          <t>รูปถาม</t>
        </is>
      </c>
      <c r="D2" s="159" t="inlineStr">
        <is>
          <t>ตัวเลือก 1</t>
        </is>
      </c>
      <c r="E2" s="159" t="inlineStr">
        <is>
          <t>ตัวเลือก 2</t>
        </is>
      </c>
      <c r="F2" s="159" t="inlineStr">
        <is>
          <t>ตัวเลือก 3</t>
        </is>
      </c>
      <c r="G2" s="159" t="inlineStr">
        <is>
          <t>ตัวเลือก 4</t>
        </is>
      </c>
      <c r="H2" s="159" t="inlineStr">
        <is>
          <t>ตัวเลือก 5</t>
        </is>
      </c>
      <c r="I2" s="132" t="inlineStr">
        <is>
          <t>เฉลย (ตัวเลข 1-5)</t>
        </is>
      </c>
      <c r="J2" s="159" t="inlineStr">
        <is>
          <t>คำอธิบายเฉลย</t>
        </is>
      </c>
      <c r="K2" s="132" t="inlineStr">
        <is>
          <t>รูปเฉลย</t>
        </is>
      </c>
      <c r="L2" s="159" t="inlineStr">
        <is>
          <t>Filter หมวด/Subtopic</t>
        </is>
      </c>
      <c r="M2" s="132" t="inlineStr">
        <is>
          <t>Product / Clinic</t>
        </is>
      </c>
      <c r="N2" s="159" t="inlineStr">
        <is>
          <t>หมายเหตุ</t>
        </is>
      </c>
      <c r="O2" s="132" t="inlineStr">
        <is>
          <t>ประเภทข้อสอบ</t>
        </is>
      </c>
      <c r="P2" s="132" t="inlineStr">
        <is>
          <t>ปี / เลขชุด</t>
        </is>
      </c>
      <c r="Q2" s="142" t="inlineStr">
        <is>
          <t>Case ID (รหัสเคส)</t>
        </is>
      </c>
    </row>
    <row r="3" ht="13.2" customHeight="1" s="49">
      <c r="A3" s="119" t="inlineStr">
        <is>
          <t>2</t>
        </is>
      </c>
      <c r="B3" s="88"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100" t="n"/>
      <c r="D3" s="88" t="inlineStr">
        <is>
          <t>ยาผสมเถาวัลย์เปรียง</t>
        </is>
      </c>
      <c r="E3" s="88" t="inlineStr">
        <is>
          <t>ยาขมิ้นชัน</t>
        </is>
      </c>
      <c r="F3" s="88" t="inlineStr">
        <is>
          <t>ยาพริกเจล</t>
        </is>
      </c>
      <c r="G3" s="88" t="inlineStr">
        <is>
          <t>ยาไพลจีซาล</t>
        </is>
      </c>
      <c r="H3" s="88" t="inlineStr">
        <is>
          <t>ยาฟ้าทะลายโจร</t>
        </is>
      </c>
      <c r="I3" s="119" t="n">
        <v>1</v>
      </c>
      <c r="J3" s="88"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100" t="n"/>
      <c r="L3" s="88" t="inlineStr">
        <is>
          <t>Herbal Extraction methods</t>
        </is>
      </c>
      <c r="M3" s="100" t="inlineStr">
        <is>
          <t>Herbal Medicine &amp; Extract</t>
        </is>
      </c>
      <c r="N3" s="88" t="inlineStr">
        <is>
          <t>Mock PLE-CC 1 ข้อ 12</t>
        </is>
      </c>
      <c r="O3" s="100" t="n"/>
      <c r="P3" s="100" t="n"/>
      <c r="Q3" s="100" t="n"/>
    </row>
    <row r="4" ht="13.2" customHeight="1" s="49">
      <c r="A4" s="119" t="inlineStr">
        <is>
          <t>3</t>
        </is>
      </c>
      <c r="B4" s="88"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100" t="n"/>
      <c r="D4" s="88" t="inlineStr">
        <is>
          <t>โรคแผลในกระเพาะอาหาร (Peptic Ulcer Disease)</t>
        </is>
      </c>
      <c r="E4" s="88" t="inlineStr">
        <is>
          <t>โรคเบาหวาน</t>
        </is>
      </c>
      <c r="F4" s="88" t="inlineStr">
        <is>
          <t>โรคหอบหืด</t>
        </is>
      </c>
      <c r="G4" s="88" t="inlineStr">
        <is>
          <t>โรคต้อหิน</t>
        </is>
      </c>
      <c r="H4" s="88" t="inlineStr">
        <is>
          <t>โรคต่อมลูกหมากโต</t>
        </is>
      </c>
      <c r="I4" s="119" t="n">
        <v>1</v>
      </c>
      <c r="J4" s="88"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100" t="n"/>
      <c r="L4" s="88" t="inlineStr">
        <is>
          <t>Herbal Extraction methods</t>
        </is>
      </c>
      <c r="M4" s="100" t="inlineStr">
        <is>
          <t>Herbal Medicine &amp; Extract</t>
        </is>
      </c>
      <c r="N4" s="88" t="inlineStr">
        <is>
          <t>Mock PLE-CC 1 ข้อ 24</t>
        </is>
      </c>
      <c r="O4" s="100" t="n"/>
      <c r="P4" s="100" t="n"/>
      <c r="Q4" s="100" t="n"/>
    </row>
    <row r="5" ht="13.2" customHeight="1" s="49">
      <c r="A5" s="119" t="inlineStr">
        <is>
          <t>4</t>
        </is>
      </c>
      <c r="B5" s="88"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100" t="n"/>
      <c r="D5" s="88" t="inlineStr">
        <is>
          <t>ขี้เหล็ก</t>
        </is>
      </c>
      <c r="E5" s="88" t="inlineStr">
        <is>
          <t>ขมิ้นชัน</t>
        </is>
      </c>
      <c r="F5" s="88" t="inlineStr">
        <is>
          <t>ขิง</t>
        </is>
      </c>
      <c r="G5" s="88" t="inlineStr">
        <is>
          <t>กระเจี๊ยบแดง</t>
        </is>
      </c>
      <c r="H5" s="88" t="inlineStr">
        <is>
          <t>หญ้าหนวดแมว</t>
        </is>
      </c>
      <c r="I5" s="119" t="n">
        <v>1</v>
      </c>
      <c r="J5" s="88"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100" t="n"/>
      <c r="L5" s="88" t="inlineStr">
        <is>
          <t>Herbal Extraction methods</t>
        </is>
      </c>
      <c r="M5" s="100" t="inlineStr">
        <is>
          <t>Herbal Medicine &amp; Extract</t>
        </is>
      </c>
      <c r="N5" s="88" t="inlineStr">
        <is>
          <t>Mock PLE-CC 1 ข้อ 25</t>
        </is>
      </c>
      <c r="O5" s="100" t="n"/>
      <c r="P5" s="100" t="n"/>
      <c r="Q5" s="100" t="n"/>
    </row>
    <row r="6" ht="13.2" customHeight="1" s="49">
      <c r="A6" s="119" t="inlineStr">
        <is>
          <t>5</t>
        </is>
      </c>
      <c r="B6" s="88"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100" t="n"/>
      <c r="D6" s="88" t="inlineStr">
        <is>
          <t>ยาหญ้าหนวดแมว</t>
        </is>
      </c>
      <c r="E6" s="88" t="inlineStr">
        <is>
          <t>ยากระเจี๊ยบแดง</t>
        </is>
      </c>
      <c r="F6" s="88" t="inlineStr">
        <is>
          <t>ยารางจืด</t>
        </is>
      </c>
      <c r="G6" s="88" t="inlineStr">
        <is>
          <t>ยาหญ้าปักกิ่ง</t>
        </is>
      </c>
      <c r="H6" s="88" t="inlineStr">
        <is>
          <t>ยาหญ้าดอกขาว</t>
        </is>
      </c>
      <c r="I6" s="119" t="n">
        <v>1</v>
      </c>
      <c r="J6" s="88"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100" t="n"/>
      <c r="L6" s="88" t="inlineStr">
        <is>
          <t>Herbal Extraction methods</t>
        </is>
      </c>
      <c r="M6" s="100" t="inlineStr">
        <is>
          <t>Herbal Medicine &amp; Extract</t>
        </is>
      </c>
      <c r="N6" s="88" t="inlineStr">
        <is>
          <t>Mock PLE-CC 1 ข้อ 40</t>
        </is>
      </c>
      <c r="O6" s="100" t="n"/>
      <c r="P6" s="100" t="n"/>
      <c r="Q6" s="100" t="n"/>
    </row>
    <row r="7" ht="13.2" customHeight="1" s="49">
      <c r="A7" s="119" t="inlineStr">
        <is>
          <t>6</t>
        </is>
      </c>
      <c r="B7" s="88"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100" t="n"/>
      <c r="D7" s="88" t="inlineStr">
        <is>
          <t>ยาพญายอ</t>
        </is>
      </c>
      <c r="E7" s="88" t="inlineStr">
        <is>
          <t>ยาเปลือกมังคุด</t>
        </is>
      </c>
      <c r="F7" s="88" t="inlineStr">
        <is>
          <t>ยาบัวบก</t>
        </is>
      </c>
      <c r="G7" s="88" t="inlineStr">
        <is>
          <t>ยาทิงเจอร์พลู</t>
        </is>
      </c>
      <c r="H7" s="88" t="inlineStr">
        <is>
          <t>ยาทิงเจอร์ทองพันชั่ง</t>
        </is>
      </c>
      <c r="I7" s="119" t="n">
        <v>1</v>
      </c>
      <c r="J7" s="88"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100" t="n"/>
      <c r="L7" s="88" t="inlineStr">
        <is>
          <t>Herbal Extraction methods</t>
        </is>
      </c>
      <c r="M7" s="100" t="inlineStr">
        <is>
          <t>Herbal Medicine &amp; Extract</t>
        </is>
      </c>
      <c r="N7" s="88" t="inlineStr">
        <is>
          <t>Mock PLE-CC 1 ข้อ 130</t>
        </is>
      </c>
      <c r="O7" s="100" t="n"/>
      <c r="P7" s="100" t="n"/>
      <c r="Q7" s="100" t="n"/>
    </row>
    <row r="8" ht="13.2" customHeight="1" s="49">
      <c r="A8" s="119" t="inlineStr">
        <is>
          <t>7</t>
        </is>
      </c>
      <c r="B8" s="88" t="inlineStr">
        <is>
          <t>จากข้อ 7 การเตรียมยาพญายอเพื่อใช้ในการรักษาโรคเริมและงูสวัด นิยมใช้ส่วนใดของพืชในการสกัดทำยา</t>
        </is>
      </c>
      <c r="C8" s="100" t="n"/>
      <c r="D8" s="88" t="inlineStr">
        <is>
          <t>ใบ</t>
        </is>
      </c>
      <c r="E8" s="88" t="inlineStr">
        <is>
          <t>เถา</t>
        </is>
      </c>
      <c r="F8" s="88" t="inlineStr">
        <is>
          <t>ราก</t>
        </is>
      </c>
      <c r="G8" s="88" t="inlineStr">
        <is>
          <t>เมล็ด</t>
        </is>
      </c>
      <c r="H8" s="88" t="inlineStr">
        <is>
          <t>เปลือกผล</t>
        </is>
      </c>
      <c r="I8" s="119" t="n">
        <v>1</v>
      </c>
      <c r="J8" s="88"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100" t="n"/>
      <c r="L8" s="88" t="inlineStr">
        <is>
          <t>Herbal Extraction methods</t>
        </is>
      </c>
      <c r="M8" s="100" t="inlineStr">
        <is>
          <t>Herbal Medicine &amp; Extract</t>
        </is>
      </c>
      <c r="N8" s="88" t="inlineStr">
        <is>
          <t>Mock PLE-CC 1 ข้อ 131</t>
        </is>
      </c>
      <c r="O8" s="100" t="n"/>
      <c r="P8" s="100" t="n"/>
      <c r="Q8" s="100" t="n"/>
    </row>
    <row r="9" ht="13.2" customHeight="1" s="49">
      <c r="A9" s="119" t="inlineStr">
        <is>
          <t>8</t>
        </is>
      </c>
      <c r="B9" s="88"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100" t="n"/>
      <c r="D9" s="88" t="inlineStr">
        <is>
          <t>ยาหอมเทพจิตร</t>
        </is>
      </c>
      <c r="E9" s="88" t="inlineStr">
        <is>
          <t>ยาประสะมะแว้ง</t>
        </is>
      </c>
      <c r="F9" s="88" t="inlineStr">
        <is>
          <t>ยาประสะไพล</t>
        </is>
      </c>
      <c r="G9" s="88" t="inlineStr">
        <is>
          <t>ยาเถาวัลย์เปรียง</t>
        </is>
      </c>
      <c r="H9" s="88" t="inlineStr">
        <is>
          <t>ยาธาตุบรรจบ</t>
        </is>
      </c>
      <c r="I9" s="119" t="n">
        <v>1</v>
      </c>
      <c r="J9" s="88"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100" t="n"/>
      <c r="L9" s="88" t="inlineStr">
        <is>
          <t>Herbal Extraction methods</t>
        </is>
      </c>
      <c r="M9" s="100" t="inlineStr">
        <is>
          <t>Herbal Medicine &amp; Extract</t>
        </is>
      </c>
      <c r="N9" s="88" t="inlineStr">
        <is>
          <t>PLE_CC1_2567_Key ข้อ 21</t>
        </is>
      </c>
      <c r="O9" s="100" t="n"/>
      <c r="P9" s="100" t="n"/>
      <c r="Q9" s="100" t="n"/>
    </row>
    <row r="10" ht="13.2" customHeight="1" s="49">
      <c r="A10" s="119" t="inlineStr">
        <is>
          <t>9</t>
        </is>
      </c>
      <c r="B10" s="88"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100" t="n"/>
      <c r="D10" s="88" t="inlineStr">
        <is>
          <t>ทิงเจอร์ทองพันชั่ง</t>
        </is>
      </c>
      <c r="E10" s="88" t="inlineStr">
        <is>
          <t>โลชั่นเสลดพังพอน</t>
        </is>
      </c>
      <c r="F10" s="88" t="inlineStr">
        <is>
          <t>ทิงเจอร์ไพล</t>
        </is>
      </c>
      <c r="G10" s="88" t="inlineStr">
        <is>
          <t>ครีมใบบัวบก</t>
        </is>
      </c>
      <c r="H10" s="88" t="inlineStr">
        <is>
          <t>ครีมเม็ดน้อยหน่า</t>
        </is>
      </c>
      <c r="I10" s="119" t="n">
        <v>1</v>
      </c>
      <c r="J10" s="88"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100" t="n"/>
      <c r="L10" s="88" t="inlineStr">
        <is>
          <t>Herbal Extraction methods</t>
        </is>
      </c>
      <c r="M10" s="100" t="inlineStr">
        <is>
          <t>Herbal Medicine &amp; Extract</t>
        </is>
      </c>
      <c r="N10" s="88" t="inlineStr">
        <is>
          <t>PLE_CC1_2567_Key ข้อ 42</t>
        </is>
      </c>
      <c r="O10" s="100" t="n"/>
      <c r="P10" s="100" t="n"/>
      <c r="Q10" s="100" t="n"/>
    </row>
    <row r="11" ht="13.2" customHeight="1" s="49">
      <c r="A11" s="119" t="inlineStr">
        <is>
          <t>10</t>
        </is>
      </c>
      <c r="B11" s="88"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100" t="n"/>
      <c r="D11" s="88" t="inlineStr">
        <is>
          <t>ให้กินยาจนครบคอร์ส 6-8 เดือน ห้ามหยุดยาเอง ก่อนปรึกษาแพทย์์</t>
        </is>
      </c>
      <c r="E11" s="88" t="inlineStr">
        <is>
          <t>ยาอาจทำให้ง่วงซึม หลีกเลี่ยงการขับขี่ยานพาหนะหรือทำงานเครื่องจักร</t>
        </is>
      </c>
      <c r="F11" s="88" t="inlineStr">
        <is>
          <t>หลีกเลี่ยงการออกแดดหรือให้ทาครีมกันแดด เมื่อจำเป็น</t>
        </is>
      </c>
      <c r="G11" s="88" t="inlineStr">
        <is>
          <t>หากมีอาการ มีไข้ เจ็บคอ มีแผลในปาก หนาวสั่น ให้หยุดยาทันทีและรีบมาตรวจเลือดที่โรงพยาบาล</t>
        </is>
      </c>
      <c r="H11" s="88" t="inlineStr">
        <is>
          <t>หากมีผื่นขึ้นเพียงเล็กน้อย ให้หยุดยาทันที</t>
        </is>
      </c>
      <c r="I11" s="119" t="n">
        <v>4</v>
      </c>
      <c r="J11" s="88"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100" t="n"/>
      <c r="L11" s="88" t="inlineStr">
        <is>
          <t>Herbal Extraction methods</t>
        </is>
      </c>
      <c r="M11" s="100" t="inlineStr">
        <is>
          <t>Herbal Medicine &amp; Extract</t>
        </is>
      </c>
      <c r="N11" s="88" t="inlineStr">
        <is>
          <t>PLE_CC1_2567_Key ข้อ 43</t>
        </is>
      </c>
      <c r="O11" s="100" t="n"/>
      <c r="P11" s="100" t="n"/>
      <c r="Q11" s="100" t="n"/>
    </row>
    <row r="12" ht="13.2" customHeight="1" s="49">
      <c r="A12" s="119" t="inlineStr">
        <is>
          <t>11</t>
        </is>
      </c>
      <c r="B12" s="88"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100" t="n"/>
      <c r="D12" s="88" t="inlineStr">
        <is>
          <t>ยาทิงเจอร์ทองพันชั่ง</t>
        </is>
      </c>
      <c r="E12" s="88" t="inlineStr">
        <is>
          <t>เจลว่านหางจระเข้</t>
        </is>
      </c>
      <c r="F12" s="88" t="inlineStr">
        <is>
          <t>ครีมพญายอ</t>
        </is>
      </c>
      <c r="G12" s="88" t="inlineStr">
        <is>
          <t>ยาครีมไพล</t>
        </is>
      </c>
      <c r="H12" s="88" t="inlineStr">
        <is>
          <t>ยาผงขมิ้นชัน</t>
        </is>
      </c>
      <c r="I12" s="119" t="n">
        <v>1</v>
      </c>
      <c r="J12" s="88"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100" t="n"/>
      <c r="L12" s="88" t="inlineStr">
        <is>
          <t>Herbal Extraction methods</t>
        </is>
      </c>
      <c r="M12" s="100" t="inlineStr">
        <is>
          <t>Herbal Medicine &amp; Extract</t>
        </is>
      </c>
      <c r="N12" s="88" t="inlineStr">
        <is>
          <t>PLE_CC1_2567_Set1_Key ข้อ 42</t>
        </is>
      </c>
      <c r="O12" s="100" t="n"/>
      <c r="P12" s="100" t="n"/>
      <c r="Q12" s="100" t="n"/>
    </row>
    <row r="13" ht="13.2" customHeight="1" s="49">
      <c r="A13" s="119" t="inlineStr">
        <is>
          <t>12</t>
        </is>
      </c>
      <c r="B13" s="88"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100" t="n"/>
      <c r="D13" s="88" t="inlineStr">
        <is>
          <t>ไม่ได้ เพราะร้านขายยาแผนปัจจุบันต้องได้รับใบอนุญาตขายผลิตภัณฑ์สมุนไพรตาม พ.ร.บ. ผลิตภัณฑ์สมุนไพร พ.ศ. 2562 ก่อน</t>
        </is>
      </c>
      <c r="E13" s="88" t="inlineStr">
        <is>
          <t>ได้ทันที เพราะใบอนุญาต ขย.1 ครอบคลุมการขายผลิตภัณฑ์สมุนไพรทุกประเภทโดยอัตโนมัติ</t>
        </is>
      </c>
      <c r="F13" s="88" t="inlineStr">
        <is>
          <t>ได้เฉพาะเมื่อมีแพทย์์แผนไทยเป็นผู้สั่งจ่ายผลิตภัณฑ์ดังกล่าวในร้าน</t>
        </is>
      </c>
      <c r="G13" s="88" t="inlineStr">
        <is>
          <t>ได้เฉพาะผลิตภัณฑ์สมุนไพรที่นำเข้าจากต่างประเทศเท่านั้น</t>
        </is>
      </c>
      <c r="H13" s="88" t="inlineStr">
        <is>
          <t>ไม่ได้ เพราะร้านยาแผนปัจจุบันห้ามมีผลิตภัณฑ์สมุนไพรวางจำหน่ายในร้านเด็ดขาด</t>
        </is>
      </c>
      <c r="I13" s="119" t="n">
        <v>1</v>
      </c>
      <c r="J13" s="88"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100" t="n"/>
      <c r="L13" s="88" t="inlineStr">
        <is>
          <t>Herbal Extraction methods</t>
        </is>
      </c>
      <c r="M13" s="100" t="inlineStr">
        <is>
          <t>Herbal Medicine &amp; Extract</t>
        </is>
      </c>
      <c r="N13" s="88" t="inlineStr">
        <is>
          <t>PLE-CC1 ปี 2566 Day 2 ข้อ 61</t>
        </is>
      </c>
      <c r="O13" s="100" t="n"/>
      <c r="P13" s="100" t="n"/>
      <c r="Q13" s="100" t="n"/>
    </row>
    <row r="14" ht="13.2" customHeight="1" s="49">
      <c r="A14" s="119" t="inlineStr">
        <is>
          <t>13</t>
        </is>
      </c>
      <c r="B14" s="88"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100" t="n"/>
      <c r="D14" s="88"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88" t="inlineStr">
        <is>
          <t>จำหน่ายให้ผู้ป่วยไปก่อนแล้วค่อยดำเนินการขอใบอนุญาตย้อนหลัง</t>
        </is>
      </c>
      <c r="F14" s="88" t="inlineStr">
        <is>
          <t>แบ่งบรรจุยาใส่ซองยาของร้านโดยไม่ติดฉลากเดิมเพื่อจำหน่าย</t>
        </is>
      </c>
      <c r="G14" s="88" t="inlineStr">
        <is>
          <t>แนะนำให้ผู้ป่วยไปหาซื้อทางช่องทางออนไลน์ที่ไม่มีการควบคุม</t>
        </is>
      </c>
      <c r="H14" s="88" t="inlineStr">
        <is>
          <t>สั่งจ่ายยาปฏิชีวนะแผนปัจจุบันทดแทนให้ผู้ป่วยทันที</t>
        </is>
      </c>
      <c r="I14" s="119" t="n">
        <v>1</v>
      </c>
      <c r="J14" s="88"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100" t="n"/>
      <c r="L14" s="88" t="inlineStr">
        <is>
          <t>Herbal Extraction methods</t>
        </is>
      </c>
      <c r="M14" s="100" t="inlineStr">
        <is>
          <t>Herbal Medicine &amp; Extract</t>
        </is>
      </c>
      <c r="N14" s="88" t="inlineStr">
        <is>
          <t>PLE-CC1 ปี 2566 Day 2 ข้อ 1</t>
        </is>
      </c>
      <c r="O14" s="100" t="n"/>
      <c r="P14" s="100" t="n"/>
      <c r="Q14" s="100" t="n"/>
    </row>
    <row r="15" ht="13.2" customHeight="1" s="49">
      <c r="A15" s="119" t="inlineStr">
        <is>
          <t>14</t>
        </is>
      </c>
      <c r="B15" s="88" t="inlineStr">
        <is>
          <t>สมุนไพรในข้อใดมีหลักฐานทางวิชาการและงานวิจัยทางคลินิกยืนยันว่ามีฤทธิ์ลดระดับน้ำตาลในเลือดได้จริง และมีการนำสารสกัดมาใช้เป็นทางเลือกเสริมการรักษาโรคเบาหวาน</t>
        </is>
      </c>
      <c r="C15" s="100" t="n"/>
      <c r="D15" s="88" t="inlineStr">
        <is>
          <t>มะระขี้นก</t>
        </is>
      </c>
      <c r="E15" s="88" t="inlineStr">
        <is>
          <t>ดอกแค</t>
        </is>
      </c>
      <c r="F15" s="88" t="inlineStr">
        <is>
          <t>ใบขี้เหล็ก</t>
        </is>
      </c>
      <c r="G15" s="88" t="inlineStr">
        <is>
          <t>ทองพันชั่ง</t>
        </is>
      </c>
      <c r="H15" s="88" t="inlineStr">
        <is>
          <t>ชุมเห็ดเทศ</t>
        </is>
      </c>
      <c r="I15" s="119" t="n">
        <v>1</v>
      </c>
      <c r="J15" s="88" t="inlineStr">
        <is>
          <t>✅ คำตอบที่ถูกต้อง: ข้อ ก. มะระขี้นก
💡 Background:
มะระขี้นก (Momordica charantia) เป็นสมุนไพรที่มีการศึกษาวิจัยทางเภสัชวิทยาและทางคลินิกอย่างแพร่หลายเกี่ยวกับฤทธิ์ลดระดับน้ำตาลในเลือด
🎯 ทำไมข้อนี้ถึงถูก:
ผลมะระขี้นกมีสารสำคัญหลายชนิดที่ออกฤทธิ์ลดน้ำตาลในเลือด ได้แก่ Charantin, Vicine, และ Polypeptide-p (Insulin-like peptide) ซึ่งออกฤทธิ์กระตุ้นการหลั่งอินซูลินจากตับอ่อน เพิ่มการนำกลูโคสเข้าสู่เซลล์ และยับยั้งเอนไซม์กลูโคเนโอเจเนซิสในตับ ช่วยลดระดับ FPG และ HbA1c ในผู้ป่วยเบาหวานชนิดที่ 2 ได้
🔍 ข้ออื่นผิดเพราะอะไร:
• ข้อ ข. (ดอกแค): อุดมด้วยวิตามินซีและเบต้าแคโรทีน นิยมใช้เป็นอาหารแก้ไข้หัวลม ไม่มีฤทธิ์ลดน้ำตาลโดดเด่น
• ข้อ ค. (ใบขี้เหล็ก): มีฤทธิ์คลายกังวลและช่วยนอนหลับ แต่มีพิษต่อตับ (Barakol)
• ข้อ ง. (ทองพันชั่ง): เด่นในฤทธิ์ต้านเชื้อรา รักษาโรคผิวหนัง
• ข้อ จ. (ชุมเห็ดเทศ): มีสาร Sennosides ใช้เป็นยาระบาย กระตุ้นการขับถ่าย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สารสำคัญ Charantin &amp; Polypeptide-p ออกฤทธิ์ลดน้ำตาลในเลือด
• ข้อควรระวัง: เสี่ยงต่อภาวะน้ำตาลในเลือดต่ำ (Hypoglycemia) หากใช้ร่วมกับยาลดน้ำตาลแผนปัจจุบัน</t>
        </is>
      </c>
      <c r="K15" s="100" t="n"/>
      <c r="L15" s="88" t="inlineStr">
        <is>
          <t>Herbal Extraction methods</t>
        </is>
      </c>
      <c r="M15" s="100" t="inlineStr">
        <is>
          <t>Herbal Medicine &amp; Extract</t>
        </is>
      </c>
      <c r="N15" s="88" t="inlineStr">
        <is>
          <t>PLE_CC1_2565_Day1_Key ข้อ 19</t>
        </is>
      </c>
      <c r="O15" s="100" t="n"/>
      <c r="P15" s="100" t="n"/>
      <c r="Q15" s="100" t="n"/>
    </row>
    <row r="16" ht="13.2" customHeight="1" s="49">
      <c r="A16" s="119" t="inlineStr">
        <is>
          <t>15</t>
        </is>
      </c>
      <c r="B16" s="88" t="inlineStr">
        <is>
          <t>สมุนไพรในบัญชียาหลักแห่งชาติตัวใดใช้ทาภายนอกเพื่อบรรเทาอาการผื่นคัน แมลงสัตว์กัดต่อย และลดการอักเสบของผิวหนัง</t>
        </is>
      </c>
      <c r="C16" s="100" t="n"/>
      <c r="D16" s="88" t="inlineStr">
        <is>
          <t>ครีมพญายอ</t>
        </is>
      </c>
      <c r="E16" s="88" t="inlineStr">
        <is>
          <t>ทิงเจอร์ทองพันชั่ง</t>
        </is>
      </c>
      <c r="F16" s="88" t="inlineStr">
        <is>
          <t>ยาเปลือกมังคุด</t>
        </is>
      </c>
      <c r="G16" s="88" t="inlineStr">
        <is>
          <t>ยาสารสกัดเมล็ดน้อยหน่า</t>
        </is>
      </c>
      <c r="H16" s="88" t="inlineStr">
        <is>
          <t>ยาทิงเจอร์พลู</t>
        </is>
      </c>
      <c r="I16" s="119" t="n">
        <v>1</v>
      </c>
      <c r="J16" s="88" t="inlineStr">
        <is>
          <t>✅ คำตอบที่ถูกต้อง: ข้อ ก. ครีมพญายอ
💡 Background:
พญายอ (Clinacanthus nutans) มีฤทธิ์ต้านการอักเสบ (Anti-inflammatory) นอกเหนือจากฤทธิ์ต้านเชื้อไวรัสเริมและงูสวัด
🎯 ทำไมข้อนี้ถึงถูก:
ยาครีมพญายอ หรือ โลชั่นพญายอ มีสารสกัดจากใบพญายอซึ่งออกฤทธิ์ยับยั้งกระบวนการอักเสบ ลดการหลั่ง Histamine และ Prostaglandins จึงมีข้อบ่งใช้ตามบัญชียาหลักแห่งชาติในการรักษาแผลเริม งูสวัด และบรรเทาอาการอักเสบ ปวด บวม จากแมลงสัตว์กัดต่อย
🔍 ข้ออื่นผิดเพราะอะไร:
• ข้อ ข. (ทิงเจอร์ทองพันชั่ง): ใช้รักษาโรคผิวหนังจากเชื้อรา กลาก เกลื้อน
• ข้อ ค. (ยาเปลือกมังคุด): ใช้ล้างแผลสด แผลเรื้อรัง ช่วยสมานแผลและฆ่าเชื้อแบคทีเรีย
• ข้อ ง. (ยาสารสกัดเมล็ดน้อยหน่า): ใช้ฆ่าเหาและหิด
• ข้อ จ. (ยาทิงเจอร์พลู): ใช้ทาแก้อาการคันจากลมพิษ
📖 Guideline อ้างอิง:
บัญชียาหลักแห่งชาติด้านสมุนไพร พ.ศ. 2566 &amp; Thai Herbal Pharmacopoeia (THP)
📌 จุดจำก่อนสอบ:
• พญายอ: เริม งูสวัด แมลงสัตว์กัดต่อย แผลอักเสบในช่องปาก</t>
        </is>
      </c>
      <c r="K16" s="100" t="n"/>
      <c r="L16" s="88" t="inlineStr">
        <is>
          <t>Herbal Extraction methods</t>
        </is>
      </c>
      <c r="M16" s="100" t="inlineStr">
        <is>
          <t>Herbal Medicine &amp; Extract</t>
        </is>
      </c>
      <c r="N16" s="88" t="inlineStr">
        <is>
          <t>PLE_CC1_2565_Day2_Key ข้อ 37</t>
        </is>
      </c>
      <c r="O16" s="100" t="n"/>
      <c r="P16" s="100" t="n"/>
      <c r="Q16" s="100" t="n"/>
    </row>
    <row r="17" ht="13.2" customHeight="1" s="49">
      <c r="A17" s="119" t="inlineStr">
        <is>
          <t>16</t>
        </is>
      </c>
      <c r="B17" s="88" t="inlineStr">
        <is>
          <t>สมุนไพรในข้อใดที่มีสรรพคุณตามงานสาธารณสุขมูลฐานในการขับปัสสาวะ แก้ขัดเบา และช่วยละลายนิ่วในทางเดินปัสสาวะ</t>
        </is>
      </c>
      <c r="C17" s="100" t="n"/>
      <c r="D17" s="88" t="inlineStr">
        <is>
          <t>กระเจี๊ยบแดง</t>
        </is>
      </c>
      <c r="E17" s="88" t="inlineStr">
        <is>
          <t>ขมิ้นชัน</t>
        </is>
      </c>
      <c r="F17" s="88" t="inlineStr">
        <is>
          <t>ขิง</t>
        </is>
      </c>
      <c r="G17" s="88" t="inlineStr">
        <is>
          <t>บัวบก</t>
        </is>
      </c>
      <c r="H17" s="88" t="inlineStr">
        <is>
          <t>ฟ้าทะลายโจร</t>
        </is>
      </c>
      <c r="I17" s="119" t="n">
        <v>1</v>
      </c>
      <c r="J17" s="88" t="inlineStr">
        <is>
          <t>✅ คำตอบที่ถูกต้อง: ข้อ ก. กระเจี๊ยบแดง
💡 Background:
กระเจี๊ยบแดง (Hibiscus sabdariffa) วงศ์ Malvaceae นิยมนำส่วนกลีบเลี้ยงแห้งมาต้มดื่มเป็นเครื่องดื่มสมุนไพรและยาขับปัสสาวะ
🎯 ทำไมข้อนี้ถึงถูก:
กลีบเลี้ยงของกระเจี๊ยบแดงอุดมด้วยกรดอินทรีย์ (Organic acids เช่น Hibiscic acid, Citric acid, Malic acid) และสารแอนโทไซยานิน (Anthocyanins) มีฤทธิ์ขับปัสสาวะ (Mild diuretic) ขับกรดยูริก และลดการเกิดผลึกแคลเซียมออกซาเลตในทางเดินปัสสาวะ จึงใช้แก้ขัดเบาและป้องกันนิ่วได้อย่างปลอดภัย
🔍 ข้ออื่นผิดเพราะอะไร:
• ข้อ ข. (ขมิ้นชัน): ใช้แก้ท้องอืด ท้องเฟ้อ ขับลม
• ข้อ ค. (ขิง): ใช้แก้คลื่นไส้ อาเจียน ท้องอืด
• ข้อ ง. (บัวบก): ใช้สมานแผล แก้ช้ำใน
• ข้อ จ. (ฟ้าทะลายโจร): ใช้แก้ไข้หวัด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สมุนไพรขับปัสสาวะในงานสาธารณสุขมูลฐาน: กระเจี๊ยบแดง, หญ้าหนวดแมว, สับปะรด (เหง้า), อ้อยแดง</t>
        </is>
      </c>
      <c r="K17" s="100" t="n"/>
      <c r="L17" s="88" t="inlineStr">
        <is>
          <t>Herbal Extraction methods</t>
        </is>
      </c>
      <c r="M17" s="100" t="inlineStr">
        <is>
          <t>Herbal Medicine &amp; Extract</t>
        </is>
      </c>
      <c r="N17" s="88" t="inlineStr">
        <is>
          <t>PLE_CC1_2564_All_Key ข้อ 21</t>
        </is>
      </c>
      <c r="O17" s="100" t="n"/>
      <c r="P17" s="100" t="n"/>
      <c r="Q17" s="100" t="n"/>
    </row>
    <row r="18" ht="13.2" customHeight="1" s="49">
      <c r="A18" s="119" t="inlineStr">
        <is>
          <t>17</t>
        </is>
      </c>
      <c r="B18" s="88" t="inlineStr">
        <is>
          <t>สมุนไพรในข้อใดที่มีรายงานการเกิดอันตรกิริยาที่รุนแรงกับยาต้านไวรัส HIV (เช่น Efavirenz, Protease Inhibitors) มากที่สุด โดยลดระดับยาในเลือดจนอาจทำให้การรักษาล้มเหลว</t>
        </is>
      </c>
      <c r="C18" s="100" t="n"/>
      <c r="D18" s="88" t="inlineStr">
        <is>
          <t>ขิง</t>
        </is>
      </c>
      <c r="E18" s="88" t="inlineStr">
        <is>
          <t>ขมิ้นชัน</t>
        </is>
      </c>
      <c r="F18" s="88" t="inlineStr">
        <is>
          <t>ฟ้าทะลายโจร</t>
        </is>
      </c>
      <c r="G18" s="88" t="inlineStr">
        <is>
          <t>หญ้าหนวดแมว</t>
        </is>
      </c>
      <c r="H18" s="88" t="inlineStr">
        <is>
          <t>St. John's wort</t>
        </is>
      </c>
      <c r="I18" s="119" t="n">
        <v>5</v>
      </c>
      <c r="J18" s="88" t="inlineStr">
        <is>
          <t>✅ คำตอบที่ถูกต้อง: ข้อ จ. St. John's wort
💡 Background:
St. John's wort (Hypericum perforatum) เป็นสมุนไพรฝรั่งที่นิยมใช้บรรเทาอาการซึมเศร้าเล็กน้อยถึงปานกลาง (Mild to moderate depression)
🎯 ทำไมข้อนี้ถึงถูก:
สาร Hyperforin ใน St. John's wort เป็นตัวกระตุ้นเอนไซม์ที่มีความแรงสูงมาก (Potent inducer) ต่อทั้ง Cytochrome P450 3A4 (CYP3A4) และ P-glycoprotein (P-gp) ผ่าน Pregnane X receptor (PXR) เมื่อรับประทานร่วมกับยาต้านไวรัส HIV (NNRTIs, PIs, INSTIs) จะเร่งการทำลายและกำจัดยาต้านไวรัสอย่างรวดเร็ว ทำให้ระดับยาในกระแสเลือดลดลงต่ำกว่าระดับการรักษา เกิดการล้มเหลวของการรักษา (Virologic failure) และเชื้อดื้อยา
🔍 ข้ออื่นผิดเพราะอะไร:
• ข้อ ก. ขิง, ข้อ ข. ขมิ้นชัน, ข้อ ค. ฟ้าทะลายโจร, ข้อ ง. หญ้าหนวดแมว: แม้อาจมีผลต่อเอนไซม์ตับได้บ้างในหลอดทดลอง แต่ไม่มีฤทธิ์เหนี่ยวนำ CYP3A4 รุนแรงระดับกว้างขวางเท่า St. John's wort
📖 Guideline อ้างอิง:
DHHS Guidelines for the Use of Antiretroviral Agents in Adults and Adolescents with HIV &amp; Thai National Guidelines on HIV/AIDS Treatment and Prevention
📌 จุดจำก่อนสอบ:
• St. John's wort = Potent CYP3A4 &amp; P-gp Inducer
• ห้ามใช้ร่วมกับ: HIV drugs (NNRTIs, PIs), Immunosuppressants (Cyclosporine, Tacrolimus), Anticoagulants (DOACs, Warfarin), และ OCPs</t>
        </is>
      </c>
      <c r="K18" s="100" t="n"/>
      <c r="L18" s="88" t="inlineStr">
        <is>
          <t>Herbal Extraction methods</t>
        </is>
      </c>
      <c r="M18" s="100" t="inlineStr">
        <is>
          <t>Herbal Medicine &amp; Extract</t>
        </is>
      </c>
      <c r="N18" s="88" t="inlineStr">
        <is>
          <t>PLE_CC1_2564_All_Key ข้อ 79</t>
        </is>
      </c>
      <c r="O18" s="100" t="n"/>
      <c r="P18" s="100" t="n"/>
      <c r="Q18" s="100" t="n"/>
    </row>
    <row r="19" ht="13.2" customHeight="1" s="49">
      <c r="A19" s="119" t="inlineStr">
        <is>
          <t>18</t>
        </is>
      </c>
      <c r="B19" s="88" t="inlineStr">
        <is>
          <t>สมุนไพรในข้อใดที่มีสารประกอบกำมะถัน (Sulfur-containing compounds) หลายชนิด เช่น Allicin และ Ajoene ซึ่งมีฤทธิ์ต้านการเกาะกลุ่มของเกล็ดเลือด จึงเกิดอันตรกิริยากับยาต้านเกล็ดเลือดจนทำให้เลือดออกง่าย</t>
        </is>
      </c>
      <c r="C19" s="100" t="n"/>
      <c r="D19" s="88" t="inlineStr">
        <is>
          <t>กระเทียม</t>
        </is>
      </c>
      <c r="E19" s="88" t="inlineStr">
        <is>
          <t>ขิง</t>
        </is>
      </c>
      <c r="F19" s="88" t="inlineStr">
        <is>
          <t>แปะก๊วย</t>
        </is>
      </c>
      <c r="G19" s="88" t="inlineStr">
        <is>
          <t>โสม</t>
        </is>
      </c>
      <c r="H19" s="88" t="inlineStr">
        <is>
          <t>พริก</t>
        </is>
      </c>
      <c r="I19" s="119" t="n">
        <v>1</v>
      </c>
      <c r="J19" s="88" t="inlineStr">
        <is>
          <t>✅ คำตอบที่ถูกต้อง: ข้อ ก. กระเทียม
💡 Background:
กระเทียม (Allium sativum) มีสารตั้งต้นคือ Alliin ซึ่งเมื่อถูกบดหรือสับ เอนไซม์ Alliinase จะเปลี่ยนเป็น Allicin และสารประกอบออร์กาโนซัลเฟอร์อื่นๆ (Ajoene, Diallyl disulfide)
🎯 ทำไมข้อนี้ถึงถูก:
สารประกอบกำมะถัน Ajoene และ Allicin ในกระเทียมมีฤทธิ์ยับยั้งการรวมกลุ่มของเกล็ดเลือด (Inhibit platelet aggregation) ผ่านการยับยั้ง Thromboxane synthase และลดการจับของ Fibrinogen กับตัวรับ GPIIb/IIIa เมื่อรับประทานร่วมกับยาต้านเกล็ดเลือด (Aspirin, Clopidogrel) หรือยาต้านการแข็งตัวของเลือด จะเสริมฤทธิ์กันจนเพิ่มความเสี่ยงต่อการเกิดภาวะเลือดออกผิดปกติ (Bleeding complications)
🔍 ข้ออื่นผิดเพราะอะไร:
• ข้อ ข. (ขิง): มีสาร Gingerols และ Shogaols ไม่มีสารประกอบกำมะถันเด่น
• ข้อ ค. (แปะก๊วย): มีสาร Ginkgolides และ Flavonoids ต้าน PAF แต่ไม่ใช่สารประกอบกำมะถัน
• ข้อ ง. (โสม): มีสาร Ginsenosides (Triterpenoid saponins)
• ข้อ จ. (พริก): มีสาร Capsaicin
📖 Guideline อ้างอิง:
Natural Medicines Comprehensive Database &amp; Thai Herbal Pharmacopoeia (THP)
📌 จุดจำก่อนสอบ:
• กระเทียม (Garlic): มี Sulfur compounds (Alliin, Allicin, Ajoene) ต้านเกล็ดเลือด ระวังใช้ร่วมกับ Aspirin/Warfarin
• ควรหยุดรับประทานผลิตภัณฑ์เสริมอาหารกระเทียมก่อนผ่าตัดอย่างน้อย 7-10 วัน</t>
        </is>
      </c>
      <c r="K19" s="100" t="n"/>
      <c r="L19" s="88" t="inlineStr">
        <is>
          <t>Herbal Extraction methods</t>
        </is>
      </c>
      <c r="M19" s="100" t="inlineStr">
        <is>
          <t>Herbal Medicine &amp; Extract</t>
        </is>
      </c>
      <c r="N19" s="88" t="inlineStr">
        <is>
          <t>PLE_CC1_2564_All_Key ข้อ 97</t>
        </is>
      </c>
      <c r="O19" s="100" t="n"/>
      <c r="P19" s="100" t="n"/>
      <c r="Q19" s="100" t="n"/>
    </row>
    <row r="20" ht="13.2" customHeight="1" s="49">
      <c r="A20" s="119" t="inlineStr">
        <is>
          <t>19</t>
        </is>
      </c>
      <c r="B20" s="88" t="inlineStr">
        <is>
          <t>ผู้ป่วยโรคเก๊าท์กำลังรับประทานยา Colchicine เพื่อป้องกันและรักษาอาการข้ออักเสบเฉียบพลัน สมุนไพรใดที่ควรหลีกเลี่ยงเนื่องจากมีฤทธิ์ยับยั้ง CYP3A4 และ P-glycoprotein จนทำให้ระดับยา Colchicine สูงขึ้นและเสี่ยงต่อการเกิดพิษรุนแรง</t>
        </is>
      </c>
      <c r="C20" s="100" t="n"/>
      <c r="D20" s="88" t="inlineStr">
        <is>
          <t>ฟ้าทะลายโจร</t>
        </is>
      </c>
      <c r="E20" s="88" t="inlineStr">
        <is>
          <t>หญ้าหนวดแมว</t>
        </is>
      </c>
      <c r="F20" s="88" t="inlineStr">
        <is>
          <t>ขิง</t>
        </is>
      </c>
      <c r="G20" s="88" t="inlineStr">
        <is>
          <t>ขมิ้นชัน</t>
        </is>
      </c>
      <c r="H20" s="88" t="inlineStr">
        <is>
          <t>St. John's wort</t>
        </is>
      </c>
      <c r="I20" s="119" t="n">
        <v>1</v>
      </c>
      <c r="J20" s="88" t="inlineStr">
        <is>
          <t>✅ คำตอบที่ถูกต้อง: ข้อ ก. ฟ้าทะลายโจร
💡 Background:
ยา Colchicine เป็นยาที่มีช่วงการรักษาแคบ (Narrow therapeutic index) และถูกเมแทบอไลซ์หลักผ่านเอนไซม์ CYP3A4 และถูกขับออกทางลำไส้และไตผ่านตัวขนส่ง P-glycoprotein (P-gp)
🎯 ทำไมข้อนี้ถึงถูก:
ฟ้าทะลายโจร (Andrographis paniculata) และสารสำคัญ Andrographolide มีฤทธิ์ยับยั้งเอนไซม์ Cytochrome P450 3A4 (CYP3A4 inhibitor) และยับยั้งตัวขนส่ง P-gp เมื่อใช้ร่วมกับ Colchicine จะทำให้การกำจัดยาลดลง ระดับยา Colchicine ในเลือดสูงขึ้นอย่างรวดเร็ว ก่อให้เกิดพิษรุนแรง เช่น กล้ามเนื้อลายสลาย (Rhabdomyolysis), ภาวะกดไขกระดูก (Bone marrow suppression), และระบบอวัยวะล้มเหลว
🔍 ข้ออื่นผิดเพราะอะไร:
• ข้อ ข. (หญ้าหนวดแมว): มีโพแทสเซียมสูง ขับปัสสาวะ ไม่ได้ยับยั้ง CYP3A4 เด่นชัด
• ข้อ ค. (ขิง): ปลอดภัยในระดับทั่วไป ไม่ได้ยับยั้งการกำจัด Colchicine รุนแรง
• ข้อ ง. (ขมิ้นชัน): ไม่ได้มีอันตรกิริยาที่ทำให้ Colchicine เกิดพิษเฉียบพลันเท่าฟ้าทะลายโจร
• ข้อ จ. (St. John's wort): เป็น CYP3A4 &amp; P-gp Inducer ซึ่งจะทำให้ระดับ Colchicine ลดลง ไม่ใช่เพิ่มขึ้น
📖 Guideline อ้างอิง:
ประกาศกระทรวงสาธารณสุข เรื่อง ข้อควรระวังและอันตรกิริยาของฟ้าทะลายโจร &amp; 2020 American College of Rheumatology (ACR) Guideline for the Management of Gout
📌 จุดจำก่อนสอบ:
• ฟ้าทะลายโจรยับยั้ง CYP3A4 &amp; P-gp -&gt; ห้ามใช้ร่วมกับ Colchicine เสี่ยงพิษรุนแรงถึงเสียชีวิต!
• หลีกเลี่ยงฟ้าทะลายโจรในหญิงตั้งครรภ์และให้นมบุตร (มี Teratogenic risk)</t>
        </is>
      </c>
      <c r="K20" s="100" t="n"/>
      <c r="L20" s="88" t="inlineStr">
        <is>
          <t>Herbal Extraction methods</t>
        </is>
      </c>
      <c r="M20" s="100" t="inlineStr">
        <is>
          <t>Herbal Medicine &amp; Extract</t>
        </is>
      </c>
      <c r="N20" s="88" t="inlineStr">
        <is>
          <t>PLE_CC1_2564_All_Key ข้อ 140</t>
        </is>
      </c>
      <c r="O20" s="100" t="n"/>
      <c r="P20" s="100" t="n"/>
      <c r="Q20" s="100" t="n"/>
    </row>
    <row r="21" ht="13.2" customHeight="1" s="49">
      <c r="A21" s="119" t="inlineStr">
        <is>
          <t>20</t>
        </is>
      </c>
      <c r="B21" s="88"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21" s="100" t="n"/>
      <c r="D21" s="88" t="inlineStr">
        <is>
          <t>ยาผงกล้วยน้ำว้าดิบ</t>
        </is>
      </c>
      <c r="E21" s="88" t="inlineStr">
        <is>
          <t>ยาครีมพริก</t>
        </is>
      </c>
      <c r="F21" s="88" t="inlineStr">
        <is>
          <t>ยาเจลไพล</t>
        </is>
      </c>
      <c r="G21" s="88" t="inlineStr">
        <is>
          <t>ยาประสะไพล</t>
        </is>
      </c>
      <c r="H21" s="88" t="inlineStr">
        <is>
          <t>ยาผสมเถาวัลย์เปรียง</t>
        </is>
      </c>
      <c r="I21" s="119" t="n">
        <v>1</v>
      </c>
      <c r="J21" s="88"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21" s="100" t="n"/>
      <c r="L21" s="88" t="inlineStr">
        <is>
          <t>Herbal Extraction methods</t>
        </is>
      </c>
      <c r="M21" s="100" t="inlineStr">
        <is>
          <t>Herbal Medicine &amp; Extract</t>
        </is>
      </c>
      <c r="N21" s="88" t="inlineStr">
        <is>
          <t>PLE_CC1_2563_Q ข้อ 101</t>
        </is>
      </c>
      <c r="O21" s="100" t="n"/>
      <c r="P21" s="100" t="n"/>
      <c r="Q21" s="100" t="n"/>
    </row>
    <row r="22" ht="13.2" customHeight="1" s="49">
      <c r="A22" s="100" t="n">
        <v>20</v>
      </c>
      <c r="B22" s="88"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22" s="100" t="n"/>
      <c r="D22" s="88" t="inlineStr">
        <is>
          <t>เจลว่านหางจระเข้</t>
        </is>
      </c>
      <c r="E22" s="88" t="inlineStr">
        <is>
          <t>Diclofenac tablet</t>
        </is>
      </c>
      <c r="F22" s="88" t="inlineStr">
        <is>
          <t>Tramadol capsule</t>
        </is>
      </c>
      <c r="G22" s="88" t="inlineStr">
        <is>
          <t>Indomethacin spray</t>
        </is>
      </c>
      <c r="H22" s="88" t="inlineStr">
        <is>
          <t>Paracetamol tablet</t>
        </is>
      </c>
      <c r="I22" s="100" t="n">
        <v>2</v>
      </c>
      <c r="J22" s="88"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22" s="100" t="n"/>
      <c r="L22" s="88" t="inlineStr">
        <is>
          <t>Herbal Extraction methods</t>
        </is>
      </c>
      <c r="M22" s="100" t="inlineStr">
        <is>
          <t>Product</t>
        </is>
      </c>
      <c r="N22" s="88" t="inlineStr">
        <is>
          <t>ข้อ 3 (PLE_CC1_2562_Key.md)</t>
        </is>
      </c>
      <c r="O22" s="100" t="n"/>
      <c r="P22" s="100" t="n"/>
      <c r="Q22" s="100" t="n"/>
    </row>
    <row r="23" ht="13.2" customHeight="1" s="49">
      <c r="A23" s="100" t="n">
        <v>21</v>
      </c>
      <c r="B23" s="88"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23" s="100" t="n"/>
      <c r="D23" s="88" t="inlineStr">
        <is>
          <t>ผื่นคัน ลมพิษ ตาบวม หน้าบวม ริมฝีปากบวม และหายใจลำบาก</t>
        </is>
      </c>
      <c r="E23" s="88" t="inlineStr">
        <is>
          <t>ปัสสาวะมีสีเหลืองเข้ม</t>
        </is>
      </c>
      <c r="F23" s="88" t="inlineStr">
        <is>
          <t>อุจจาระมีสีดำคล้ำ</t>
        </is>
      </c>
      <c r="G23" s="88" t="inlineStr">
        <is>
          <t>มีอาการง่วงนอนเล็กน้อยหลังรับประทาน</t>
        </is>
      </c>
      <c r="H23" s="88" t="inlineStr">
        <is>
          <t>มีอาการเจริญอาหารมากขึ้น</t>
        </is>
      </c>
      <c r="I23" s="100" t="n">
        <v>1</v>
      </c>
      <c r="J23" s="88"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23" s="100" t="n"/>
      <c r="L23" s="88" t="inlineStr">
        <is>
          <t>Herbal Extraction methods</t>
        </is>
      </c>
      <c r="M23" s="100" t="inlineStr">
        <is>
          <t>Product</t>
        </is>
      </c>
      <c r="N23" s="88" t="inlineStr">
        <is>
          <t>ข้อ 31 (PLE_CC1_2562_Key.md)</t>
        </is>
      </c>
      <c r="O23" s="100" t="n"/>
      <c r="P23" s="100" t="n"/>
      <c r="Q23" s="100" t="n"/>
    </row>
    <row r="24" ht="13.2" customHeight="1" s="49">
      <c r="A24" s="100" t="n">
        <v>22</v>
      </c>
      <c r="B24" s="88"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24" s="100" t="n"/>
      <c r="D24" s="88" t="inlineStr">
        <is>
          <t>รางจืด</t>
        </is>
      </c>
      <c r="E24" s="88" t="inlineStr">
        <is>
          <t>เถาวัลย์เปรียง</t>
        </is>
      </c>
      <c r="F24" s="88" t="inlineStr">
        <is>
          <t>หญ้าปักกิ่ง</t>
        </is>
      </c>
      <c r="G24" s="88" t="inlineStr">
        <is>
          <t>กระเจี๊ยบแดง</t>
        </is>
      </c>
      <c r="H24" s="88" t="inlineStr">
        <is>
          <t>พญายอ</t>
        </is>
      </c>
      <c r="I24" s="100" t="n">
        <v>1</v>
      </c>
      <c r="J24" s="88"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24" s="100" t="n"/>
      <c r="L24" s="88" t="inlineStr">
        <is>
          <t>Herbal Extraction methods</t>
        </is>
      </c>
      <c r="M24" s="100" t="inlineStr">
        <is>
          <t>Product</t>
        </is>
      </c>
      <c r="N24" s="88" t="inlineStr">
        <is>
          <t>ข้อ 65 (PLE_CC1_2562_Key.md)</t>
        </is>
      </c>
      <c r="O24" s="100" t="n"/>
      <c r="P24" s="100" t="n"/>
      <c r="Q24" s="100" t="n"/>
    </row>
    <row r="25" ht="13.2" customHeight="1" s="49">
      <c r="A25" s="100" t="n">
        <v>23</v>
      </c>
      <c r="B25" s="88" t="inlineStr">
        <is>
          <t>สารเคมีบำบัดกลุ่มต้านมะเร็ง Vincristine และ Vinblastine มีสารสำคัญที่เป็นอนุพันธ์ Vinca alkaloids ซึ่งสกัดได้จากพืชสมุนไพรชนิดใด</t>
        </is>
      </c>
      <c r="C25" s="100" t="n"/>
      <c r="D25" s="88" t="inlineStr">
        <is>
          <t>แพงพวยฝรั่ง</t>
        </is>
      </c>
      <c r="E25" s="88" t="inlineStr">
        <is>
          <t>ดองดึง</t>
        </is>
      </c>
      <c r="F25" s="88" t="inlineStr">
        <is>
          <t>เสนียด</t>
        </is>
      </c>
      <c r="G25" s="88" t="inlineStr">
        <is>
          <t>ระย่อม</t>
        </is>
      </c>
      <c r="H25" s="88" t="inlineStr">
        <is>
          <t>ต้นสนแปซิฟิก (Pacific Yew)</t>
        </is>
      </c>
      <c r="I25" s="100" t="n">
        <v>1</v>
      </c>
      <c r="J25" s="88"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25" s="100" t="n"/>
      <c r="L25" s="88" t="inlineStr">
        <is>
          <t>Herbal Extraction methods</t>
        </is>
      </c>
      <c r="M25" s="100" t="inlineStr">
        <is>
          <t>Product</t>
        </is>
      </c>
      <c r="N25" s="88" t="inlineStr">
        <is>
          <t>ข้อ 61 (PLE_CC1_2562_Key.md)</t>
        </is>
      </c>
      <c r="O25" s="100" t="n"/>
      <c r="P25" s="100" t="n"/>
      <c r="Q25" s="100" t="n"/>
    </row>
    <row r="26" ht="13.2" customHeight="1" s="49">
      <c r="A26" s="100" t="n">
        <v>24</v>
      </c>
      <c r="B26" s="88"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6" s="100" t="n"/>
      <c r="D26" s="88" t="inlineStr">
        <is>
          <t>ยาผสมเถาวัลย์เปรียง</t>
        </is>
      </c>
      <c r="E26" s="88" t="inlineStr">
        <is>
          <t>เหง้าขิง</t>
        </is>
      </c>
      <c r="F26" s="88" t="inlineStr">
        <is>
          <t>พญาสัตบรรณ</t>
        </is>
      </c>
      <c r="G26" s="88" t="inlineStr">
        <is>
          <t>ยาประสะกะเพรา</t>
        </is>
      </c>
      <c r="H26" s="88" t="inlineStr">
        <is>
          <t>ยาชงชุมเห็ดเทศ</t>
        </is>
      </c>
      <c r="I26" s="100" t="n">
        <v>1</v>
      </c>
      <c r="J26" s="88"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6" s="100" t="n"/>
      <c r="L26" s="88" t="inlineStr">
        <is>
          <t>Herbal Extraction methods</t>
        </is>
      </c>
      <c r="M26" s="100" t="inlineStr">
        <is>
          <t>Product</t>
        </is>
      </c>
      <c r="N26" s="88" t="inlineStr">
        <is>
          <t>ข้อ 19 (PLE_CC1_2561_Key.md)</t>
        </is>
      </c>
      <c r="O26" s="100" t="n"/>
      <c r="P26" s="100" t="n"/>
      <c r="Q26" s="100" t="n"/>
    </row>
    <row r="27" ht="13.2" customHeight="1" s="49">
      <c r="A27" s="100" t="n">
        <v>25</v>
      </c>
      <c r="B27" s="88"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C27" s="100" t="n"/>
      <c r="D27" s="88" t="inlineStr">
        <is>
          <t>ใบพญายอ</t>
        </is>
      </c>
      <c r="E27" s="88" t="inlineStr">
        <is>
          <t>เหง้าขิง</t>
        </is>
      </c>
      <c r="F27" s="88" t="inlineStr">
        <is>
          <t>ใบบัวบก</t>
        </is>
      </c>
      <c r="G27" s="88" t="inlineStr">
        <is>
          <t>ใบพลู</t>
        </is>
      </c>
      <c r="H27" s="88" t="inlineStr">
        <is>
          <t>ใบทองพันชั่ง</t>
        </is>
      </c>
      <c r="I27" s="100" t="n">
        <v>1</v>
      </c>
      <c r="J27" s="88"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7" s="100" t="n"/>
      <c r="L27" s="88" t="inlineStr">
        <is>
          <t>Herbal Extraction methods</t>
        </is>
      </c>
      <c r="M27" s="100" t="inlineStr">
        <is>
          <t>Product</t>
        </is>
      </c>
      <c r="N27" s="88" t="inlineStr">
        <is>
          <t>ข้อ 26 (PLE_CC1_2561_Key.md)</t>
        </is>
      </c>
      <c r="O27" s="100" t="n"/>
      <c r="P27" s="100" t="n"/>
      <c r="Q27" s="100" t="n"/>
    </row>
    <row r="28" ht="13.2" customHeight="1" s="49">
      <c r="A28" s="100" t="n">
        <v>26</v>
      </c>
      <c r="B28" s="88"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8" s="100" t="n"/>
      <c r="D28" s="88" t="inlineStr">
        <is>
          <t>พบเซลล์คุม ปากใบ (Stomata) และเนื้อเยื่อพาลิเซด (Palisade mesophyll)</t>
        </is>
      </c>
      <c r="E28" s="88" t="inlineStr">
        <is>
          <t>พบเนื้อเยื่อคอร์ก (Cork) และแคมเบียม (Cambium) หนาแน่น</t>
        </is>
      </c>
      <c r="F28" s="88" t="inlineStr">
        <is>
          <t>พบเซลล์สเคอรีด (Sclereids) รูปหิน และท่อน้ำเรซิน</t>
        </is>
      </c>
      <c r="G28" s="88" t="inlineStr">
        <is>
          <t>พบเนื้อเยื่อคอร์เทกซ์ (Cortex) และไซเลม (Xylem) โดยไม่มีปากใบ</t>
        </is>
      </c>
      <c r="H28" s="88" t="inlineStr">
        <is>
          <t>พบเม็ดแป้งขนาดใหญ่และผลึกแคลเซียมออกซาเลตเฉพาะในเซลล์หัว</t>
        </is>
      </c>
      <c r="I28" s="100" t="n">
        <v>1</v>
      </c>
      <c r="J28" s="88"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8" s="100" t="n"/>
      <c r="L28" s="88" t="inlineStr">
        <is>
          <t>Herbal Extraction methods</t>
        </is>
      </c>
      <c r="M28" s="100" t="inlineStr">
        <is>
          <t>Product</t>
        </is>
      </c>
      <c r="N28" s="88" t="inlineStr">
        <is>
          <t>ข้อ 27 (PLE_CC1_2561_Key.md)</t>
        </is>
      </c>
      <c r="O28" s="100" t="n"/>
      <c r="P28" s="100" t="n"/>
      <c r="Q28" s="100" t="n"/>
    </row>
    <row r="29" ht="13.2" customHeight="1" s="49">
      <c r="A29" s="100" t="n">
        <v>27</v>
      </c>
      <c r="B29" s="88"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C29" s="100" t="n"/>
      <c r="D29" s="88" t="inlineStr">
        <is>
          <t>ฟ้าทะลายโจร</t>
        </is>
      </c>
      <c r="E29" s="88" t="inlineStr">
        <is>
          <t>มะแว้งต้น</t>
        </is>
      </c>
      <c r="F29" s="88" t="inlineStr">
        <is>
          <t>ชะเอมเทศ</t>
        </is>
      </c>
      <c r="G29" s="88" t="inlineStr">
        <is>
          <t>มะขามป้อม</t>
        </is>
      </c>
      <c r="H29" s="88" t="inlineStr">
        <is>
          <t>ขิง</t>
        </is>
      </c>
      <c r="I29" s="100" t="n">
        <v>1</v>
      </c>
      <c r="J29" s="88"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9" s="100" t="n"/>
      <c r="L29" s="88" t="inlineStr">
        <is>
          <t>Herbal Extraction methods</t>
        </is>
      </c>
      <c r="M29" s="100" t="inlineStr">
        <is>
          <t>Product</t>
        </is>
      </c>
      <c r="N29" s="88" t="inlineStr">
        <is>
          <t>ข้อ 35 (PLE_CC1_2561_Key.md)</t>
        </is>
      </c>
      <c r="O29" s="100" t="n"/>
      <c r="P29" s="100" t="n"/>
      <c r="Q29" s="100" t="n"/>
    </row>
    <row r="30" ht="13.2" customHeight="1" s="49">
      <c r="A30" s="100" t="n">
        <v>28</v>
      </c>
      <c r="B30" s="88"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C30" s="100" t="n"/>
      <c r="D30" s="88" t="inlineStr">
        <is>
          <t>ยาทิงเจอร์พลู</t>
        </is>
      </c>
      <c r="E30" s="88" t="inlineStr">
        <is>
          <t>ยาครีมพญายอ</t>
        </is>
      </c>
      <c r="F30" s="88" t="inlineStr">
        <is>
          <t>ยาเจลเปลือกมังคุด</t>
        </is>
      </c>
      <c r="G30" s="88" t="inlineStr">
        <is>
          <t>ยาเจลว่านหางจระเข้</t>
        </is>
      </c>
      <c r="H30" s="88" t="inlineStr">
        <is>
          <t>ยาครีมบัวบก</t>
        </is>
      </c>
      <c r="I30" s="100" t="n">
        <v>1</v>
      </c>
      <c r="J30" s="88"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30" s="100" t="n"/>
      <c r="L30" s="88" t="inlineStr">
        <is>
          <t>Herbal Extraction methods</t>
        </is>
      </c>
      <c r="M30" s="100" t="inlineStr">
        <is>
          <t>Product</t>
        </is>
      </c>
      <c r="N30" s="88" t="inlineStr">
        <is>
          <t>ข้อ 40 (PLE_CC1_2561_Key.md)</t>
        </is>
      </c>
      <c r="O30" s="100" t="n"/>
      <c r="P30" s="100" t="n"/>
      <c r="Q30" s="100" t="n"/>
    </row>
    <row r="31" ht="13.2" customHeight="1" s="49">
      <c r="A31" s="100" t="n">
        <v>29</v>
      </c>
      <c r="B31" s="88"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C31" s="100" t="n"/>
      <c r="D31" s="88" t="inlineStr">
        <is>
          <t>ยาประสะไพล</t>
        </is>
      </c>
      <c r="E31" s="88" t="inlineStr">
        <is>
          <t>ยาสหัสธารา</t>
        </is>
      </c>
      <c r="F31" s="88" t="inlineStr">
        <is>
          <t>ยาจันทน์ลีลา</t>
        </is>
      </c>
      <c r="G31" s="88" t="inlineStr">
        <is>
          <t>ยาหอมอินทรจักร</t>
        </is>
      </c>
      <c r="H31" s="88" t="inlineStr">
        <is>
          <t>ยาประสะกะเพรา</t>
        </is>
      </c>
      <c r="I31" s="100" t="n">
        <v>1</v>
      </c>
      <c r="J31" s="88"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31" s="100" t="n"/>
      <c r="L31" s="88" t="inlineStr">
        <is>
          <t>Herbal Extraction methods</t>
        </is>
      </c>
      <c r="M31" s="100" t="inlineStr">
        <is>
          <t>Product</t>
        </is>
      </c>
      <c r="N31" s="88" t="inlineStr">
        <is>
          <t>ข้อ 58 (PLE_CC1_2561_Key.md)</t>
        </is>
      </c>
      <c r="O31" s="100" t="n"/>
      <c r="P31" s="100" t="n"/>
      <c r="Q31" s="100" t="n"/>
    </row>
    <row r="32" ht="13.2" customHeight="1" s="49">
      <c r="A32" s="100" t="n">
        <v>30</v>
      </c>
      <c r="B32" s="88" t="inlineStr">
        <is>
          <t>สมุนไพรในงานสาธารณสุขมูลฐานข้อใดที่มีสาร Cucurbitine และมีสรรพคุณในการถ่ายพยาธิ โดยเฉพาะพยาธิตัวตืด (Tapeworms)</t>
        </is>
      </c>
      <c r="C32" s="100" t="n"/>
      <c r="D32" s="88" t="inlineStr">
        <is>
          <t>เมล็ดฟักทอง</t>
        </is>
      </c>
      <c r="E32" s="88" t="inlineStr">
        <is>
          <t>ใบตำลึง</t>
        </is>
      </c>
      <c r="F32" s="88" t="inlineStr">
        <is>
          <t>เปลือกมังคุด</t>
        </is>
      </c>
      <c r="G32" s="88" t="inlineStr">
        <is>
          <t>ผลแก่แมงลัก</t>
        </is>
      </c>
      <c r="H32" s="88" t="inlineStr">
        <is>
          <t>น้ำมันมะพร้าว</t>
        </is>
      </c>
      <c r="I32" s="100" t="n">
        <v>1</v>
      </c>
      <c r="J32" s="88"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32" s="100" t="n"/>
      <c r="L32" s="88" t="inlineStr">
        <is>
          <t>Herbal Extraction methods</t>
        </is>
      </c>
      <c r="M32" s="100" t="inlineStr">
        <is>
          <t>Product</t>
        </is>
      </c>
      <c r="N32" s="88" t="inlineStr">
        <is>
          <t>ข้อ 65 (PLE_CC1_2561_Key.md)</t>
        </is>
      </c>
      <c r="O32" s="100" t="n"/>
      <c r="P32" s="100" t="n"/>
      <c r="Q32" s="100" t="n"/>
    </row>
    <row r="33" ht="13.2" customHeight="1" s="49">
      <c r="A33" s="100" t="n">
        <v>31</v>
      </c>
      <c r="B33" s="88"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33" s="100" t="n"/>
      <c r="D33" s="88" t="inlineStr">
        <is>
          <t>กระเจี๊ยบแดง</t>
        </is>
      </c>
      <c r="E33" s="88" t="inlineStr">
        <is>
          <t>ชาพลู</t>
        </is>
      </c>
      <c r="F33" s="88" t="inlineStr">
        <is>
          <t>รางจืด</t>
        </is>
      </c>
      <c r="G33" s="88" t="inlineStr">
        <is>
          <t>หญ้าปักกิ่ง</t>
        </is>
      </c>
      <c r="H33" s="88" t="inlineStr">
        <is>
          <t>ฟ้าทะลายโจร</t>
        </is>
      </c>
      <c r="I33" s="100" t="n">
        <v>1</v>
      </c>
      <c r="J33" s="88"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33" s="100" t="n"/>
      <c r="L33" s="88" t="inlineStr">
        <is>
          <t>Herbal Extraction methods</t>
        </is>
      </c>
      <c r="M33" s="100" t="inlineStr">
        <is>
          <t>Product</t>
        </is>
      </c>
      <c r="N33" s="88" t="inlineStr">
        <is>
          <t>ข้อ 75 (PLE_CC1_2561_Key.md)</t>
        </is>
      </c>
      <c r="O33" s="100" t="n"/>
      <c r="P33" s="100" t="n"/>
      <c r="Q33" s="100" t="n"/>
    </row>
    <row r="34" ht="13.2" customHeight="1" s="49">
      <c r="A34" s="100" t="n">
        <v>32</v>
      </c>
      <c r="B34" s="88"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34" s="100" t="n"/>
      <c r="D34" s="88" t="inlineStr">
        <is>
          <t>ขิง</t>
        </is>
      </c>
      <c r="E34" s="88" t="inlineStr">
        <is>
          <t>รางจืด</t>
        </is>
      </c>
      <c r="F34" s="88" t="inlineStr">
        <is>
          <t>ขมิ้นชัน</t>
        </is>
      </c>
      <c r="G34" s="88" t="inlineStr">
        <is>
          <t>เถาวัลย์เปรียง</t>
        </is>
      </c>
      <c r="H34" s="88" t="inlineStr">
        <is>
          <t>ฟ้าทะลายโจร</t>
        </is>
      </c>
      <c r="I34" s="100" t="n">
        <v>1</v>
      </c>
      <c r="J34" s="88"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34" s="100" t="n"/>
      <c r="L34" s="88" t="inlineStr">
        <is>
          <t>Herbal Extraction methods</t>
        </is>
      </c>
      <c r="M34" s="100" t="inlineStr">
        <is>
          <t>Product</t>
        </is>
      </c>
      <c r="N34" s="88" t="inlineStr">
        <is>
          <t>ข้อ 82 (PLE_CC1_2561_Key.md)</t>
        </is>
      </c>
      <c r="O34" s="100" t="n"/>
      <c r="P34" s="100" t="n"/>
      <c r="Q34" s="100" t="n"/>
    </row>
    <row r="35" ht="13.2" customHeight="1" s="49">
      <c r="A35" s="100" t="n">
        <v>33</v>
      </c>
      <c r="B35" s="88"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35" s="100" t="n"/>
      <c r="D35" s="88" t="inlineStr">
        <is>
          <t>พญายอ</t>
        </is>
      </c>
      <c r="E35" s="88" t="inlineStr">
        <is>
          <t>ขมิ้นชัน</t>
        </is>
      </c>
      <c r="F35" s="88" t="inlineStr">
        <is>
          <t>เหง้าไพล</t>
        </is>
      </c>
      <c r="G35" s="88" t="inlineStr">
        <is>
          <t>เปลือกมังคุด</t>
        </is>
      </c>
      <c r="H35" s="88" t="inlineStr">
        <is>
          <t>ว่านหางจระเข้</t>
        </is>
      </c>
      <c r="I35" s="100" t="n">
        <v>1</v>
      </c>
      <c r="J35" s="88"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35" s="100" t="n"/>
      <c r="L35" s="88" t="inlineStr">
        <is>
          <t>Herbal Extraction methods</t>
        </is>
      </c>
      <c r="M35" s="100" t="inlineStr">
        <is>
          <t>Product</t>
        </is>
      </c>
      <c r="N35" s="88" t="inlineStr">
        <is>
          <t>ข้อ 122 (PLE_CC1_2561_Key.md)</t>
        </is>
      </c>
      <c r="O35" s="100" t="n"/>
      <c r="P35" s="100" t="n"/>
      <c r="Q35" s="100" t="n"/>
    </row>
    <row r="36" ht="13.2" customHeight="1" s="49">
      <c r="A36" s="100" t="n">
        <v>34</v>
      </c>
      <c r="B36" s="88"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6" s="100" t="n"/>
      <c r="D36" s="88" t="inlineStr">
        <is>
          <t>ขิง</t>
        </is>
      </c>
      <c r="E36" s="88" t="inlineStr">
        <is>
          <t>ไพล</t>
        </is>
      </c>
      <c r="F36" s="88" t="inlineStr">
        <is>
          <t>ดีปลี</t>
        </is>
      </c>
      <c r="G36" s="88" t="inlineStr">
        <is>
          <t>มะขามแขก</t>
        </is>
      </c>
      <c r="H36" s="88" t="inlineStr">
        <is>
          <t>ฟ้าทะลายโจร</t>
        </is>
      </c>
      <c r="I36" s="100" t="n">
        <v>1</v>
      </c>
      <c r="J36" s="88"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6" s="100" t="n"/>
      <c r="L36" s="88" t="inlineStr">
        <is>
          <t>Herbal Extraction methods</t>
        </is>
      </c>
      <c r="M36" s="100" t="inlineStr">
        <is>
          <t>Product</t>
        </is>
      </c>
      <c r="N36" s="88" t="inlineStr">
        <is>
          <t>ข้อ 4 (PLE_CC1_2560 22 April Set 1.md)</t>
        </is>
      </c>
      <c r="O36" s="100" t="n"/>
      <c r="P36" s="100" t="n"/>
      <c r="Q36" s="100" t="n"/>
    </row>
    <row r="37" ht="13.2" customHeight="1" s="49">
      <c r="A37" s="100" t="n">
        <v>35</v>
      </c>
      <c r="B37" s="88"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7" s="100" t="n"/>
      <c r="D37" s="88" t="inlineStr">
        <is>
          <t>หญ้าหนวดแมว</t>
        </is>
      </c>
      <c r="E37" s="88" t="inlineStr">
        <is>
          <t>ขิง</t>
        </is>
      </c>
      <c r="F37" s="88" t="inlineStr">
        <is>
          <t>กระชาย</t>
        </is>
      </c>
      <c r="G37" s="88" t="inlineStr">
        <is>
          <t>ข่า</t>
        </is>
      </c>
      <c r="H37" s="88" t="inlineStr">
        <is>
          <t>ทองพันชั่ง</t>
        </is>
      </c>
      <c r="I37" s="100" t="n">
        <v>1</v>
      </c>
      <c r="J37" s="88"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7" s="100" t="n"/>
      <c r="L37" s="88" t="inlineStr">
        <is>
          <t>Herbal Extraction methods</t>
        </is>
      </c>
      <c r="M37" s="100" t="inlineStr">
        <is>
          <t>Product</t>
        </is>
      </c>
      <c r="N37" s="88" t="inlineStr">
        <is>
          <t>ข้อ 5 (PLE_CC1_2559.md)</t>
        </is>
      </c>
      <c r="O37" s="100" t="n"/>
      <c r="P37" s="100" t="n"/>
      <c r="Q37" s="100" t="n"/>
    </row>
    <row r="38" ht="13.2" customHeight="1" s="49">
      <c r="A38" s="100" t="n">
        <v>36</v>
      </c>
      <c r="B38" s="88"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8" s="100" t="n"/>
      <c r="D38" s="88" t="inlineStr">
        <is>
          <t>หญ้าดอกขาว</t>
        </is>
      </c>
      <c r="E38" s="88" t="inlineStr">
        <is>
          <t>เพชรสังฆาต</t>
        </is>
      </c>
      <c r="F38" s="88" t="inlineStr">
        <is>
          <t>พริก</t>
        </is>
      </c>
      <c r="G38" s="88" t="inlineStr">
        <is>
          <t>ขลู่</t>
        </is>
      </c>
      <c r="H38" s="88" t="inlineStr">
        <is>
          <t>มะระขี้นก</t>
        </is>
      </c>
      <c r="I38" s="100" t="n">
        <v>1</v>
      </c>
      <c r="J38" s="88"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8" s="100" t="n"/>
      <c r="L38" s="88" t="inlineStr">
        <is>
          <t>Herbal Extraction methods</t>
        </is>
      </c>
      <c r="M38" s="100" t="inlineStr">
        <is>
          <t>Product</t>
        </is>
      </c>
      <c r="N38" s="88" t="inlineStr">
        <is>
          <t>ข้อ 14 (PLE_CC1_2559.md)</t>
        </is>
      </c>
      <c r="O38" s="100" t="n"/>
      <c r="P38" s="100" t="n"/>
      <c r="Q38" s="100" t="n"/>
    </row>
    <row r="39" ht="13.2" customHeight="1" s="49">
      <c r="A39" s="100" t="n">
        <v>37</v>
      </c>
      <c r="B39" s="88"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9" s="100" t="n"/>
      <c r="D39" s="88" t="inlineStr">
        <is>
          <t>ยามหานิลแท่งทอง</t>
        </is>
      </c>
      <c r="E39" s="88" t="inlineStr">
        <is>
          <t>ยาจันทน์ลีลา</t>
        </is>
      </c>
      <c r="F39" s="88" t="inlineStr">
        <is>
          <t>ยาเบญจกูล</t>
        </is>
      </c>
      <c r="G39" s="88" t="inlineStr">
        <is>
          <t>ยาเบญจโลกวิเชียร</t>
        </is>
      </c>
      <c r="H39" s="88" t="inlineStr">
        <is>
          <t>ยาหอมอินทรจักร</t>
        </is>
      </c>
      <c r="I39" s="100" t="n">
        <v>1</v>
      </c>
      <c r="J39" s="88"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9" s="100" t="n"/>
      <c r="L39" s="88" t="inlineStr">
        <is>
          <t>Herbal Extraction methods</t>
        </is>
      </c>
      <c r="M39" s="100" t="inlineStr">
        <is>
          <t>Product</t>
        </is>
      </c>
      <c r="N39" s="88" t="inlineStr">
        <is>
          <t>ข้อ 38 (PLE_CC1_2559.md)</t>
        </is>
      </c>
      <c r="O39" s="100" t="n"/>
      <c r="P39" s="100" t="n"/>
      <c r="Q39" s="100" t="n"/>
    </row>
    <row r="40" ht="13.2" customHeight="1" s="49">
      <c r="A40" s="100" t="n">
        <v>38</v>
      </c>
      <c r="B40" s="88" t="inlineStr">
        <is>
          <t>สมุนไพรในข้อใดที่ได้รับการพิสูจน์ทางคลินิกว่ามีประสิทธิผลในการลดอาการปวดข้อและข้ออักเสบเทียบเท่ากับยาแผนปัจจุบันกลุ่ม NSAIDs</t>
        </is>
      </c>
      <c r="C40" s="100" t="n"/>
      <c r="D40" s="88" t="inlineStr">
        <is>
          <t>เถาวัลย์เปรียง</t>
        </is>
      </c>
      <c r="E40" s="88" t="inlineStr">
        <is>
          <t>ขมิ้นชัน</t>
        </is>
      </c>
      <c r="F40" s="88" t="inlineStr">
        <is>
          <t>ใบฝรั่ง</t>
        </is>
      </c>
      <c r="G40" s="88" t="inlineStr">
        <is>
          <t>เมล็ดน้อยหน่า</t>
        </is>
      </c>
      <c r="H40" s="88" t="inlineStr">
        <is>
          <t>เจลพริก</t>
        </is>
      </c>
      <c r="I40" s="100" t="n">
        <v>1</v>
      </c>
      <c r="J40" s="88" t="inlineStr">
        <is>
          <t>✅ คำตอบที่ถูกต้อง: ข้อ ก. เถาวัลย์เปรียง
💡 Background:
สารสกัดเถาวัลย์เปรียง (Derris scandens extract) เป็นหนึ่งในสมุนไพร Champion Products ของประเทศไทย
🎯 ทำไมข้อนี้ถึงถูก:
งานวิจัยทางคลินิกแบบ Randomized Controlled Trial (RCT) หลายโครงการยืนยันว่า สารสกัดมาตรฐานเถาวัลย์เปรียงขนาด 400 มก. วันละ 3 ครั้ง มีประสิทธิผลในการลดความเจ็บปวดและเพิ่มความสามารถในการเคลื่อนไหวของข้อเข่าในผู้ป่วยโรคข้อเข่าเสื่อม เทียบเท่ากับยา Naproxen (250 mg วันละ 2 ครั้ง) และ Diclofenac โดยมีอุบัติการณ์ระคายเคืองกระเพาะอาหารต่ำกว่า
🔍 ข้ออื่นผิดเพราะอะไร:
• ข้อ ข. (ขมิ้นชัน): เด่นเรื่องทางเดินอาหารและต้านอนุมูลอิสระ
• ข้อ ค. (ใบฝรั่ง): สมานแผล ดับกลิ่นปาก แก้ท้องเสีย
• ข้อ ง. (เมล็ดน้อยหน่า): กำจัดเหา
• ข้อ จ. (เจลพริก): เป็นยาทาภายนอกลดปวดปลายประสาท
📖 Guideline อ้างอิง:
บัญชียาหลักแห่งชาติด้านสมุนไพร พ.ศ. 2566 &amp; Thai Herbal Pharmacopoeia (THP)
📌 จุดจำก่อนสอบ:
• เถาวัลย์เปรียง = สมุนไพรลดปวดข้อเทียบเท่า NSAIDs</t>
        </is>
      </c>
      <c r="K40" s="100" t="n"/>
      <c r="L40" s="88" t="inlineStr">
        <is>
          <t>Herbal Extraction methods</t>
        </is>
      </c>
      <c r="M40" s="100" t="inlineStr">
        <is>
          <t>Product</t>
        </is>
      </c>
      <c r="N40" s="88" t="inlineStr">
        <is>
          <t>ข้อ 64 (PLE_CC1_2558_Key.md)</t>
        </is>
      </c>
      <c r="O40" s="100" t="n"/>
      <c r="P40" s="100" t="n"/>
      <c r="Q40" s="100" t="n"/>
    </row>
    <row r="41" ht="13.2" customHeight="1" s="49">
      <c r="A41" s="100" t="n">
        <v>39</v>
      </c>
      <c r="B41" s="88" t="inlineStr">
        <is>
          <t>สมุนไพรในข้อใดที่มีข้อบ่งใช้ตามบัญชียาหลักแห่งชาติในการรักษากลาก เกลื้อน และโรคน้ำกัดเท้าที่เกิดจากเชื้อรา</t>
        </is>
      </c>
      <c r="C41" s="100" t="n"/>
      <c r="D41" s="88" t="inlineStr">
        <is>
          <t>ยาทาทองพันชั่ง</t>
        </is>
      </c>
      <c r="E41" s="88" t="inlineStr">
        <is>
          <t>ยาทาขลู่</t>
        </is>
      </c>
      <c r="F41" s="88" t="inlineStr">
        <is>
          <t>ครีมพญายอ</t>
        </is>
      </c>
      <c r="G41" s="88" t="inlineStr">
        <is>
          <t>ครีมบัวบก</t>
        </is>
      </c>
      <c r="H41" s="88" t="inlineStr">
        <is>
          <t>เจลว่านหางจระเข้</t>
        </is>
      </c>
      <c r="I41" s="100" t="n">
        <v>1</v>
      </c>
      <c r="J41" s="88" t="inlineStr">
        <is>
          <t>✅ คำตอบที่ถูกต้อง: ข้อ ก. ยาทาทองพันชั่ง
💡 Background:
ทองพันชั่ง (Rhinacanthus nasutus) สารสำคัญคือ Rhinacanthin มีฤทธิ์ Antifungal เด่นชัด
🎯 ทำไมข้อนี้ถึงถูก:
ยาทิงเจอร์หรือยาทาทองพันชั่งมีฤทธิ์ยับยั้งการเจริญเติบโตของเชื้อรา Dermatophytes (Trichophyton rubrum, Trichophyton mentagrophytes) จึงใช้รักษากลาก เกลื้อน และน้ำกัดเท้าได้อย่างมีประสิทธิภาพ
🔍 ข้ออื่นผิดเพราะอะไร:
• ข้อ ข. (ยาทาขลู่): ขลู่ใช้ขับปัสสาวะ รักษาริดสีดวงทวาร
• ข้อ ค. (ครีมพญายอ): รักษาเริมและงูสวัด (ไวรัส)
• ข้อ ง. (ครีมบัวบก): สมานแผล
• ข้อ จ. (เจลว่านหางจระเข้): แผลไฟไหม้น้ำร้อนลวก
📖 Guideline อ้างอิง:
บัญชียาหลักแห่งชาติด้านสมุนไพร พ.ศ. 2566 &amp; Thai Herbal Pharmacopoeia (THP)
📌 จุดจำก่อนสอบ:
• ทองพันชั่ง = ทิงเจอร์ต้านเชื้อรา กลาก เกลื้อน น้ำกัดเท้า</t>
        </is>
      </c>
      <c r="K41" s="100" t="n"/>
      <c r="L41" s="88" t="inlineStr">
        <is>
          <t>Herbal Extraction methods</t>
        </is>
      </c>
      <c r="M41" s="100" t="inlineStr">
        <is>
          <t>Product</t>
        </is>
      </c>
      <c r="N41" s="88" t="inlineStr">
        <is>
          <t>ข้อ 98 (PLE_CC1_2558_Key.md)</t>
        </is>
      </c>
      <c r="O41" s="100" t="n"/>
      <c r="P41" s="100" t="n"/>
      <c r="Q41" s="100" t="n"/>
    </row>
    <row r="42" ht="13.2" customHeight="1" s="49">
      <c r="A42" s="100" t="n">
        <v>40</v>
      </c>
      <c r="B42" s="88"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42" s="100" t="n"/>
      <c r="D42" s="88" t="inlineStr">
        <is>
          <t>ครีมพญายอ</t>
        </is>
      </c>
      <c r="E42" s="88" t="inlineStr">
        <is>
          <t>เจลว่านหางจระเข้</t>
        </is>
      </c>
      <c r="F42" s="88" t="inlineStr">
        <is>
          <t>ยาเปลือกมังคุด</t>
        </is>
      </c>
      <c r="G42" s="88" t="inlineStr">
        <is>
          <t>ทิงเจอร์พลู</t>
        </is>
      </c>
      <c r="H42" s="88" t="inlineStr">
        <is>
          <t>ยาบัวบก</t>
        </is>
      </c>
      <c r="I42" s="100" t="n">
        <v>1</v>
      </c>
      <c r="J42" s="88"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42" s="100" t="n"/>
      <c r="L42" s="88" t="inlineStr">
        <is>
          <t>Herbal Extraction methods</t>
        </is>
      </c>
      <c r="M42" s="100" t="inlineStr">
        <is>
          <t>Product</t>
        </is>
      </c>
      <c r="N42" s="88" t="inlineStr">
        <is>
          <t>ข้อ 15 (Pharmtutor_2024_Set1.md)</t>
        </is>
      </c>
      <c r="O42" s="100" t="n"/>
      <c r="P42" s="100" t="n"/>
      <c r="Q42" s="100" t="n"/>
    </row>
    <row r="43" ht="13.2" customHeight="1" s="49">
      <c r="A43" s="100" t="n">
        <v>41</v>
      </c>
      <c r="B43" s="88"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43" s="100" t="n"/>
      <c r="D43" s="88" t="inlineStr">
        <is>
          <t>กระเทียม</t>
        </is>
      </c>
      <c r="E43" s="88" t="inlineStr">
        <is>
          <t>บอระเพ็ด</t>
        </is>
      </c>
      <c r="F43" s="88" t="inlineStr">
        <is>
          <t>ฟ้าทะลายโจร</t>
        </is>
      </c>
      <c r="G43" s="88" t="inlineStr">
        <is>
          <t>ชุมเห็ดเทศ</t>
        </is>
      </c>
      <c r="H43" s="88" t="inlineStr">
        <is>
          <t>บัวบก</t>
        </is>
      </c>
      <c r="I43" s="100" t="n">
        <v>1</v>
      </c>
      <c r="J43" s="88"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43" s="100" t="n"/>
      <c r="L43" s="88" t="inlineStr">
        <is>
          <t>Herbal Extraction methods</t>
        </is>
      </c>
      <c r="M43" s="100" t="inlineStr">
        <is>
          <t>Product</t>
        </is>
      </c>
      <c r="N43" s="88" t="inlineStr">
        <is>
          <t>ข้อ 22 (Pharmtutor_2024_Set1.md)</t>
        </is>
      </c>
      <c r="O43" s="100" t="n"/>
      <c r="P43" s="100" t="n"/>
      <c r="Q43" s="100" t="n"/>
    </row>
    <row r="44" ht="13.2" customHeight="1" s="49">
      <c r="A44" s="100" t="n">
        <v>42</v>
      </c>
      <c r="B44" s="88"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44" s="100" t="n"/>
      <c r="D44" s="88" t="inlineStr">
        <is>
          <t>ขมิ้นชัน</t>
        </is>
      </c>
      <c r="E44" s="88" t="inlineStr">
        <is>
          <t>ชุมเห็ดเทศ</t>
        </is>
      </c>
      <c r="F44" s="88" t="inlineStr">
        <is>
          <t>มะขามแขก</t>
        </is>
      </c>
      <c r="G44" s="88" t="inlineStr">
        <is>
          <t>ฟ้าทะลายโจร</t>
        </is>
      </c>
      <c r="H44" s="88" t="inlineStr">
        <is>
          <t>หญ้าหนวดแมว</t>
        </is>
      </c>
      <c r="I44" s="100" t="n">
        <v>1</v>
      </c>
      <c r="J44" s="88"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44" s="100" t="n"/>
      <c r="L44" s="88" t="inlineStr">
        <is>
          <t>Herbal Extraction methods</t>
        </is>
      </c>
      <c r="M44" s="100" t="inlineStr">
        <is>
          <t>Product</t>
        </is>
      </c>
      <c r="N44" s="88" t="inlineStr">
        <is>
          <t>ข้อ 26 (Pharmtutor_2024_Set1.md)</t>
        </is>
      </c>
      <c r="O44" s="100" t="n"/>
      <c r="P44" s="100" t="n"/>
      <c r="Q44" s="100" t="n"/>
    </row>
    <row r="45" ht="13.2" customHeight="1" s="49">
      <c r="A45" s="100" t="n">
        <v>43</v>
      </c>
      <c r="B45" s="88"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45" s="100" t="n"/>
      <c r="D45" s="88" t="inlineStr">
        <is>
          <t>มะขามแขก</t>
        </is>
      </c>
      <c r="E45" s="88" t="inlineStr">
        <is>
          <t>ขมิ้นชัน</t>
        </is>
      </c>
      <c r="F45" s="88" t="inlineStr">
        <is>
          <t>ขิง</t>
        </is>
      </c>
      <c r="G45" s="88" t="inlineStr">
        <is>
          <t>พญายอ</t>
        </is>
      </c>
      <c r="H45" s="88" t="inlineStr">
        <is>
          <t>บัวบก</t>
        </is>
      </c>
      <c r="I45" s="100" t="n">
        <v>1</v>
      </c>
      <c r="J45" s="88"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45" s="100" t="n"/>
      <c r="L45" s="88" t="inlineStr">
        <is>
          <t>Herbal Extraction methods</t>
        </is>
      </c>
      <c r="M45" s="100" t="inlineStr">
        <is>
          <t>Product</t>
        </is>
      </c>
      <c r="N45" s="88" t="inlineStr">
        <is>
          <t>ข้อ 87 (Pharmtutor_2024_Set1.md)</t>
        </is>
      </c>
      <c r="O45" s="100" t="n"/>
      <c r="P45" s="100" t="n"/>
      <c r="Q45" s="100" t="n"/>
    </row>
    <row r="46" ht="13.2" customHeight="1" s="49">
      <c r="A46" s="100" t="n">
        <v>44</v>
      </c>
      <c r="B46" s="88"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46" s="100" t="n"/>
      <c r="D46" s="88" t="inlineStr">
        <is>
          <t>ขิง</t>
        </is>
      </c>
      <c r="E46" s="88" t="inlineStr">
        <is>
          <t>ชุมเห็ดเทศ</t>
        </is>
      </c>
      <c r="F46" s="88" t="inlineStr">
        <is>
          <t>มะขามแขก</t>
        </is>
      </c>
      <c r="G46" s="88" t="inlineStr">
        <is>
          <t>บัวบก</t>
        </is>
      </c>
      <c r="H46" s="88" t="inlineStr">
        <is>
          <t>รางจืด</t>
        </is>
      </c>
      <c r="I46" s="100" t="n">
        <v>1</v>
      </c>
      <c r="J46" s="88"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46" s="100" t="n"/>
      <c r="L46" s="88" t="inlineStr">
        <is>
          <t>Herbal Extraction methods</t>
        </is>
      </c>
      <c r="M46" s="100" t="inlineStr">
        <is>
          <t>Product</t>
        </is>
      </c>
      <c r="N46" s="88" t="inlineStr">
        <is>
          <t>ข้อ 16 (Pharmtutor_2024_Set2.md)</t>
        </is>
      </c>
      <c r="O46" s="100" t="n"/>
      <c r="P46" s="100" t="n"/>
      <c r="Q46" s="100" t="n"/>
    </row>
    <row r="47" ht="13.2" customHeight="1" s="49">
      <c r="A47" s="100" t="n">
        <v>45</v>
      </c>
      <c r="B47" s="88"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47" s="100" t="n"/>
      <c r="D47" s="88" t="inlineStr">
        <is>
          <t>มะแว้งต้น</t>
        </is>
      </c>
      <c r="E47" s="88" t="inlineStr">
        <is>
          <t>มะขามป้อม</t>
        </is>
      </c>
      <c r="F47" s="88" t="inlineStr">
        <is>
          <t>มะระขี้นก</t>
        </is>
      </c>
      <c r="G47" s="88" t="inlineStr">
        <is>
          <t>มะนาว</t>
        </is>
      </c>
      <c r="H47" s="88" t="inlineStr">
        <is>
          <t>มะหาด</t>
        </is>
      </c>
      <c r="I47" s="100" t="n">
        <v>3</v>
      </c>
      <c r="J47" s="88"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47" s="100" t="n"/>
      <c r="L47" s="88" t="inlineStr">
        <is>
          <t>Herbal Extraction methods</t>
        </is>
      </c>
      <c r="M47" s="100" t="inlineStr">
        <is>
          <t>Product</t>
        </is>
      </c>
      <c r="N47" s="88" t="inlineStr">
        <is>
          <t>ข้อ 17 (PLE_CC1_2557.md)</t>
        </is>
      </c>
      <c r="O47" s="100" t="n"/>
      <c r="P47" s="100" t="n"/>
      <c r="Q47" s="100" t="n"/>
    </row>
    <row r="48" ht="13.2" customHeight="1" s="49">
      <c r="A48" s="100" t="n">
        <v>46</v>
      </c>
      <c r="B48" s="88"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8" s="100" t="n"/>
      <c r="D48" s="88" t="inlineStr">
        <is>
          <t>1A 301/50</t>
        </is>
      </c>
      <c r="E48" s="88" t="inlineStr">
        <is>
          <t>2D 11/51</t>
        </is>
      </c>
      <c r="F48" s="88" t="inlineStr">
        <is>
          <t>3G 32/52</t>
        </is>
      </c>
      <c r="G48" s="88" t="inlineStr">
        <is>
          <t>2G 18/53</t>
        </is>
      </c>
      <c r="H48" s="88" t="inlineStr">
        <is>
          <t>1J 102/54</t>
        </is>
      </c>
      <c r="I48" s="100" t="n">
        <v>4</v>
      </c>
      <c r="J48" s="88"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8" s="100" t="n"/>
      <c r="L48" s="88" t="inlineStr">
        <is>
          <t>Herbal Extraction methods</t>
        </is>
      </c>
      <c r="M48" s="100" t="inlineStr">
        <is>
          <t>Product</t>
        </is>
      </c>
      <c r="N48" s="88" t="inlineStr">
        <is>
          <t>ข้อ 18 (PLE_CC1_2557.md)</t>
        </is>
      </c>
      <c r="O48" s="100" t="n"/>
      <c r="P48" s="100" t="n"/>
      <c r="Q48" s="100" t="n"/>
    </row>
    <row r="49" ht="13.2" customHeight="1" s="49">
      <c r="A49" s="100" t="n">
        <v>47</v>
      </c>
      <c r="B49" s="88"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9" s="100" t="n"/>
      <c r="D49" s="88" t="inlineStr">
        <is>
          <t>เหง้าขิงแก่</t>
        </is>
      </c>
      <c r="E49" s="88" t="inlineStr">
        <is>
          <t>ผลยอสุก</t>
        </is>
      </c>
      <c r="F49" s="88" t="inlineStr">
        <is>
          <t>ผลฝรั่งอ่อน</t>
        </is>
      </c>
      <c r="G49" s="88" t="inlineStr">
        <is>
          <t>ใบชุมเห็ดเทศ</t>
        </is>
      </c>
      <c r="H49" s="88" t="inlineStr">
        <is>
          <t>ดอกกานพลู</t>
        </is>
      </c>
      <c r="I49" s="100" t="n">
        <v>1</v>
      </c>
      <c r="J49" s="88"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9" s="100" t="n"/>
      <c r="L49" s="88" t="inlineStr">
        <is>
          <t>Herbal Extraction methods</t>
        </is>
      </c>
      <c r="M49" s="100" t="inlineStr">
        <is>
          <t>Product</t>
        </is>
      </c>
      <c r="N49" s="88" t="inlineStr">
        <is>
          <t>ข้อ 24 (PLE_CC1_2557.md)</t>
        </is>
      </c>
      <c r="O49" s="100" t="n"/>
      <c r="P49" s="100" t="n"/>
      <c r="Q49" s="100" t="n"/>
    </row>
    <row r="50" ht="13.2" customHeight="1" s="49">
      <c r="A50" s="100" t="n">
        <v>48</v>
      </c>
      <c r="B50" s="88"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50" s="100" t="n"/>
      <c r="D50" s="88" t="inlineStr">
        <is>
          <t>ขมิ้นชัน</t>
        </is>
      </c>
      <c r="E50" s="88" t="inlineStr">
        <is>
          <t>ขี้เหล็ก</t>
        </is>
      </c>
      <c r="F50" s="88" t="inlineStr">
        <is>
          <t>ขิง</t>
        </is>
      </c>
      <c r="G50" s="88" t="inlineStr">
        <is>
          <t>กระเจี๊ยบแดง</t>
        </is>
      </c>
      <c r="H50" s="88" t="inlineStr">
        <is>
          <t>หญ้าหนวดแมว</t>
        </is>
      </c>
      <c r="I50" s="100" t="n">
        <v>2</v>
      </c>
      <c r="J50" s="88"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50" s="100" t="n"/>
      <c r="L50" s="88" t="inlineStr">
        <is>
          <t>Herbal Extraction methods</t>
        </is>
      </c>
      <c r="M50" s="100" t="inlineStr">
        <is>
          <t>Product</t>
        </is>
      </c>
      <c r="N50" s="88" t="inlineStr">
        <is>
          <t>ข้อ 61 (PLE_CC1_2557.md)</t>
        </is>
      </c>
      <c r="O50" s="100" t="n"/>
      <c r="P50" s="100" t="n"/>
      <c r="Q50" s="100" t="n"/>
    </row>
    <row r="51" ht="13.2" customHeight="1" s="49">
      <c r="A51" s="100" t="n">
        <v>49</v>
      </c>
      <c r="B51" s="88"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51" s="100" t="n"/>
      <c r="D51" s="88" t="inlineStr">
        <is>
          <t>ชะเอมเทศ</t>
        </is>
      </c>
      <c r="E51" s="88" t="inlineStr">
        <is>
          <t>กวาวเครือขาว</t>
        </is>
      </c>
      <c r="F51" s="88" t="inlineStr">
        <is>
          <t>ยี่โถ</t>
        </is>
      </c>
      <c r="G51" s="88" t="inlineStr">
        <is>
          <t>มะคำดีควาย</t>
        </is>
      </c>
      <c r="H51" s="88" t="inlineStr">
        <is>
          <t>บัวบก</t>
        </is>
      </c>
      <c r="I51" s="100" t="n">
        <v>2</v>
      </c>
      <c r="J51" s="88"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51" s="100" t="n"/>
      <c r="L51" s="88" t="inlineStr">
        <is>
          <t>Herbal Extraction methods</t>
        </is>
      </c>
      <c r="M51" s="100" t="inlineStr">
        <is>
          <t>Product</t>
        </is>
      </c>
      <c r="N51" s="88" t="inlineStr">
        <is>
          <t>ข้อ 42 (PLE_CC1_2557.md)</t>
        </is>
      </c>
      <c r="O51" s="100" t="n"/>
      <c r="P51" s="100" t="n"/>
      <c r="Q51" s="100" t="n"/>
    </row>
    <row r="52" ht="13.2" customHeight="1" s="49">
      <c r="A52" s="100" t="n">
        <v>50</v>
      </c>
      <c r="B52" s="88"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52" s="100" t="n"/>
      <c r="D52" s="88" t="inlineStr">
        <is>
          <t>ดื่มน้ำคั้นมะระขี้นก 100 mL ก่อนอาหารกลางวันเป็นประจำ</t>
        </is>
      </c>
      <c r="E52" s="88" t="inlineStr">
        <is>
          <t>ดื่มชาชงชุมเห็ดเทศเป็นครั้งคราวเมื่อมีอาการท้องผูก</t>
        </is>
      </c>
      <c r="F52" s="88" t="inlineStr">
        <is>
          <t>รับประทานแคปซูลขมิ้นชันหลังอาหารเพื่อขับลม</t>
        </is>
      </c>
      <c r="G52" s="88" t="inlineStr">
        <is>
          <t>รับประทานยาเม็ดฟ้าทะลายโจรเมื่อมีอาการเจ็บคอ</t>
        </is>
      </c>
      <c r="H52" s="88" t="inlineStr">
        <is>
          <t>รับประทานแคปซูลใบบัวบกเพื่อบรรเทาอาการฟกช้ำ</t>
        </is>
      </c>
      <c r="I52" s="100" t="n">
        <v>1</v>
      </c>
      <c r="J52" s="88"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52" s="100" t="n"/>
      <c r="L52" s="88" t="inlineStr">
        <is>
          <t>Herbal Extraction methods</t>
        </is>
      </c>
      <c r="M52" s="100" t="inlineStr">
        <is>
          <t>Product</t>
        </is>
      </c>
      <c r="N52" s="88" t="inlineStr">
        <is>
          <t>ข้อ 5 (PLE_CC1_2556.md)</t>
        </is>
      </c>
      <c r="O52" s="100" t="n"/>
      <c r="P52" s="100" t="n"/>
      <c r="Q52" s="100" t="n"/>
    </row>
    <row r="53" ht="13.2" customHeight="1" s="49">
      <c r="A53" s="100" t="n">
        <v>51</v>
      </c>
      <c r="B53" s="88"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53" s="100" t="n"/>
      <c r="D53" s="88" t="inlineStr">
        <is>
          <t>กระเทียม</t>
        </is>
      </c>
      <c r="E53" s="88" t="inlineStr">
        <is>
          <t>ยอ</t>
        </is>
      </c>
      <c r="F53" s="88" t="inlineStr">
        <is>
          <t>ขมิ้นชัน</t>
        </is>
      </c>
      <c r="G53" s="88" t="inlineStr">
        <is>
          <t>พญายอ</t>
        </is>
      </c>
      <c r="H53" s="88" t="inlineStr">
        <is>
          <t>ฟ้าทะลายโจร</t>
        </is>
      </c>
      <c r="I53" s="100" t="n">
        <v>4</v>
      </c>
      <c r="J53" s="88"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53" s="100" t="n"/>
      <c r="L53" s="88" t="inlineStr">
        <is>
          <t>Herbal Extraction methods</t>
        </is>
      </c>
      <c r="M53" s="100" t="inlineStr">
        <is>
          <t>Product</t>
        </is>
      </c>
      <c r="N53" s="88" t="inlineStr">
        <is>
          <t>ข้อ 3 (PLE_CC1_2554 SET2.md)</t>
        </is>
      </c>
      <c r="O53" s="100" t="n"/>
      <c r="P53" s="100" t="n"/>
      <c r="Q53" s="100" t="n"/>
    </row>
    <row r="54" ht="13.2" customHeight="1" s="49">
      <c r="A54" s="100" t="n">
        <v>52</v>
      </c>
      <c r="B54" s="88"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54" s="100" t="n"/>
      <c r="D54" s="88" t="inlineStr">
        <is>
          <t>ฝรั่ง</t>
        </is>
      </c>
      <c r="E54" s="88" t="inlineStr">
        <is>
          <t>ขมิ้นชัน</t>
        </is>
      </c>
      <c r="F54" s="88" t="inlineStr">
        <is>
          <t>หอมแดง</t>
        </is>
      </c>
      <c r="G54" s="88" t="inlineStr">
        <is>
          <t>กานพลู</t>
        </is>
      </c>
      <c r="H54" s="88" t="inlineStr">
        <is>
          <t>ฟ้าทะลายโจร</t>
        </is>
      </c>
      <c r="I54" s="100" t="n">
        <v>2</v>
      </c>
      <c r="J54" s="88"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54" s="100" t="n"/>
      <c r="L54" s="88" t="inlineStr">
        <is>
          <t>Herbal Extraction methods</t>
        </is>
      </c>
      <c r="M54" s="100" t="inlineStr">
        <is>
          <t>Product</t>
        </is>
      </c>
      <c r="N54" s="88" t="inlineStr">
        <is>
          <t>ข้อ 7 (PLE_CC1_2533.md)</t>
        </is>
      </c>
      <c r="O54" s="100" t="n"/>
      <c r="P54" s="100" t="n"/>
      <c r="Q54" s="100" t="n"/>
    </row>
    <row r="55" ht="13.2" customHeight="1" s="49">
      <c r="A55" s="100" t="n">
        <v>53</v>
      </c>
      <c r="B55" s="88"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55" s="100" t="n"/>
      <c r="D55" s="88" t="inlineStr">
        <is>
          <t>น้ำมันหอมระเหย (Volatile oils เช่น Turmerone, Zingiberene)</t>
        </is>
      </c>
      <c r="E55" s="88" t="inlineStr">
        <is>
          <t>สารสกัดเคอร์คูมินอยด์ (Curcuminoids)</t>
        </is>
      </c>
      <c r="F55" s="88" t="inlineStr">
        <is>
          <t>สารแทนนิน (Tannins)</t>
        </is>
      </c>
      <c r="G55" s="88" t="inlineStr">
        <is>
          <t>สารอัลคาลอยด์ (Alkaloids)</t>
        </is>
      </c>
      <c r="H55" s="88" t="inlineStr">
        <is>
          <t>สารไกลโคไซด์ (Glycosides)</t>
        </is>
      </c>
      <c r="I55" s="100" t="n">
        <v>1</v>
      </c>
      <c r="J55" s="88"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55" s="100" t="n"/>
      <c r="L55" s="88" t="inlineStr">
        <is>
          <t>Herbal Extraction methods</t>
        </is>
      </c>
      <c r="M55" s="100" t="inlineStr">
        <is>
          <t>Product</t>
        </is>
      </c>
      <c r="N55" s="88" t="inlineStr">
        <is>
          <t>ข้อ 5 (PLE_CC1_2533.md)</t>
        </is>
      </c>
      <c r="O55" s="100" t="n"/>
      <c r="P55" s="100" t="n"/>
      <c r="Q55" s="100" t="n"/>
    </row>
    <row r="56" ht="13.2" customHeight="1" s="49">
      <c r="A56" s="100" t="n">
        <v>54</v>
      </c>
      <c r="B56" s="88"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56" s="100" t="n"/>
      <c r="D56" s="88" t="inlineStr">
        <is>
          <t>โรคธาลัสซีเมีย (Thalassemia)</t>
        </is>
      </c>
      <c r="E56" s="88" t="inlineStr">
        <is>
          <t>ภาวะโลหิตจางจากการขาดโฟเลต (Folate deficiency anemia)</t>
        </is>
      </c>
      <c r="F56" s="88" t="inlineStr">
        <is>
          <t>โรคกระดูกพรุน (Osteoporosis)</t>
        </is>
      </c>
      <c r="G56" s="88" t="inlineStr">
        <is>
          <t>โรคแผลในกระเพาะอาหาร (Peptic ulcer disease)</t>
        </is>
      </c>
      <c r="H56" s="88" t="inlineStr">
        <is>
          <t>ภาวะโลหิตจางจากการขาดธาตุเหล็ก (Iron deficiency anemia)</t>
        </is>
      </c>
      <c r="I56" s="100" t="n">
        <v>1</v>
      </c>
      <c r="J56" s="88"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56" s="100" t="n"/>
      <c r="L56" s="88" t="inlineStr">
        <is>
          <t>Herbal Extraction methods</t>
        </is>
      </c>
      <c r="M56" s="100" t="inlineStr">
        <is>
          <t>Product</t>
        </is>
      </c>
      <c r="N56" s="88" t="inlineStr">
        <is>
          <t>ข้อ 7 (PLE_CC1_2533.md)</t>
        </is>
      </c>
      <c r="O56" s="100" t="n"/>
      <c r="P56" s="100" t="n"/>
      <c r="Q56" s="100" t="n"/>
    </row>
    <row r="57" ht="13.2" customHeight="1" s="49">
      <c r="A57" s="100" t="n">
        <v>55</v>
      </c>
      <c r="B57" s="88" t="inlineStr">
        <is>
          <t>สมุนไพรในงานสาธารณสุขมูลฐานข้อใดที่มีรสขมจัด มีสารสำคัญช่วยกระตุ้นการหลั่งน้ำย่อยและแก้อาการเบื่ออาหาร</t>
        </is>
      </c>
      <c r="C57" s="100" t="n"/>
      <c r="D57" s="88" t="inlineStr">
        <is>
          <t>บอระเพ็ด</t>
        </is>
      </c>
      <c r="E57" s="88" t="inlineStr">
        <is>
          <t>ขิง</t>
        </is>
      </c>
      <c r="F57" s="88" t="inlineStr">
        <is>
          <t>มังคุด</t>
        </is>
      </c>
      <c r="G57" s="88" t="inlineStr">
        <is>
          <t>ไพล</t>
        </is>
      </c>
      <c r="H57" s="88" t="inlineStr">
        <is>
          <t>ชุมเห็ดเทศ</t>
        </is>
      </c>
      <c r="I57" s="100" t="n">
        <v>1</v>
      </c>
      <c r="J57" s="88"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57" s="100" t="n"/>
      <c r="L57" s="88" t="inlineStr">
        <is>
          <t>Herbal Extraction methods</t>
        </is>
      </c>
      <c r="M57" s="100" t="inlineStr">
        <is>
          <t>Product</t>
        </is>
      </c>
      <c r="N57" s="88" t="inlineStr">
        <is>
          <t>ข้อ 5 (PLE_CC1_2533.md)</t>
        </is>
      </c>
      <c r="O57" s="100" t="n"/>
      <c r="P57" s="100" t="n"/>
      <c r="Q57" s="100" t="n"/>
    </row>
    <row r="58" ht="13.2" customHeight="1" s="49">
      <c r="A58" s="100" t="n">
        <v>56</v>
      </c>
      <c r="B58" s="88"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8" s="100" t="n"/>
      <c r="D58" s="88" t="inlineStr">
        <is>
          <t>ถูกต้อง หากได้รับอนุญาตให้ขึ้นทะเบียนตำรับยาสมุนไพรแล้ว</t>
        </is>
      </c>
      <c r="E58" s="88" t="inlineStr">
        <is>
          <t>ถูกต้อง หากเป็นผลิตภัณฑ์สมุนไพรที่จำหน่ายในร้านขายยา</t>
        </is>
      </c>
      <c r="F58" s="88"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8" s="88" t="inlineStr">
        <is>
          <t>ไม่ถูกต้อง เฉพาะกรณีที่ไม่ได้ส่งมอบยาโดยแพทย์์แผนปัจจุบัน</t>
        </is>
      </c>
      <c r="H58" s="88" t="inlineStr">
        <is>
          <t>ถูกต้อง หากผลิตภัณฑ์นั้นได้รับเครื่องหมายมาตรฐานอุตสาหกรรม (มอก.)</t>
        </is>
      </c>
      <c r="I58" s="100" t="n">
        <v>3</v>
      </c>
      <c r="J58" s="88"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8" s="100" t="n"/>
      <c r="L58" s="88" t="inlineStr">
        <is>
          <t>Herbal Extraction methods</t>
        </is>
      </c>
      <c r="M58" s="100" t="inlineStr">
        <is>
          <t>Product</t>
        </is>
      </c>
      <c r="N58" s="88" t="inlineStr">
        <is>
          <t>ข้อ 3 (PLE_CC1_2533.md)</t>
        </is>
      </c>
      <c r="O58" s="100" t="n"/>
      <c r="P58" s="100" t="n"/>
      <c r="Q58" s="100" t="n"/>
    </row>
    <row r="59" ht="13.2" customHeight="1" s="49">
      <c r="A59" s="100" t="n">
        <v>57</v>
      </c>
      <c r="B59" s="88"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9" s="100" t="n"/>
      <c r="D59" s="88" t="inlineStr">
        <is>
          <t>มะแว้งต้น</t>
        </is>
      </c>
      <c r="E59" s="88" t="inlineStr">
        <is>
          <t>ขมิ้นชัน</t>
        </is>
      </c>
      <c r="F59" s="88" t="inlineStr">
        <is>
          <t>ฟ้าทะลายโจร</t>
        </is>
      </c>
      <c r="G59" s="88" t="inlineStr">
        <is>
          <t>ชุมเห็ดเทศ</t>
        </is>
      </c>
      <c r="H59" s="88" t="inlineStr">
        <is>
          <t>บัวบก</t>
        </is>
      </c>
      <c r="I59" s="100" t="n">
        <v>1</v>
      </c>
      <c r="J59" s="88"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9" s="100" t="n"/>
      <c r="L59" s="88" t="inlineStr">
        <is>
          <t>Herbal Extraction methods</t>
        </is>
      </c>
      <c r="M59" s="100" t="inlineStr">
        <is>
          <t>Product</t>
        </is>
      </c>
      <c r="N59" s="88" t="inlineStr">
        <is>
          <t>ข้อ 14 (PLE_CC1_Practice_Exam.md)</t>
        </is>
      </c>
      <c r="O59" s="100" t="n"/>
      <c r="P59" s="100" t="n"/>
      <c r="Q59" s="100" t="n"/>
    </row>
    <row r="60" ht="13.2" customHeight="1" s="49">
      <c r="A60" s="100" t="n">
        <v>58</v>
      </c>
      <c r="B60" s="88"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60" s="100" t="n"/>
      <c r="D60" s="88" t="inlineStr">
        <is>
          <t>เปลี่ยนยา Amlodipine เป็นยารักษาความดันโลหิตสูงกลุ่มอื่น เช่น ACEI หรือ ARB</t>
        </is>
      </c>
      <c r="E60" s="88" t="inlineStr">
        <is>
          <t>ใช้ยาตามเดิมและติดตามอาการเป็นระยะ</t>
        </is>
      </c>
      <c r="F60" s="88" t="inlineStr">
        <is>
          <t>เปลี่ยนยาสำหรับรักษาความดันโลหิตทั้ง 2 ตัว พร้อมออกบัตรแพ้ยาให้แก่ผู้ป่วย</t>
        </is>
      </c>
      <c r="G60" s="88" t="inlineStr">
        <is>
          <t>ปรับลดขนาดยา Metformin ลงครึ่งหนึ่งเนื่องจากสงสัยไตวาย</t>
        </is>
      </c>
      <c r="H60" s="88" t="inlineStr">
        <is>
          <t>ให้ยาขับปัสสาวะขนาดสูงทันทีโดยไม่ปรับเปลี่ยน Amlodipine</t>
        </is>
      </c>
      <c r="I60" s="100" t="n">
        <v>1</v>
      </c>
      <c r="J60" s="88"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60" s="100" t="n"/>
      <c r="L60" s="88" t="inlineStr">
        <is>
          <t>Herbal Extraction methods</t>
        </is>
      </c>
      <c r="M60" s="100" t="inlineStr">
        <is>
          <t>Product</t>
        </is>
      </c>
      <c r="N60" s="88" t="inlineStr">
        <is>
          <t>ข้อ 32 (PLE_CC1_Practice_Exam.md)</t>
        </is>
      </c>
      <c r="O60" s="100" t="n"/>
      <c r="P60" s="100" t="n"/>
      <c r="Q60" s="100" t="n"/>
    </row>
    <row r="61" ht="13.2" customHeight="1" s="49">
      <c r="A61" s="100" t="n">
        <v>59</v>
      </c>
      <c r="B61" s="88"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61" s="100" t="n"/>
      <c r="D61" s="88" t="inlineStr">
        <is>
          <t>เพกา</t>
        </is>
      </c>
      <c r="E61" s="88" t="inlineStr">
        <is>
          <t>ขมิ้นชัน</t>
        </is>
      </c>
      <c r="F61" s="88" t="inlineStr">
        <is>
          <t>ฟ้าทะลายโจร</t>
        </is>
      </c>
      <c r="G61" s="88" t="inlineStr">
        <is>
          <t>พริกไทย</t>
        </is>
      </c>
      <c r="H61" s="88" t="inlineStr">
        <is>
          <t>ตะไคร้</t>
        </is>
      </c>
      <c r="I61" s="100" t="n">
        <v>1</v>
      </c>
      <c r="J61" s="88"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61" s="100" t="n"/>
      <c r="L61" s="88" t="inlineStr">
        <is>
          <t>Herbal Extraction methods</t>
        </is>
      </c>
      <c r="M61" s="100" t="inlineStr">
        <is>
          <t>Product</t>
        </is>
      </c>
      <c r="N61" s="88" t="inlineStr">
        <is>
          <t>ข้อ 1 (PLE_CC1_Practice_Exam.md)</t>
        </is>
      </c>
      <c r="O61" s="100" t="n"/>
      <c r="P61" s="100" t="n"/>
      <c r="Q61" s="100" t="n"/>
    </row>
    <row r="62" ht="13.2" customHeight="1" s="49">
      <c r="A62" s="100" t="n">
        <v>60</v>
      </c>
      <c r="B62" s="88"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62" s="100" t="n"/>
      <c r="D62" s="88" t="inlineStr">
        <is>
          <t>ว่านหางจระเข้</t>
        </is>
      </c>
      <c r="E62" s="88" t="inlineStr">
        <is>
          <t>ผักคราดหัวแหวน</t>
        </is>
      </c>
      <c r="F62" s="88" t="inlineStr">
        <is>
          <t>ฝรั่ง</t>
        </is>
      </c>
      <c r="G62" s="88" t="inlineStr">
        <is>
          <t>ตะไคร้</t>
        </is>
      </c>
      <c r="H62" s="88" t="inlineStr">
        <is>
          <t>บอระเพ็ด</t>
        </is>
      </c>
      <c r="I62" s="100" t="n">
        <v>1</v>
      </c>
      <c r="J62" s="88"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62" s="100" t="n"/>
      <c r="L62" s="88" t="inlineStr">
        <is>
          <t>Herbal Extraction methods</t>
        </is>
      </c>
      <c r="M62" s="100" t="inlineStr">
        <is>
          <t>Product</t>
        </is>
      </c>
      <c r="N62" s="88" t="inlineStr">
        <is>
          <t>ข้อ 2 (PLE_CC1_Practice_Exam.md)</t>
        </is>
      </c>
      <c r="O62" s="100" t="n"/>
      <c r="P62" s="100" t="n"/>
      <c r="Q62" s="100" t="n"/>
    </row>
    <row r="63" ht="13.2" customHeight="1" s="49">
      <c r="A63" s="100" t="n">
        <v>61</v>
      </c>
      <c r="B63" s="88" t="inlineStr">
        <is>
          <t>สมุนไพรในข้อใดที่มีสารอัลคาลอยด์ Arecoline และมีสรรพคุณตามตำรายาไทยในการถ่ายพยาธิตัวตืดและพยาธิใบไม้</t>
        </is>
      </c>
      <c r="C63" s="100" t="n"/>
      <c r="D63" s="88" t="inlineStr">
        <is>
          <t>หมาก</t>
        </is>
      </c>
      <c r="E63" s="88" t="inlineStr">
        <is>
          <t>สับปะรด</t>
        </is>
      </c>
      <c r="F63" s="88" t="inlineStr">
        <is>
          <t>กระเจี๊ยบมอญ</t>
        </is>
      </c>
      <c r="G63" s="88" t="inlineStr">
        <is>
          <t>กานพลู</t>
        </is>
      </c>
      <c r="H63" s="88" t="inlineStr">
        <is>
          <t>ตะไคร้</t>
        </is>
      </c>
      <c r="I63" s="100" t="n">
        <v>1</v>
      </c>
      <c r="J63" s="88"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63" s="100" t="n"/>
      <c r="L63" s="88" t="inlineStr">
        <is>
          <t>Herbal Extraction methods</t>
        </is>
      </c>
      <c r="M63" s="100" t="inlineStr">
        <is>
          <t>Product</t>
        </is>
      </c>
      <c r="N63" s="88" t="inlineStr">
        <is>
          <t>ข้อ 5 (PLE_CC1_Practice_Exam.md)</t>
        </is>
      </c>
      <c r="O63" s="100" t="n"/>
      <c r="P63" s="100" t="n"/>
      <c r="Q63" s="100" t="n"/>
    </row>
    <row r="64" ht="13.2" customHeight="1" s="49">
      <c r="A64" s="100" t="n">
        <v>62</v>
      </c>
      <c r="B64" s="88" t="inlineStr">
        <is>
          <t>ยาเคมีบำบัดรักษามะเร็ง Vincristine และ Vinblastine มีสารตั้งต้นทางชีวภาพที่สกัดได้จากสมุนไพรชนิดใด</t>
        </is>
      </c>
      <c r="C64" s="100" t="n"/>
      <c r="D64" s="88" t="inlineStr">
        <is>
          <t>แพงพวยฝรั่ง</t>
        </is>
      </c>
      <c r="E64" s="88" t="inlineStr">
        <is>
          <t>Pacific Yew</t>
        </is>
      </c>
      <c r="F64" s="88" t="inlineStr">
        <is>
          <t>ลำโพง</t>
        </is>
      </c>
      <c r="G64" s="88" t="inlineStr">
        <is>
          <t>ดองดึง</t>
        </is>
      </c>
      <c r="H64" s="88" t="inlineStr">
        <is>
          <t>เสนียด</t>
        </is>
      </c>
      <c r="I64" s="100" t="n">
        <v>1</v>
      </c>
      <c r="J64" s="88"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64" s="100" t="n"/>
      <c r="L64" s="88" t="inlineStr">
        <is>
          <t>Herbal Extraction methods</t>
        </is>
      </c>
      <c r="M64" s="100" t="inlineStr">
        <is>
          <t>Product</t>
        </is>
      </c>
      <c r="N64" s="88" t="inlineStr">
        <is>
          <t>ข้อ 13 (PLE_CC1_Practice_Exam.md)</t>
        </is>
      </c>
      <c r="O64" s="100" t="n"/>
      <c r="P64" s="100" t="n"/>
      <c r="Q64" s="100" t="n"/>
    </row>
    <row r="65" ht="13.2" customHeight="1" s="49">
      <c r="A65" s="100" t="n">
        <v>63</v>
      </c>
      <c r="B65" s="88"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65" s="100" t="n"/>
      <c r="D65" s="88" t="inlineStr">
        <is>
          <t>โคคา (Coca)</t>
        </is>
      </c>
      <c r="E65" s="88" t="inlineStr">
        <is>
          <t>บอระเพ็ด</t>
        </is>
      </c>
      <c r="F65" s="88" t="inlineStr">
        <is>
          <t>Pacific Yew</t>
        </is>
      </c>
      <c r="G65" s="88" t="inlineStr">
        <is>
          <t>เสลดพังพอน</t>
        </is>
      </c>
      <c r="H65" s="88" t="inlineStr">
        <is>
          <t>ว่านมหากาฬ</t>
        </is>
      </c>
      <c r="I65" s="100" t="n">
        <v>1</v>
      </c>
      <c r="J65" s="88"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65" s="100" t="n"/>
      <c r="L65" s="88" t="inlineStr">
        <is>
          <t>Herbal Extraction methods</t>
        </is>
      </c>
      <c r="M65" s="100" t="inlineStr">
        <is>
          <t>Product</t>
        </is>
      </c>
      <c r="N65" s="88" t="inlineStr">
        <is>
          <t>ข้อ 15 (PLE_CC1_Practice_Exam.md)</t>
        </is>
      </c>
      <c r="O65" s="100" t="n"/>
      <c r="P65" s="100" t="n"/>
      <c r="Q65" s="100" t="n"/>
    </row>
    <row r="66" ht="13.2" customHeight="1" s="49">
      <c r="A66" s="100" t="n">
        <v>64</v>
      </c>
      <c r="B66" s="88"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66" s="100" t="n"/>
      <c r="D66" s="88" t="inlineStr">
        <is>
          <t>ขิง</t>
        </is>
      </c>
      <c r="E66" s="88" t="inlineStr">
        <is>
          <t>พริกไทย</t>
        </is>
      </c>
      <c r="F66" s="88" t="inlineStr">
        <is>
          <t>กระวาน</t>
        </is>
      </c>
      <c r="G66" s="88" t="inlineStr">
        <is>
          <t>ขมิ้น</t>
        </is>
      </c>
      <c r="H66" s="88" t="inlineStr">
        <is>
          <t>ตะไคร้</t>
        </is>
      </c>
      <c r="I66" s="100" t="n">
        <v>1</v>
      </c>
      <c r="J66" s="88"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66" s="100" t="n"/>
      <c r="L66" s="88" t="inlineStr">
        <is>
          <t>Herbal Extraction methods</t>
        </is>
      </c>
      <c r="M66" s="100" t="inlineStr">
        <is>
          <t>Product</t>
        </is>
      </c>
      <c r="N66" s="88" t="inlineStr">
        <is>
          <t>ข้อ 16 (PLE_CC1_Practice_Exam.md)</t>
        </is>
      </c>
      <c r="O66" s="100" t="n"/>
      <c r="P66" s="100" t="n"/>
      <c r="Q66" s="100" t="n"/>
    </row>
    <row r="67" ht="13.2" customHeight="1" s="49">
      <c r="A67" s="100" t="n">
        <v>65</v>
      </c>
      <c r="B67" s="88"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67" s="100" t="n"/>
      <c r="D67" s="88" t="inlineStr">
        <is>
          <t>มะคำดีควาย</t>
        </is>
      </c>
      <c r="E67" s="88" t="inlineStr">
        <is>
          <t>กระเจี๊ยบแดง</t>
        </is>
      </c>
      <c r="F67" s="88" t="inlineStr">
        <is>
          <t>หญ้าคา</t>
        </is>
      </c>
      <c r="G67" s="88" t="inlineStr">
        <is>
          <t>อ้อยแดง</t>
        </is>
      </c>
      <c r="H67" s="88" t="inlineStr">
        <is>
          <t>ขลู่</t>
        </is>
      </c>
      <c r="I67" s="100" t="n">
        <v>1</v>
      </c>
      <c r="J67" s="88"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67" s="100" t="n"/>
      <c r="L67" s="88" t="inlineStr">
        <is>
          <t>Herbal Extraction methods</t>
        </is>
      </c>
      <c r="M67" s="100" t="inlineStr">
        <is>
          <t>Product</t>
        </is>
      </c>
      <c r="N67" s="88" t="inlineStr">
        <is>
          <t>ข้อ 33 (PLE_CC1_Practice_Exam.md)</t>
        </is>
      </c>
      <c r="O67" s="100" t="n"/>
      <c r="P67" s="100" t="n"/>
      <c r="Q67" s="100" t="n"/>
    </row>
    <row r="68" ht="13.2" customHeight="1" s="49">
      <c r="A68" s="100" t="n">
        <v>66</v>
      </c>
      <c r="B68" s="88" t="inlineStr">
        <is>
          <t>สมุนไพรในข้อใดต่อไปนี้สามารถใช้แก้อาการท้องผูกได้ ยกเว้นข้อใด</t>
        </is>
      </c>
      <c r="C68" s="100" t="n"/>
      <c r="D68" s="88" t="inlineStr">
        <is>
          <t>ขิง</t>
        </is>
      </c>
      <c r="E68" s="88" t="inlineStr">
        <is>
          <t>มะขามแขก</t>
        </is>
      </c>
      <c r="F68" s="88" t="inlineStr">
        <is>
          <t>ชุมเห็ดเทศ</t>
        </is>
      </c>
      <c r="G68" s="88" t="inlineStr">
        <is>
          <t>มะขามเปียก</t>
        </is>
      </c>
      <c r="H68" s="88" t="inlineStr">
        <is>
          <t>คูน (เนื้อในฝัก)</t>
        </is>
      </c>
      <c r="I68" s="100" t="n">
        <v>1</v>
      </c>
      <c r="J68" s="88"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8" s="100" t="n"/>
      <c r="L68" s="88" t="inlineStr">
        <is>
          <t>Herbal Extraction methods</t>
        </is>
      </c>
      <c r="M68" s="100" t="inlineStr">
        <is>
          <t>Product</t>
        </is>
      </c>
      <c r="N68" s="88" t="inlineStr">
        <is>
          <t>ข้อ 36 (PLE_CC1_Practice_Exam.md)</t>
        </is>
      </c>
      <c r="O68" s="100" t="n"/>
      <c r="P68" s="100" t="n"/>
      <c r="Q68" s="100" t="n"/>
    </row>
    <row r="69" ht="13.2" customHeight="1" s="49">
      <c r="A69" s="100" t="n">
        <v>67</v>
      </c>
      <c r="B69" s="88"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9" s="100" t="n"/>
      <c r="D69" s="88" t="inlineStr">
        <is>
          <t>ฤทธิ์สมานแผลและต้านเชื้อแบคทีเรียสำหรับล้างแผลสด แผลเรื้อรัง</t>
        </is>
      </c>
      <c r="E69" s="88" t="inlineStr">
        <is>
          <t>ฤทธิ์ขับปัสสาวะและขับนิ่ว</t>
        </is>
      </c>
      <c r="F69" s="88" t="inlineStr">
        <is>
          <t>ฤทธิ์ลดระดับไขมันในเลือด</t>
        </is>
      </c>
      <c r="G69" s="88" t="inlineStr">
        <is>
          <t>ฤทธิ์ระงับอาการปวดข้อเข่าเสื่อม</t>
        </is>
      </c>
      <c r="H69" s="88" t="inlineStr">
        <is>
          <t>ฤทธิ์ช่วยให้นอนหลับ</t>
        </is>
      </c>
      <c r="I69" s="100" t="n">
        <v>1</v>
      </c>
      <c r="J69" s="88"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9" s="100" t="n"/>
      <c r="L69" s="88" t="inlineStr">
        <is>
          <t>Herbal Extraction methods</t>
        </is>
      </c>
      <c r="M69" s="100" t="inlineStr">
        <is>
          <t>Product</t>
        </is>
      </c>
      <c r="N69" s="88" t="inlineStr">
        <is>
          <t>ข้อ 38 (PLE_CC1_Practice_Exam.md)</t>
        </is>
      </c>
      <c r="O69" s="100" t="n"/>
      <c r="P69" s="100" t="n"/>
      <c r="Q69" s="100" t="n"/>
    </row>
    <row r="70" ht="13.2" customHeight="1" s="49">
      <c r="A70" s="100" t="n">
        <v>68</v>
      </c>
      <c r="B70" s="88" t="inlineStr">
        <is>
          <t>ข้อใดระบุ 'ส่วนที่ใช้' ของสมุนไพรที่มีสรรพคุณแก้ท้องอืด ท้องเฟ้อ แน่น จุกเสียด ในงานสาธารณสุขมูลฐาน ไม่ถูกต้อง</t>
        </is>
      </c>
      <c r="C70" s="100" t="n"/>
      <c r="D70" s="88" t="inlineStr">
        <is>
          <t>กะเพรา ใช้ส่วนรากแก่</t>
        </is>
      </c>
      <c r="E70" s="88" t="inlineStr">
        <is>
          <t>ขมิ้นชัน ใช้ส่วนเหง้าแก่ใต้ดิน</t>
        </is>
      </c>
      <c r="F70" s="88" t="inlineStr">
        <is>
          <t>ขิง ใช้ส่วนเหง้าแก่ใต้ดิน</t>
        </is>
      </c>
      <c r="G70" s="88" t="inlineStr">
        <is>
          <t>กระชาย ใช้ส่วนเหง้าและรากใต้ดิน</t>
        </is>
      </c>
      <c r="H70" s="88" t="inlineStr">
        <is>
          <t>ตะไคร้ ใช้ส่วนโคนต้นและลำต้นแก่</t>
        </is>
      </c>
      <c r="I70" s="100" t="n">
        <v>1</v>
      </c>
      <c r="J70" s="88"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70" s="100" t="n"/>
      <c r="L70" s="88" t="inlineStr">
        <is>
          <t>Herbal Extraction methods</t>
        </is>
      </c>
      <c r="M70" s="100" t="inlineStr">
        <is>
          <t>Product</t>
        </is>
      </c>
      <c r="N70" s="88" t="inlineStr">
        <is>
          <t>ข้อ 40 (PLE_CC1_Practice_Exam.md)</t>
        </is>
      </c>
      <c r="O70" s="100" t="n"/>
      <c r="P70" s="100" t="n"/>
      <c r="Q70" s="100" t="n"/>
    </row>
    <row r="71" ht="13.2" customHeight="1" s="49">
      <c r="A71" s="100" t="n">
        <v>69</v>
      </c>
      <c r="B71" s="88" t="inlineStr">
        <is>
          <t>สมุนไพรในข้อใดที่มีสารสำคัญ Allicin และได้รับการยอมรับว่ามีฤทธิ์ลดระดับไขมันคอเลสเตอรอลในเลือด</t>
        </is>
      </c>
      <c r="C71" s="100" t="n"/>
      <c r="D71" s="88" t="inlineStr">
        <is>
          <t>กระเทียม</t>
        </is>
      </c>
      <c r="E71" s="88" t="inlineStr">
        <is>
          <t>บอระเพ็ด</t>
        </is>
      </c>
      <c r="F71" s="88" t="inlineStr">
        <is>
          <t>ฟ้าทะลายโจร</t>
        </is>
      </c>
      <c r="G71" s="88" t="inlineStr">
        <is>
          <t>ขมิ้นชัน</t>
        </is>
      </c>
      <c r="H71" s="88" t="inlineStr">
        <is>
          <t>ชุมเห็ดเทศ</t>
        </is>
      </c>
      <c r="I71" s="100" t="n">
        <v>1</v>
      </c>
      <c r="J71" s="88"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71" s="100" t="n"/>
      <c r="L71" s="88" t="inlineStr">
        <is>
          <t>Herbal Extraction methods</t>
        </is>
      </c>
      <c r="M71" s="100" t="inlineStr">
        <is>
          <t>Product</t>
        </is>
      </c>
      <c r="N71" s="88" t="inlineStr">
        <is>
          <t>ข้อ 9 (PLE_CC1_Key_Rx20_UBU.md)</t>
        </is>
      </c>
      <c r="O71" s="100" t="n"/>
      <c r="P71" s="100" t="n"/>
      <c r="Q71" s="100" t="n"/>
    </row>
    <row r="72" ht="13.2" customHeight="1" s="49">
      <c r="A72" s="100" t="n">
        <v>70</v>
      </c>
      <c r="B72" s="88"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72" s="100" t="n"/>
      <c r="D72" s="88" t="inlineStr">
        <is>
          <t>ผลฝรั่งอ่อน / ผลดิบ</t>
        </is>
      </c>
      <c r="E72" s="88" t="inlineStr">
        <is>
          <t>เนื้อมังคุดสุก</t>
        </is>
      </c>
      <c r="F72" s="88" t="inlineStr">
        <is>
          <t>เมล็ดทับทิม</t>
        </is>
      </c>
      <c r="G72" s="88" t="inlineStr">
        <is>
          <t>ใบสีเสียด</t>
        </is>
      </c>
      <c r="H72" s="88" t="inlineStr">
        <is>
          <t>กล้วยน้ำว้าสุกงอม</t>
        </is>
      </c>
      <c r="I72" s="100" t="n">
        <v>1</v>
      </c>
      <c r="J72" s="88"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72" s="100" t="n"/>
      <c r="L72" s="88" t="inlineStr">
        <is>
          <t>Herbal Extraction methods</t>
        </is>
      </c>
      <c r="M72" s="100" t="inlineStr">
        <is>
          <t>Product</t>
        </is>
      </c>
      <c r="N72" s="88" t="inlineStr">
        <is>
          <t>ข้อ 31 (PLE_CC1_Key_Rx20_UBU.md)</t>
        </is>
      </c>
      <c r="O72" s="100" t="n"/>
      <c r="P72" s="100" t="n"/>
      <c r="Q72" s="100" t="n"/>
    </row>
    <row r="73" ht="13.2" customHeight="1" s="49">
      <c r="A73" s="100" t="n">
        <v>71</v>
      </c>
      <c r="B73" s="88"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73" s="100" t="n"/>
      <c r="D73" s="88" t="inlineStr">
        <is>
          <t>เปลือกผลแห้งมังคุด และ เปลือกผลแห้งทับทิม</t>
        </is>
      </c>
      <c r="E73" s="88" t="inlineStr">
        <is>
          <t>เมล็ดแฟลกซ์ และ เมล็ดฟักทอง</t>
        </is>
      </c>
      <c r="F73" s="88" t="inlineStr">
        <is>
          <t>ใบฟ้าทะลายโจร และ ใบฝรั่ง</t>
        </is>
      </c>
      <c r="G73" s="88" t="inlineStr">
        <is>
          <t>เหง้าขิง และ เหง้าขมิ้นชัน</t>
        </is>
      </c>
      <c r="H73" s="88" t="inlineStr">
        <is>
          <t>เนื้อในฝักคูน และ เนื้อส้มแขก</t>
        </is>
      </c>
      <c r="I73" s="100" t="n">
        <v>1</v>
      </c>
      <c r="J73" s="88"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73" s="100" t="n"/>
      <c r="L73" s="88" t="inlineStr">
        <is>
          <t>Herbal Extraction methods</t>
        </is>
      </c>
      <c r="M73" s="100" t="inlineStr">
        <is>
          <t>Product</t>
        </is>
      </c>
      <c r="N73" s="88" t="inlineStr">
        <is>
          <t>ข้อ 5 (PLE_CC1_Key_Rx20_UBU.md)</t>
        </is>
      </c>
      <c r="O73" s="100" t="n"/>
      <c r="P73" s="100" t="n"/>
      <c r="Q73" s="100" t="n"/>
    </row>
    <row r="74" ht="13.2" customHeight="1" s="49">
      <c r="A74" s="100" t="n">
        <v>72</v>
      </c>
      <c r="B74" s="88"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74" s="100" t="n"/>
      <c r="D74" s="88"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74" s="88" t="inlineStr">
        <is>
          <t>รับซื้อยานี้ไว้และวางจำหน่ายในร้านเพื่ออำนวยความสะดวกให้ผู้ป่วย</t>
        </is>
      </c>
      <c r="F74" s="88" t="inlineStr">
        <is>
          <t>แนะนำให้ผู้ป่วยใช้ต่อไปหากอาการดีขึ้นเพราะเป็นยาสมุนไพรธรรมชาติ</t>
        </is>
      </c>
      <c r="G74" s="88" t="inlineStr">
        <is>
          <t>นำยานี้ไปแบ่งบรรจุใส่ซองยาของร้านแล้วขายต่อ</t>
        </is>
      </c>
      <c r="H74" s="88" t="inlineStr">
        <is>
          <t>แนะนำให้ผู้ป่วยเพิ่มขนาดยาเป็นสองเท่าเพื่อให้เชื้อราหายขาด</t>
        </is>
      </c>
      <c r="I74" s="100" t="n">
        <v>1</v>
      </c>
      <c r="J74" s="88"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74" s="100" t="n"/>
      <c r="L74" s="88" t="inlineStr">
        <is>
          <t>Herbal Extraction methods</t>
        </is>
      </c>
      <c r="M74" s="100" t="inlineStr">
        <is>
          <t>Product</t>
        </is>
      </c>
      <c r="N74" s="88" t="inlineStr">
        <is>
          <t>ข้อ 97 (PLE_CC1_Key_Rx20_UBU.md)</t>
        </is>
      </c>
      <c r="O74" s="100" t="n"/>
      <c r="P74" s="100" t="n"/>
      <c r="Q74" s="100" t="n"/>
    </row>
    <row r="75" ht="13.2" customHeight="1" s="49">
      <c r="A75" s="100" t="n">
        <v>73</v>
      </c>
      <c r="B75" s="88"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75" s="100" t="n"/>
      <c r="D75" s="88" t="inlineStr">
        <is>
          <t>เป็นความผิดตาม พ.ร.บ. ผลิตภัณฑ์สมุนไพร พ.ศ. 2562 และ พ.ร.บ. ยา พ.ศ. 2510 ฐานขายยาที่ไม่ได้ขึ้นทะเบียนตำรับ</t>
        </is>
      </c>
      <c r="E75" s="88" t="inlineStr">
        <is>
          <t>ไม่มีความผิด หากเป็นยาสมุนไพรที่ปรุงขึ้นตามภูมิปัญญาชาวบ้าน</t>
        </is>
      </c>
      <c r="F75" s="88" t="inlineStr">
        <is>
          <t>ไม่มีความผิด หากผู้ซื้อยินยอมรับความเสี่ยงด้วยตนเอง</t>
        </is>
      </c>
      <c r="G75" s="88" t="inlineStr">
        <is>
          <t>มีความผิดเฉพาะกรณีที่ผู้ป่วยเกิดอาการไม่พึงประสงค์รุนแรงเท่านั้น</t>
        </is>
      </c>
      <c r="H75" s="88" t="inlineStr">
        <is>
          <t>ไม่มีความผิด หากจำหน่ายในราคาไม่เกินราคากลาง</t>
        </is>
      </c>
      <c r="I75" s="100" t="n">
        <v>1</v>
      </c>
      <c r="J75" s="88"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75" s="100" t="n"/>
      <c r="L75" s="88" t="inlineStr">
        <is>
          <t>Herbal Extraction methods</t>
        </is>
      </c>
      <c r="M75" s="100" t="inlineStr">
        <is>
          <t>Product</t>
        </is>
      </c>
      <c r="N75" s="88" t="inlineStr">
        <is>
          <t>ข้อ 3 (PLE_CC1_Key_Rx20_UBU.md)</t>
        </is>
      </c>
      <c r="O75" s="100" t="n"/>
      <c r="P75" s="100" t="n"/>
      <c r="Q75" s="100" t="n"/>
    </row>
    <row r="76" ht="13.2" customHeight="1" s="49">
      <c r="A76" s="100" t="n">
        <v>74</v>
      </c>
      <c r="B76" s="88"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76" s="100" t="n"/>
      <c r="D76" s="88" t="inlineStr">
        <is>
          <t>ดื่มน้ำคั้นมะระขี้นก 100 mL ก่อนอาหารกลางวันเป็นประจำ</t>
        </is>
      </c>
      <c r="E76" s="88" t="inlineStr">
        <is>
          <t>รับประทานแคปซูลขมิ้นชัน 1 เม็ดหลังอาหารเย็น</t>
        </is>
      </c>
      <c r="F76" s="88" t="inlineStr">
        <is>
          <t>ดื่มน้ำขิงต้มอุ่นๆ วันละ 1 แก้วเพื่อขับลม</t>
        </is>
      </c>
      <c r="G76" s="88" t="inlineStr">
        <is>
          <t>รับประทานยาเม็ดฟ้าทะลายโจรเมื่อมีอาการเจ็บคอ</t>
        </is>
      </c>
      <c r="H76" s="88" t="inlineStr">
        <is>
          <t>รับประทานยาชงชุมเห็ดเทศสัปดาห์ละ 1 ครั้ง</t>
        </is>
      </c>
      <c r="I76" s="100" t="n">
        <v>1</v>
      </c>
      <c r="J76" s="88"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76" s="100" t="n"/>
      <c r="L76" s="88" t="inlineStr">
        <is>
          <t>Herbal Extraction methods</t>
        </is>
      </c>
      <c r="M76" s="100" t="inlineStr">
        <is>
          <t>Product</t>
        </is>
      </c>
      <c r="N76" s="88" t="inlineStr">
        <is>
          <t>ข้อ 3 (PLE_CC1_Key_Rx20_UBU.md)</t>
        </is>
      </c>
      <c r="O76" s="100" t="n"/>
      <c r="P76" s="100" t="n"/>
      <c r="Q76" s="100" t="n"/>
    </row>
    <row r="77" ht="13.2" customHeight="1" s="49">
      <c r="A77" s="100" t="n">
        <v>75</v>
      </c>
      <c r="B77" s="88"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77" s="100" t="n"/>
      <c r="D77" s="88" t="inlineStr">
        <is>
          <t>แคปซูลเถาวัลย์เปรียง</t>
        </is>
      </c>
      <c r="E77" s="88" t="inlineStr">
        <is>
          <t>แคปซูลขมิ้นชัน</t>
        </is>
      </c>
      <c r="F77" s="88" t="inlineStr">
        <is>
          <t>แคปซูลชุมเห็ดเทศ</t>
        </is>
      </c>
      <c r="G77" s="88" t="inlineStr">
        <is>
          <t>แคปซูลตรีผลา</t>
        </is>
      </c>
      <c r="H77" s="88" t="inlineStr">
        <is>
          <t>แคปซูลดองดึง</t>
        </is>
      </c>
      <c r="I77" s="100" t="n">
        <v>1</v>
      </c>
      <c r="J77" s="88"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77" s="100" t="n"/>
      <c r="L77" s="88" t="inlineStr">
        <is>
          <t>Herbal Extraction methods</t>
        </is>
      </c>
      <c r="M77" s="100" t="inlineStr">
        <is>
          <t>Product</t>
        </is>
      </c>
      <c r="N77" s="88" t="inlineStr">
        <is>
          <t>ข้อ 4 (PLE_CC1_Key_Rx20_UBU.md)</t>
        </is>
      </c>
      <c r="O77" s="100" t="n"/>
      <c r="P77" s="100" t="n"/>
      <c r="Q77" s="100" t="n"/>
    </row>
    <row r="78" ht="13.2" customHeight="1" s="49">
      <c r="A78" s="100" t="n">
        <v>76</v>
      </c>
      <c r="B78" s="88"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8" s="100" t="n"/>
      <c r="D78" s="88" t="inlineStr">
        <is>
          <t>ปวดมวนท้อง แน่นเกร็งในช่องท้อง (Abdominal cramping / pain)</t>
        </is>
      </c>
      <c r="E78" s="88" t="inlineStr">
        <is>
          <t>ไตวายเฉียบพลัน (Acute renal failure)</t>
        </is>
      </c>
      <c r="F78" s="88" t="inlineStr">
        <is>
          <t>ลำไส้เฉื่อยชา (Atonic colon)</t>
        </is>
      </c>
      <c r="G78" s="88" t="inlineStr">
        <is>
          <t>ความดันโลหิตสูงเฉียบพลัน</t>
        </is>
      </c>
      <c r="H78" s="88" t="inlineStr">
        <is>
          <t>ตับวายเฉียบพลัน</t>
        </is>
      </c>
      <c r="I78" s="100" t="n">
        <v>1</v>
      </c>
      <c r="J78" s="88"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8" s="100" t="n"/>
      <c r="L78" s="88" t="inlineStr">
        <is>
          <t>Herbal Extraction methods</t>
        </is>
      </c>
      <c r="M78" s="100" t="inlineStr">
        <is>
          <t>Product</t>
        </is>
      </c>
      <c r="N78" s="88" t="inlineStr">
        <is>
          <t>ข้อ 10 (PLE_CC1_Key_Rx20_UBU.md)</t>
        </is>
      </c>
      <c r="O78" s="100" t="n"/>
      <c r="P78" s="100" t="n"/>
      <c r="Q78" s="100" t="n"/>
    </row>
    <row r="79" ht="13.2" customHeight="1" s="49">
      <c r="A79" s="100" t="n">
        <v>77</v>
      </c>
      <c r="B79" s="88"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9" s="100" t="n"/>
      <c r="D79" s="88" t="inlineStr">
        <is>
          <t>ขี้เหล็ก</t>
        </is>
      </c>
      <c r="E79" s="88" t="inlineStr">
        <is>
          <t>ขมิ้นชัน</t>
        </is>
      </c>
      <c r="F79" s="88" t="inlineStr">
        <is>
          <t>ขิง</t>
        </is>
      </c>
      <c r="G79" s="88" t="inlineStr">
        <is>
          <t>กระเจี๊ยบแดง</t>
        </is>
      </c>
      <c r="H79" s="88" t="inlineStr">
        <is>
          <t>หญ้าหนวดแมว</t>
        </is>
      </c>
      <c r="I79" s="100" t="n">
        <v>1</v>
      </c>
      <c r="J79" s="88"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9" s="100" t="n"/>
      <c r="L79" s="88" t="inlineStr">
        <is>
          <t>Herbal Extraction methods</t>
        </is>
      </c>
      <c r="M79" s="100" t="inlineStr">
        <is>
          <t>Product</t>
        </is>
      </c>
      <c r="N79" s="88" t="inlineStr">
        <is>
          <t>ข้อ 61 (PLE_CC1_Key_Rx20_UBU.md)</t>
        </is>
      </c>
      <c r="O79" s="100" t="n"/>
      <c r="P79" s="100" t="n"/>
      <c r="Q79" s="100" t="n"/>
    </row>
    <row r="80" ht="13.2" customHeight="1" s="49">
      <c r="A80" s="100" t="n">
        <v>78</v>
      </c>
      <c r="B80" s="88"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80" s="100" t="n"/>
      <c r="D80" s="88"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80" s="88" t="inlineStr">
        <is>
          <t>ไม่มีความผิด หากยาสมุนไพรนั้นได้รับการรับรองจากกระทรวงสาธารณสุขแล้ว</t>
        </is>
      </c>
      <c r="F80" s="88" t="inlineStr">
        <is>
          <t>ไม่มีความผิด หากติดป้ายเฉพาะภายในบริเวณหน้าร้านของตนเอง</t>
        </is>
      </c>
      <c r="G80" s="88" t="inlineStr">
        <is>
          <t>ผิด เฉพาะกรณีที่ยาดังกล่าวมีส่วนผสมของสารสเตียรอยด์เท่านั้น</t>
        </is>
      </c>
      <c r="H80" s="88" t="inlineStr">
        <is>
          <t>ไม่มีความผิด หากมีงานวิจัยทางวิทยาศาสตร์รองรับ</t>
        </is>
      </c>
      <c r="I80" s="100" t="n">
        <v>1</v>
      </c>
      <c r="J80" s="88"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80" s="100" t="n"/>
      <c r="L80" s="88" t="inlineStr">
        <is>
          <t>Herbal Extraction methods</t>
        </is>
      </c>
      <c r="M80" s="100" t="inlineStr">
        <is>
          <t>Product</t>
        </is>
      </c>
      <c r="N80" s="88" t="inlineStr">
        <is>
          <t>ข้อ 10 (PLE_CC1_Key_Rx20_UBU.md)</t>
        </is>
      </c>
      <c r="O80" s="100" t="n"/>
      <c r="P80" s="100" t="n"/>
      <c r="Q80" s="100" t="n"/>
    </row>
    <row r="81" ht="13.2" customHeight="1" s="49">
      <c r="A81" s="100" t="n">
        <v>79</v>
      </c>
      <c r="B81" s="88"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81" s="100" t="n"/>
      <c r="D81" s="88" t="inlineStr">
        <is>
          <t>เถาวัลย์เปรียง</t>
        </is>
      </c>
      <c r="E81" s="88" t="inlineStr">
        <is>
          <t>พริก</t>
        </is>
      </c>
      <c r="F81" s="88" t="inlineStr">
        <is>
          <t>เปล้าน้อย</t>
        </is>
      </c>
      <c r="G81" s="88" t="inlineStr">
        <is>
          <t>ขมิ้นชัน</t>
        </is>
      </c>
      <c r="H81" s="88" t="inlineStr">
        <is>
          <t>ชุมเห็ดเทศ</t>
        </is>
      </c>
      <c r="I81" s="100" t="n">
        <v>1</v>
      </c>
      <c r="J81" s="88"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81" s="100" t="n"/>
      <c r="L81" s="88" t="inlineStr">
        <is>
          <t>Herbal Extraction methods</t>
        </is>
      </c>
      <c r="M81" s="100" t="inlineStr">
        <is>
          <t>Product</t>
        </is>
      </c>
      <c r="N81" s="88" t="inlineStr">
        <is>
          <t>ข้อ 4 (PLE_CC1_Key_Rx20_UBU.md)</t>
        </is>
      </c>
      <c r="O81" s="100" t="n"/>
      <c r="P81" s="100" t="n"/>
      <c r="Q81" s="100" t="n"/>
    </row>
    <row r="82" ht="13.2" customHeight="1" s="49">
      <c r="A82" s="100" t="n">
        <v>80</v>
      </c>
      <c r="B82" s="88"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82" s="100" t="n"/>
      <c r="D82" s="88" t="inlineStr">
        <is>
          <t>หญ้าดอกขาว</t>
        </is>
      </c>
      <c r="E82" s="88" t="inlineStr">
        <is>
          <t>เพชรสังฆาต</t>
        </is>
      </c>
      <c r="F82" s="88" t="inlineStr">
        <is>
          <t>พริก</t>
        </is>
      </c>
      <c r="G82" s="88" t="inlineStr">
        <is>
          <t>ขลู่</t>
        </is>
      </c>
      <c r="H82" s="88" t="inlineStr">
        <is>
          <t>มะระขี้นก</t>
        </is>
      </c>
      <c r="I82" s="100" t="n">
        <v>1</v>
      </c>
      <c r="J82" s="88"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82" s="100" t="n"/>
      <c r="L82" s="88" t="inlineStr">
        <is>
          <t>Herbal Extraction methods</t>
        </is>
      </c>
      <c r="M82" s="100" t="inlineStr">
        <is>
          <t>Product</t>
        </is>
      </c>
      <c r="N82" s="88" t="inlineStr">
        <is>
          <t>ข้อ 7 (PLE_CC1_Key_Rx20_UBU.md)</t>
        </is>
      </c>
      <c r="O82" s="100" t="n"/>
      <c r="P82" s="100" t="n"/>
      <c r="Q82" s="100" t="n"/>
    </row>
    <row r="83" ht="13.2" customHeight="1" s="49">
      <c r="A83" s="100" t="n">
        <v>81</v>
      </c>
      <c r="B83" s="88"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83" s="100" t="n"/>
      <c r="D83" s="88" t="inlineStr">
        <is>
          <t>โฆษณาว่ายาสมุนไพรสามารถรักษาโรคเบาหวานให้หายขาดได้</t>
        </is>
      </c>
      <c r="E83" s="88" t="inlineStr">
        <is>
          <t>โฆษณาแสดงเลขทะเบียนตำรับผลิตภัณฑ์สมุนไพรที่ได้รับอนุญาต</t>
        </is>
      </c>
      <c r="F83" s="88" t="inlineStr">
        <is>
          <t>โฆษณาระบุข้อบ่งใช้ตามที่ระบุไว้ในฉลากและเอกสารกำกับยาที่ได้รับอนุมัติ</t>
        </is>
      </c>
      <c r="G83" s="88" t="inlineStr">
        <is>
          <t>โฆษณาระบุชื่อและที่ตั้งของผู้ผลิตอย่างถูกต้อง</t>
        </is>
      </c>
      <c r="H83" s="88" t="inlineStr">
        <is>
          <t>โฆษณาคำเตือนและข้อควรระวังตามประกาศของกระทรวงสาธารณสุข</t>
        </is>
      </c>
      <c r="I83" s="100" t="n">
        <v>1</v>
      </c>
      <c r="J83" s="88"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83" s="100" t="n"/>
      <c r="L83" s="88" t="inlineStr">
        <is>
          <t>Herbal Extraction methods</t>
        </is>
      </c>
      <c r="M83" s="100" t="inlineStr">
        <is>
          <t>Product</t>
        </is>
      </c>
      <c r="N83" s="88" t="inlineStr">
        <is>
          <t>ข้อ 5 (PLE_CC1_Key_Rx20_UBU.md)</t>
        </is>
      </c>
      <c r="O83" s="100" t="n"/>
      <c r="P83" s="100" t="n"/>
      <c r="Q83" s="100" t="n"/>
    </row>
    <row r="84" ht="13.2" customHeight="1" s="49">
      <c r="A84" s="100" t="n">
        <v>82</v>
      </c>
      <c r="B84" s="88"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84" s="100" t="n"/>
      <c r="D84" s="88" t="inlineStr">
        <is>
          <t>กระเทียม</t>
        </is>
      </c>
      <c r="E84" s="88" t="inlineStr">
        <is>
          <t>บอระเพ็ด</t>
        </is>
      </c>
      <c r="F84" s="88" t="inlineStr">
        <is>
          <t>ฟ้าทะลายโจร</t>
        </is>
      </c>
      <c r="G84" s="88" t="inlineStr">
        <is>
          <t>ชุมเห็ดเทศ</t>
        </is>
      </c>
      <c r="H84" s="88" t="inlineStr">
        <is>
          <t>บัวบก</t>
        </is>
      </c>
      <c r="I84" s="100" t="n">
        <v>1</v>
      </c>
      <c r="J84" s="88"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84" s="100" t="n"/>
      <c r="L84" s="88" t="inlineStr">
        <is>
          <t>Herbal Extraction methods</t>
        </is>
      </c>
      <c r="M84" s="100" t="inlineStr">
        <is>
          <t>Product</t>
        </is>
      </c>
      <c r="N84" s="88" t="inlineStr">
        <is>
          <t>ข้อ 15 (PLE_CC1_Key_Rx20_UBU.md)</t>
        </is>
      </c>
      <c r="O84" s="100" t="n"/>
      <c r="P84" s="100" t="n"/>
      <c r="Q84" s="100" t="n"/>
    </row>
    <row r="85" ht="13.2" customHeight="1" s="49">
      <c r="A85" s="100" t="n">
        <v>83</v>
      </c>
      <c r="B85" s="88"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85" s="100" t="n"/>
      <c r="D85" s="88" t="inlineStr">
        <is>
          <t>เพื่อส่งเสริมให้ประชาชนสามารถเข้าถึงยาจำเป็นที่มีราคาแพงและช่วยแก้ปัญหาวิกฤตสาธารณสุขของประเทศ</t>
        </is>
      </c>
      <c r="E85" s="88" t="inlineStr">
        <is>
          <t>เพื่อส่งเสริมการพัฒนาอุตสาหกรรมการผลิตยาและชีววัตถุภายในประเทศเพื่อการพาณิชย์</t>
        </is>
      </c>
      <c r="F85" s="88" t="inlineStr">
        <is>
          <t>เพื่อยกเลิกการคุ้มครองทรัพย์สินทางปัญญาทุกประเภทในประเทศ</t>
        </is>
      </c>
      <c r="G85" s="88" t="inlineStr">
        <is>
          <t>เพื่อยุติการโฆษณาส่งเสริมการขายยาที่ผิดจริยธรรม</t>
        </is>
      </c>
      <c r="H85" s="88" t="inlineStr">
        <is>
          <t>เพื่อบังคับให้บริษัทยาย้ายฐานการผลิตเข้ามาในประเทศ</t>
        </is>
      </c>
      <c r="I85" s="100" t="n">
        <v>1</v>
      </c>
      <c r="J85" s="88"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85" s="100" t="n"/>
      <c r="L85" s="88" t="inlineStr">
        <is>
          <t>Herbal Extraction methods</t>
        </is>
      </c>
      <c r="M85" s="100" t="inlineStr">
        <is>
          <t>Product</t>
        </is>
      </c>
      <c r="N85" s="88" t="inlineStr">
        <is>
          <t>ข้อ 2 (PLE_CC1_Key_Rx20_UBU.md)</t>
        </is>
      </c>
      <c r="O85" s="100" t="n"/>
      <c r="P85" s="100" t="n"/>
      <c r="Q85" s="100" t="n"/>
    </row>
    <row r="86" ht="13.2" customHeight="1" s="49">
      <c r="A86" s="100" t="n">
        <v>84</v>
      </c>
      <c r="B86" s="88"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86" s="100" t="n"/>
      <c r="D86" s="88" t="inlineStr">
        <is>
          <t>ขิง</t>
        </is>
      </c>
      <c r="E86" s="88" t="inlineStr">
        <is>
          <t>กะเพรา</t>
        </is>
      </c>
      <c r="F86" s="88" t="inlineStr">
        <is>
          <t>โหระพา</t>
        </is>
      </c>
      <c r="G86" s="88" t="inlineStr">
        <is>
          <t>กล้วย</t>
        </is>
      </c>
      <c r="H86" s="88" t="inlineStr">
        <is>
          <t>พริก</t>
        </is>
      </c>
      <c r="I86" s="100" t="n">
        <v>1</v>
      </c>
      <c r="J86" s="88"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86" s="100" t="n"/>
      <c r="L86" s="88" t="inlineStr">
        <is>
          <t>Herbal Extraction methods</t>
        </is>
      </c>
      <c r="M86" s="100" t="inlineStr">
        <is>
          <t>Product</t>
        </is>
      </c>
      <c r="N86" s="88" t="inlineStr">
        <is>
          <t>ข้อ 27 (PLE_CC1_Key_Rx20_UBU.md)</t>
        </is>
      </c>
      <c r="O86" s="100" t="n"/>
      <c r="P86" s="100" t="n"/>
      <c r="Q86" s="100" t="n"/>
    </row>
    <row r="87" ht="13.2" customHeight="1" s="49">
      <c r="A87" s="100" t="n">
        <v>85</v>
      </c>
      <c r="B87" s="88"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87" s="100" t="n"/>
      <c r="D87" s="88" t="inlineStr">
        <is>
          <t>ดองดึง</t>
        </is>
      </c>
      <c r="E87" s="88" t="inlineStr">
        <is>
          <t>เถาวัลย์เปรียง</t>
        </is>
      </c>
      <c r="F87" s="88" t="inlineStr">
        <is>
          <t>ไพล</t>
        </is>
      </c>
      <c r="G87" s="88" t="inlineStr">
        <is>
          <t>บัวบก</t>
        </is>
      </c>
      <c r="H87" s="88" t="inlineStr">
        <is>
          <t>ขมิ้นอ้อย</t>
        </is>
      </c>
      <c r="I87" s="100" t="n">
        <v>2</v>
      </c>
      <c r="J87" s="88"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87" s="100" t="n"/>
      <c r="L87" s="88" t="inlineStr">
        <is>
          <t>Herbal Extraction methods</t>
        </is>
      </c>
      <c r="M87" s="100" t="inlineStr">
        <is>
          <t>Product</t>
        </is>
      </c>
      <c r="N87" s="88" t="inlineStr">
        <is>
          <t>ข้อ 108 (PLE_CC1_Key_Rx20_UBU.md)</t>
        </is>
      </c>
      <c r="O87" s="100" t="n"/>
      <c r="P87" s="100" t="n"/>
      <c r="Q87" s="100" t="n"/>
    </row>
    <row r="88" ht="13.2" customHeight="1" s="49">
      <c r="A88" s="100" t="n">
        <v>86</v>
      </c>
      <c r="B88" s="88" t="inlineStr">
        <is>
          <t>เหตุใดจึงมีข้อห้ามใช้สมุนไพรหญ้าหนวดแมว (Orthosiphon aristatus) ในผู้ป่วยโรคไตวายและผู้ป่วยโรคหัวใจล้มเหลว</t>
        </is>
      </c>
      <c r="C88" s="100" t="n"/>
      <c r="D88" s="88" t="inlineStr">
        <is>
          <t>มีปริมาณเกลือโพแทสเซียมสูงมาก เสี่ยงต่อการเกิดภาวะ Hyperkalemia รุนแรง</t>
        </is>
      </c>
      <c r="E88" s="88" t="inlineStr">
        <is>
          <t>อาจทำให้ระดับไขมันคอเลสเตอรอลในเลือดสูงขึ้นอย่างรวดเร็ว</t>
        </is>
      </c>
      <c r="F88" s="88" t="inlineStr">
        <is>
          <t>อาจทำให้ระดับน้ำตาลในเลือดสูงขึ้นจนเกิดภาวะ DKA</t>
        </is>
      </c>
      <c r="G88" s="88" t="inlineStr">
        <is>
          <t>มีฤทธิ์กระตุ้นระบบประสาทซิมพาเทติกทำให้ความดันโลหิตสูงวิกฤต</t>
        </is>
      </c>
      <c r="H88" s="88" t="inlineStr">
        <is>
          <t>มีสารพิษทำลายเซลล์ตับทำให้ตับวายเฉียบพลัน</t>
        </is>
      </c>
      <c r="I88" s="100" t="n">
        <v>1</v>
      </c>
      <c r="J88" s="88"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K88" s="100" t="n"/>
      <c r="L88" s="88" t="inlineStr">
        <is>
          <t>Hypertension</t>
        </is>
      </c>
      <c r="M88" s="100" t="inlineStr">
        <is>
          <t>Clinic</t>
        </is>
      </c>
      <c r="N88" s="88" t="inlineStr">
        <is>
          <t>ข้อ 39 (PLE_CC1_2562_Key.md)</t>
        </is>
      </c>
      <c r="O88" s="100" t="n"/>
      <c r="P88" s="100" t="n"/>
      <c r="Q88" s="100" t="n"/>
    </row>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inlineStr">
        <is>
          <t>ลำดับ</t>
        </is>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00" t="n">
        <v>1</v>
      </c>
      <c r="B3" s="88" t="inlineStr">
        <is>
          <t>เกี่ยวกับ CASE_CLN_M83_AR_C01 ข้อใดต่อไปนี้กล่าวถูกต้องตามหลักวิชาชีพเภสัชกรรม</t>
        </is>
      </c>
      <c r="C3" s="100" t="inlineStr">
        <is>
          <t>CLN</t>
        </is>
      </c>
      <c r="D3" s="88" t="inlineStr">
        <is>
          <t>M83</t>
        </is>
      </c>
      <c r="E3" s="88" t="inlineStr">
        <is>
          <t>AR</t>
        </is>
      </c>
      <c r="F3" s="88" t="inlineStr">
        <is>
          <t>C01</t>
        </is>
      </c>
      <c r="G3" s="88" t="inlineStr">
        <is>
          <t>5</t>
        </is>
      </c>
      <c r="H3" s="88" t="inlineStr">
        <is>
          <t>📥 รวมข้อสอบด่วน (แถว 43), 📥 รวมข้อสอบด่วน (แถว 44), 📥 รวมข้อสอบด่วน (แถว 45), 📥 รวมข้อสอบด่วน (แถว 46), 📥 รวมข้อสอบด่วน (แถว 47)</t>
        </is>
      </c>
    </row>
    <row r="4">
      <c r="A4" s="100" t="n">
        <v>2</v>
      </c>
      <c r="B4" s="88" t="inlineStr">
        <is>
          <t>เกี่ยวกับ CASE_CLN_M83_AR_C02 ข้อใดต่อไปนี้กล่าวถูกต้องตามหลักวิชาชีพเภสัชกรรม</t>
        </is>
      </c>
      <c r="C4" s="100" t="inlineStr">
        <is>
          <t>CLN</t>
        </is>
      </c>
      <c r="D4" s="88" t="inlineStr">
        <is>
          <t>M83</t>
        </is>
      </c>
      <c r="E4" s="88" t="inlineStr">
        <is>
          <t>AR</t>
        </is>
      </c>
      <c r="F4" s="88" t="inlineStr">
        <is>
          <t>C02</t>
        </is>
      </c>
      <c r="G4" s="88" t="inlineStr">
        <is>
          <t>1</t>
        </is>
      </c>
      <c r="H4" s="88" t="inlineStr">
        <is>
          <t>📥 รวมข้อสอบด่วน (แถว 52)</t>
        </is>
      </c>
    </row>
    <row r="5">
      <c r="A5" s="100" t="n">
        <v>3</v>
      </c>
      <c r="B5" s="88" t="inlineStr">
        <is>
          <t>เกี่ยวกับ CASE_CLN_M83_DM_C01 ข้อใดต่อไปนี้กล่าวถูกต้องตามหลักวิชาชีพเภสัชกรรม</t>
        </is>
      </c>
      <c r="C5" s="100" t="inlineStr">
        <is>
          <t>CLN</t>
        </is>
      </c>
      <c r="D5" s="88" t="inlineStr">
        <is>
          <t>M83</t>
        </is>
      </c>
      <c r="E5" s="88" t="inlineStr">
        <is>
          <t>DM</t>
        </is>
      </c>
      <c r="F5" s="88" t="inlineStr">
        <is>
          <t>C01</t>
        </is>
      </c>
      <c r="G5" s="88" t="inlineStr">
        <is>
          <t>5</t>
        </is>
      </c>
      <c r="H5" s="88" t="inlineStr">
        <is>
          <t>📥 รวมข้อสอบด่วน (แถว 28), 📥 รวมข้อสอบด่วน (แถว 29), 📥 รวมข้อสอบด่วน (แถว 30), 📥 รวมข้อสอบด่วน (แถว 31), 📥 รวมข้อสอบด่วน (แถว 32)</t>
        </is>
      </c>
    </row>
    <row r="6">
      <c r="A6" s="100" t="n">
        <v>4</v>
      </c>
      <c r="B6" s="88" t="inlineStr">
        <is>
          <t>เกี่ยวกับ CASE_CLN_M83_DM_C02 ข้อใดต่อไปนี้กล่าวถูกต้องตามหลักวิชาชีพเภสัชกรรม</t>
        </is>
      </c>
      <c r="C6" s="100" t="inlineStr">
        <is>
          <t>CLN</t>
        </is>
      </c>
      <c r="D6" s="88" t="inlineStr">
        <is>
          <t>M83</t>
        </is>
      </c>
      <c r="E6" s="88" t="inlineStr">
        <is>
          <t>DM</t>
        </is>
      </c>
      <c r="F6" s="88" t="inlineStr">
        <is>
          <t>C02</t>
        </is>
      </c>
      <c r="G6" s="88" t="inlineStr">
        <is>
          <t>2</t>
        </is>
      </c>
      <c r="H6" s="88" t="inlineStr">
        <is>
          <t>📥 รวมข้อสอบด่วน (แถว 41), 📥 รวมข้อสอบด่วน (แถว 42)</t>
        </is>
      </c>
    </row>
    <row r="7">
      <c r="A7" s="100" t="n">
        <v>5</v>
      </c>
      <c r="B7" s="88" t="inlineStr">
        <is>
          <t>เกี่ยวกับ CASE_CLN_M83_GOUT_C01 ข้อใดต่อไปนี้กล่าวถูกต้องตามหลักวิชาชีพเภสัชกรรม</t>
        </is>
      </c>
      <c r="C7" s="100" t="inlineStr">
        <is>
          <t>CLN</t>
        </is>
      </c>
      <c r="D7" s="88" t="inlineStr">
        <is>
          <t>M83</t>
        </is>
      </c>
      <c r="E7" s="88" t="inlineStr">
        <is>
          <t>GOUT</t>
        </is>
      </c>
      <c r="F7" s="88" t="inlineStr">
        <is>
          <t>C01</t>
        </is>
      </c>
      <c r="G7" s="88" t="inlineStr">
        <is>
          <t>5</t>
        </is>
      </c>
      <c r="H7" s="88" t="inlineStr">
        <is>
          <t>📥 รวมข้อสอบด่วน (แถว 3), 📥 รวมข้อสอบด่วน (แถว 4), 📥 รวมข้อสอบด่วน (แถว 5), 📥 รวมข้อสอบด่วน (แถว 6), 📥 รวมข้อสอบด่วน (แถว 7)</t>
        </is>
      </c>
    </row>
    <row r="8">
      <c r="A8" s="100" t="n">
        <v>6</v>
      </c>
      <c r="B8" s="88" t="inlineStr">
        <is>
          <t>เกี่ยวกับ CASE_CLN_M83_GOUT_C02 ข้อใดต่อไปนี้กล่าวถูกต้องตามหลักวิชาชีพเภสัชกรรม</t>
        </is>
      </c>
      <c r="C8" s="100" t="inlineStr">
        <is>
          <t>CLN</t>
        </is>
      </c>
      <c r="D8" s="88" t="inlineStr">
        <is>
          <t>M83</t>
        </is>
      </c>
      <c r="E8" s="88" t="inlineStr">
        <is>
          <t>GOUT</t>
        </is>
      </c>
      <c r="F8" s="88" t="inlineStr">
        <is>
          <t>C02</t>
        </is>
      </c>
      <c r="G8" s="88" t="inlineStr">
        <is>
          <t>1</t>
        </is>
      </c>
      <c r="H8" s="88" t="inlineStr">
        <is>
          <t>📥 รวมข้อสอบด่วน (แถว 14)</t>
        </is>
      </c>
    </row>
    <row r="9">
      <c r="A9" s="100" t="n">
        <v>7</v>
      </c>
      <c r="B9" s="88" t="inlineStr">
        <is>
          <t>เกี่ยวกับ CASE_CLN_M83_HSV_C01 ข้อใดต่อไปนี้กล่าวถูกต้องตามหลักวิชาชีพเภสัชกรรม</t>
        </is>
      </c>
      <c r="C9" s="100" t="inlineStr">
        <is>
          <t>CLN</t>
        </is>
      </c>
      <c r="D9" s="88" t="inlineStr">
        <is>
          <t>M83</t>
        </is>
      </c>
      <c r="E9" s="88" t="inlineStr">
        <is>
          <t>HSV</t>
        </is>
      </c>
      <c r="F9" s="88" t="inlineStr">
        <is>
          <t>C01</t>
        </is>
      </c>
      <c r="G9" s="88" t="inlineStr">
        <is>
          <t>5</t>
        </is>
      </c>
      <c r="H9" s="88" t="inlineStr">
        <is>
          <t>📥 รวมข้อสอบด่วน (แถว 121), 📥 รวมข้อสอบด่วน (แถว 122), 📥 รวมข้อสอบด่วน (แถว 123), 📥 รวมข้อสอบด่วน (แถว 124), 📥 รวมข้อสอบด่วน (แถว 125)</t>
        </is>
      </c>
    </row>
    <row r="10">
      <c r="A10" s="100" t="n">
        <v>8</v>
      </c>
      <c r="B10" s="88" t="inlineStr">
        <is>
          <t>เกี่ยวกับ CASE_CLN_M83_HTN_C01 ข้อใดต่อไปนี้กล่าวถูกต้องตามหลักวิชาชีพเภสัชกรรม</t>
        </is>
      </c>
      <c r="C10" s="100" t="inlineStr">
        <is>
          <t>CLN</t>
        </is>
      </c>
      <c r="D10" s="88" t="inlineStr">
        <is>
          <t>M83</t>
        </is>
      </c>
      <c r="E10" s="88" t="inlineStr">
        <is>
          <t>HTN</t>
        </is>
      </c>
      <c r="F10" s="88" t="inlineStr">
        <is>
          <t>C01</t>
        </is>
      </c>
      <c r="G10" s="88" t="inlineStr">
        <is>
          <t>5</t>
        </is>
      </c>
      <c r="H10" s="88" t="inlineStr">
        <is>
          <t>📥 รวมข้อสอบด่วน (แถว 15), 📥 รวมข้อสอบด่วน (แถว 16), 📥 รวมข้อสอบด่วน (แถว 17), 📥 รวมข้อสอบด่วน (แถว 18), 📥 รวมข้อสอบด่วน (แถว 19)</t>
        </is>
      </c>
    </row>
    <row r="11">
      <c r="A11" s="100" t="n">
        <v>9</v>
      </c>
      <c r="B11" s="88" t="inlineStr">
        <is>
          <t>เกี่ยวกับ CASE_CLN_M83_HTN_C02 ข้อใดต่อไปนี้กล่าวถูกต้องตามหลักวิชาชีพเภสัชกรรม</t>
        </is>
      </c>
      <c r="C11" s="100" t="inlineStr">
        <is>
          <t>CLN</t>
        </is>
      </c>
      <c r="D11" s="88" t="inlineStr">
        <is>
          <t>M83</t>
        </is>
      </c>
      <c r="E11" s="88" t="inlineStr">
        <is>
          <t>HTN</t>
        </is>
      </c>
      <c r="F11" s="88" t="inlineStr">
        <is>
          <t>C02</t>
        </is>
      </c>
      <c r="G11" s="88" t="inlineStr">
        <is>
          <t>2</t>
        </is>
      </c>
      <c r="H11" s="88" t="inlineStr">
        <is>
          <t>📥 รวมข้อสอบด่วน (แถว 26), 📥 รวมข้อสอบด่วน (แถว 27)</t>
        </is>
      </c>
    </row>
    <row r="12">
      <c r="A12" s="100" t="n">
        <v>10</v>
      </c>
      <c r="B12" s="88" t="inlineStr">
        <is>
          <t>เกี่ยวกับ CASE_CLN_M83_IDA_C01 ข้อใดต่อไปนี้กล่าวถูกต้องตามหลักวิชาชีพเภสัชกรรม</t>
        </is>
      </c>
      <c r="C12" s="100" t="inlineStr">
        <is>
          <t>CLN</t>
        </is>
      </c>
      <c r="D12" s="88" t="inlineStr">
        <is>
          <t>M83</t>
        </is>
      </c>
      <c r="E12" s="88" t="inlineStr">
        <is>
          <t>IDA</t>
        </is>
      </c>
      <c r="F12" s="88" t="inlineStr">
        <is>
          <t>C01</t>
        </is>
      </c>
      <c r="G12" s="88" t="inlineStr">
        <is>
          <t>5</t>
        </is>
      </c>
      <c r="H12" s="88" t="inlineStr">
        <is>
          <t>📥 รวมข้อสอบด่วน (แถว 54), 📥 รวมข้อสอบด่วน (แถว 55), 📥 รวมข้อสอบด่วน (แถว 56), 📥 รวมข้อสอบด่วน (แถว 57), 📥 รวมข้อสอบด่วน (แถว 58)</t>
        </is>
      </c>
    </row>
    <row r="13">
      <c r="A13" s="100" t="n">
        <v>11</v>
      </c>
      <c r="B13" s="88" t="inlineStr">
        <is>
          <t>เกี่ยวกับ CASE_CLN_M83_IDA_C02 ข้อใดต่อไปนี้กล่าวถูกต้องตามหลักวิชาชีพเภสัชกรรม</t>
        </is>
      </c>
      <c r="C13" s="100" t="inlineStr">
        <is>
          <t>CLN</t>
        </is>
      </c>
      <c r="D13" s="88" t="inlineStr">
        <is>
          <t>M83</t>
        </is>
      </c>
      <c r="E13" s="88" t="inlineStr">
        <is>
          <t>IDA</t>
        </is>
      </c>
      <c r="F13" s="88" t="inlineStr">
        <is>
          <t>C02</t>
        </is>
      </c>
      <c r="G13" s="88" t="inlineStr">
        <is>
          <t>3</t>
        </is>
      </c>
      <c r="H13" s="88" t="inlineStr">
        <is>
          <t>📥 รวมข้อสอบด่วน (แถว 62), 📥 รวมข้อสอบด่วน (แถว 63), 📥 รวมข้อสอบด่วน (แถว 65)</t>
        </is>
      </c>
    </row>
    <row r="14">
      <c r="A14" s="100" t="n">
        <v>12</v>
      </c>
      <c r="B14" s="88" t="inlineStr">
        <is>
          <t>เกี่ยวกับ CASE_CLN_M83_LUNG_C01 ข้อใดต่อไปนี้กล่าวถูกต้องตามหลักวิชาชีพเภสัชกรรม</t>
        </is>
      </c>
      <c r="C14" s="100" t="inlineStr">
        <is>
          <t>CLN</t>
        </is>
      </c>
      <c r="D14" s="88" t="inlineStr">
        <is>
          <t>M83</t>
        </is>
      </c>
      <c r="E14" s="88" t="inlineStr">
        <is>
          <t>LUNG</t>
        </is>
      </c>
      <c r="F14" s="88" t="inlineStr">
        <is>
          <t>C01</t>
        </is>
      </c>
      <c r="G14" s="88" t="inlineStr">
        <is>
          <t>5</t>
        </is>
      </c>
      <c r="H14" s="88" t="inlineStr">
        <is>
          <t>📥 รวมข้อสอบด่วน (แถว 68), 📥 รวมข้อสอบด่วน (แถว 69), 📥 รวมข้อสอบด่วน (แถว 70), 📥 รวมข้อสอบด่วน (แถว 71), 📥 รวมข้อสอบด่วน (แถว 72)</t>
        </is>
      </c>
    </row>
    <row r="15">
      <c r="A15" s="100" t="n">
        <v>13</v>
      </c>
      <c r="B15" s="88" t="inlineStr">
        <is>
          <t>เกี่ยวกับ CASE_CLN_M83_LUNG_C02 ข้อใดต่อไปนี้กล่าวถูกต้องตามหลักวิชาชีพเภสัชกรรม</t>
        </is>
      </c>
      <c r="C15" s="100" t="inlineStr">
        <is>
          <t>CLN</t>
        </is>
      </c>
      <c r="D15" s="88" t="inlineStr">
        <is>
          <t>M83</t>
        </is>
      </c>
      <c r="E15" s="88" t="inlineStr">
        <is>
          <t>LUNG</t>
        </is>
      </c>
      <c r="F15" s="88" t="inlineStr">
        <is>
          <t>C02</t>
        </is>
      </c>
      <c r="G15" s="88" t="inlineStr">
        <is>
          <t>4</t>
        </is>
      </c>
      <c r="H15" s="88" t="inlineStr">
        <is>
          <t>📥 รวมข้อสอบด่วน (แถว 78), 📥 รวมข้อสอบด่วน (แถว 79), 📥 รวมข้อสอบด่วน (แถว 82), 📥 รวมข้อสอบด่วน (แถว 83)</t>
        </is>
      </c>
    </row>
    <row r="16">
      <c r="A16" s="100" t="n">
        <v>14</v>
      </c>
      <c r="B16" s="88" t="inlineStr">
        <is>
          <t>เกี่ยวกับ CASE_CLN_M83_MIG_C01 ข้อใดต่อไปนี้กล่าวถูกต้องตามหลักวิชาชีพเภสัชกรรม</t>
        </is>
      </c>
      <c r="C16" s="100" t="inlineStr">
        <is>
          <t>CLN</t>
        </is>
      </c>
      <c r="D16" s="88" t="inlineStr">
        <is>
          <t>M83</t>
        </is>
      </c>
      <c r="E16" s="88" t="inlineStr">
        <is>
          <t>MIG</t>
        </is>
      </c>
      <c r="F16" s="88" t="inlineStr">
        <is>
          <t>C01</t>
        </is>
      </c>
      <c r="G16" s="88" t="inlineStr">
        <is>
          <t>5</t>
        </is>
      </c>
      <c r="H16" s="88" t="inlineStr">
        <is>
          <t>📥 รวมข้อสอบด่วน (แถว 110), 📥 รวมข้อสอบด่วน (แถว 111), 📥 รวมข้อสอบด่วน (แถว 112), 📥 รวมข้อสอบด่วน (แถว 113), 📥 รวมข้อสอบด่วน (แถว 114)</t>
        </is>
      </c>
    </row>
    <row r="17">
      <c r="A17" s="100" t="n">
        <v>15</v>
      </c>
      <c r="B17" s="88" t="inlineStr">
        <is>
          <t>เกี่ยวกับ CASE_CLN_M83_MIG_C02 ข้อใดต่อไปนี้กล่าวถูกต้องตามหลักวิชาชีพเภสัชกรรม</t>
        </is>
      </c>
      <c r="C17" s="100" t="inlineStr">
        <is>
          <t>CLN</t>
        </is>
      </c>
      <c r="D17" s="88" t="inlineStr">
        <is>
          <t>M83</t>
        </is>
      </c>
      <c r="E17" s="88" t="inlineStr">
        <is>
          <t>MIG</t>
        </is>
      </c>
      <c r="F17" s="88" t="inlineStr">
        <is>
          <t>C02</t>
        </is>
      </c>
      <c r="G17" s="88" t="inlineStr">
        <is>
          <t>1</t>
        </is>
      </c>
      <c r="H17" s="88" t="inlineStr">
        <is>
          <t>📥 รวมข้อสอบด่วน (แถว 120)</t>
        </is>
      </c>
    </row>
    <row r="18">
      <c r="A18" s="100" t="n">
        <v>16</v>
      </c>
      <c r="B18" s="88" t="inlineStr">
        <is>
          <t>เกี่ยวกับ CASE_CLN_M83_OC_C01 ข้อใดต่อไปนี้กล่าวถูกต้องตามหลักวิชาชีพเภสัชกรรม</t>
        </is>
      </c>
      <c r="C18" s="100" t="inlineStr">
        <is>
          <t>CLN</t>
        </is>
      </c>
      <c r="D18" s="88" t="inlineStr">
        <is>
          <t>M83</t>
        </is>
      </c>
      <c r="E18" s="88" t="inlineStr">
        <is>
          <t>OC</t>
        </is>
      </c>
      <c r="F18" s="88" t="inlineStr">
        <is>
          <t>C01</t>
        </is>
      </c>
      <c r="G18" s="88" t="inlineStr">
        <is>
          <t>4</t>
        </is>
      </c>
      <c r="H18" s="88" t="inlineStr">
        <is>
          <t>📥 รวมข้อสอบด่วน (แถว 86), 📥 รวมข้อสอบด่วน (แถว 87), 📥 รวมข้อสอบด่วน (แถว 89), 📥 รวมข้อสอบด่วน (แถว 90)</t>
        </is>
      </c>
    </row>
    <row r="19">
      <c r="A19" s="100" t="n">
        <v>17</v>
      </c>
      <c r="B19" s="88" t="inlineStr">
        <is>
          <t>เกี่ยวกับ CASE_CLN_M83_TB_C01 ข้อใดต่อไปนี้กล่าวถูกต้องตามหลักวิชาชีพเภสัชกรรม</t>
        </is>
      </c>
      <c r="C19" s="100" t="inlineStr">
        <is>
          <t>CLN</t>
        </is>
      </c>
      <c r="D19" s="88" t="inlineStr">
        <is>
          <t>M83</t>
        </is>
      </c>
      <c r="E19" s="88" t="inlineStr">
        <is>
          <t>TB</t>
        </is>
      </c>
      <c r="F19" s="88" t="inlineStr">
        <is>
          <t>C01</t>
        </is>
      </c>
      <c r="G19" s="88" t="inlineStr">
        <is>
          <t>5</t>
        </is>
      </c>
      <c r="H19" s="88" t="inlineStr">
        <is>
          <t>📥 รวมข้อสอบด่วน (แถว 100), 📥 รวมข้อสอบด่วน (แถว 101), 📥 รวมข้อสอบด่วน (แถว 97), 📥 รวมข้อสอบด่วน (แถว 98), 📥 รวมข้อสอบด่วน (แถว 99)</t>
        </is>
      </c>
    </row>
    <row r="20">
      <c r="A20" s="100" t="n">
        <v>18</v>
      </c>
      <c r="B20" s="88" t="inlineStr">
        <is>
          <t>เกี่ยวกับ CASE_CLN_M83_TB_C02 ข้อใดต่อไปนี้กล่าวถูกต้องตามหลักวิชาชีพเภสัชกรรม</t>
        </is>
      </c>
      <c r="C20" s="100" t="inlineStr">
        <is>
          <t>CLN</t>
        </is>
      </c>
      <c r="D20" s="88" t="inlineStr">
        <is>
          <t>M83</t>
        </is>
      </c>
      <c r="E20" s="88" t="inlineStr">
        <is>
          <t>TB</t>
        </is>
      </c>
      <c r="F20" s="88" t="inlineStr">
        <is>
          <t>C02</t>
        </is>
      </c>
      <c r="G20" s="88" t="inlineStr">
        <is>
          <t>1</t>
        </is>
      </c>
      <c r="H20" s="88" t="inlineStr">
        <is>
          <t>📥 รวมข้อสอบด่วน (แถว 106)</t>
        </is>
      </c>
    </row>
    <row r="21">
      <c r="A21" s="100" t="n">
        <v>19</v>
      </c>
      <c r="B21" s="88" t="inlineStr">
        <is>
          <t>เกี่ยวกับ CASE_PRD_M83_AR_C01 ข้อใดต่อไปนี้กล่าวถูกต้องตามหลักวิชาชีพเภสัชกรรม</t>
        </is>
      </c>
      <c r="C21" s="100" t="inlineStr">
        <is>
          <t>PRD</t>
        </is>
      </c>
      <c r="D21" s="88" t="inlineStr">
        <is>
          <t>M83</t>
        </is>
      </c>
      <c r="E21" s="88" t="inlineStr">
        <is>
          <t>AR</t>
        </is>
      </c>
      <c r="F21" s="88" t="inlineStr">
        <is>
          <t>C01</t>
        </is>
      </c>
      <c r="G21" s="88" t="inlineStr">
        <is>
          <t>4</t>
        </is>
      </c>
      <c r="H21" s="88" t="inlineStr">
        <is>
          <t>📥 รวมข้อสอบด่วน (แถว 48), 📥 รวมข้อสอบด่วน (แถว 49), 📥 รวมข้อสอบด่วน (แถว 50), 📥 รวมข้อสอบด่วน (แถว 51)</t>
        </is>
      </c>
    </row>
    <row r="22">
      <c r="A22" s="100" t="n">
        <v>20</v>
      </c>
      <c r="B22" s="88" t="inlineStr">
        <is>
          <t>เกี่ยวกับ CASE_PRD_M83_DM_C01 ข้อใดต่อไปนี้กล่าวถูกต้องตามหลักวิชาชีพเภสัชกรรม</t>
        </is>
      </c>
      <c r="C22" s="100" t="inlineStr">
        <is>
          <t>PRD</t>
        </is>
      </c>
      <c r="D22" s="88" t="inlineStr">
        <is>
          <t>M83</t>
        </is>
      </c>
      <c r="E22" s="88" t="inlineStr">
        <is>
          <t>DM</t>
        </is>
      </c>
      <c r="F22" s="88" t="inlineStr">
        <is>
          <t>C01</t>
        </is>
      </c>
      <c r="G22" s="88" t="inlineStr">
        <is>
          <t>7</t>
        </is>
      </c>
      <c r="H22" s="88" t="inlineStr">
        <is>
          <t>📥 รวมข้อสอบด่วน (แถว 33), 📥 รวมข้อสอบด่วน (แถว 34), 📥 รวมข้อสอบด่วน (แถว 35), 📥 รวมข้อสอบด่วน (แถว 36), 📥 รวมข้อสอบด่วน (แถว 37), 📥 รวมข้อสอบด่วน (แถว 38), 📥 รวมข้อสอบด่วน (แถว 39)</t>
        </is>
      </c>
    </row>
    <row r="23">
      <c r="A23" s="100" t="n">
        <v>21</v>
      </c>
      <c r="B23" s="88" t="inlineStr">
        <is>
          <t>เกี่ยวกับ CASE_PRD_M83_GOUT_C01 ข้อใดต่อไปนี้กล่าวถูกต้องตามหลักวิชาชีพเภสัชกรรม</t>
        </is>
      </c>
      <c r="C23" s="100" t="inlineStr">
        <is>
          <t>PRD</t>
        </is>
      </c>
      <c r="D23" s="88" t="inlineStr">
        <is>
          <t>M83</t>
        </is>
      </c>
      <c r="E23" s="88" t="inlineStr">
        <is>
          <t>GOUT</t>
        </is>
      </c>
      <c r="F23" s="88" t="inlineStr">
        <is>
          <t>C01</t>
        </is>
      </c>
      <c r="G23" s="88" t="inlineStr">
        <is>
          <t>5</t>
        </is>
      </c>
      <c r="H23" s="88" t="inlineStr">
        <is>
          <t>📥 รวมข้อสอบด่วน (แถว 10), 📥 รวมข้อสอบด่วน (แถว 11), 📥 รวมข้อสอบด่วน (แถว 12), 📥 รวมข้อสอบด่วน (แถว 8), 📥 รวมข้อสอบด่วน (แถว 9)</t>
        </is>
      </c>
    </row>
    <row r="24">
      <c r="A24" s="100" t="n">
        <v>22</v>
      </c>
      <c r="B24" s="88" t="inlineStr">
        <is>
          <t>เกี่ยวกับ CASE_PRD_M83_HSV_C01 ข้อใดต่อไปนี้กล่าวถูกต้องตามหลักวิชาชีพเภสัชกรรม</t>
        </is>
      </c>
      <c r="C24" s="100" t="inlineStr">
        <is>
          <t>PRD</t>
        </is>
      </c>
      <c r="D24" s="88" t="inlineStr">
        <is>
          <t>M83</t>
        </is>
      </c>
      <c r="E24" s="88" t="inlineStr">
        <is>
          <t>HSV</t>
        </is>
      </c>
      <c r="F24" s="88" t="inlineStr">
        <is>
          <t>C01</t>
        </is>
      </c>
      <c r="G24" s="88" t="inlineStr">
        <is>
          <t>8</t>
        </is>
      </c>
      <c r="H24" s="88" t="inlineStr">
        <is>
          <t>📥 รวมข้อสอบด่วน (แถว 126), 📥 รวมข้อสอบด่วน (แถว 128), 📥 รวมข้อสอบด่วน (แถว 129), 📥 รวมข้อสอบด่วน (แถว 130), 📥 รวมข้อสอบด่วน (แถว 131), 📥 รวมข้อสอบด่วน (แถว 132), 📥 รวมข้อสอบด่วน (แถว 133), 📥 รวมข้อสอบด่วน (แถว 134)</t>
        </is>
      </c>
    </row>
    <row r="25">
      <c r="A25" s="100" t="n">
        <v>23</v>
      </c>
      <c r="B25" s="88" t="inlineStr">
        <is>
          <t>เกี่ยวกับ CASE_PRD_M83_HTN_C01 ข้อใดต่อไปนี้กล่าวถูกต้องตามหลักวิชาชีพเภสัชกรรม</t>
        </is>
      </c>
      <c r="C25" s="100" t="inlineStr">
        <is>
          <t>PRD</t>
        </is>
      </c>
      <c r="D25" s="88" t="inlineStr">
        <is>
          <t>M83</t>
        </is>
      </c>
      <c r="E25" s="88" t="inlineStr">
        <is>
          <t>HTN</t>
        </is>
      </c>
      <c r="F25" s="88" t="inlineStr">
        <is>
          <t>C01</t>
        </is>
      </c>
      <c r="G25" s="88" t="inlineStr">
        <is>
          <t>5</t>
        </is>
      </c>
      <c r="H25" s="88" t="inlineStr">
        <is>
          <t>📥 รวมข้อสอบด่วน (แถว 20), 📥 รวมข้อสอบด่วน (แถว 21), 📥 รวมข้อสอบด่วน (แถว 22), 📥 รวมข้อสอบด่วน (แถว 23), 📥 รวมข้อสอบด่วน (แถว 24)</t>
        </is>
      </c>
    </row>
    <row r="26">
      <c r="A26" s="100" t="n">
        <v>24</v>
      </c>
      <c r="B26" s="88" t="inlineStr">
        <is>
          <t>เกี่ยวกับ CASE_PRD_M83_IDA_C01 ข้อใดต่อไปนี้กล่าวถูกต้องตามหลักวิชาชีพเภสัชกรรม</t>
        </is>
      </c>
      <c r="C26" s="100" t="inlineStr">
        <is>
          <t>PRD</t>
        </is>
      </c>
      <c r="D26" s="88" t="inlineStr">
        <is>
          <t>M83</t>
        </is>
      </c>
      <c r="E26" s="88" t="inlineStr">
        <is>
          <t>IDA</t>
        </is>
      </c>
      <c r="F26" s="88" t="inlineStr">
        <is>
          <t>C01</t>
        </is>
      </c>
      <c r="G26" s="88" t="inlineStr">
        <is>
          <t>5</t>
        </is>
      </c>
      <c r="H26" s="88" t="inlineStr">
        <is>
          <t>📥 รวมข้อสอบด่วน (แถว 59), 📥 รวมข้อสอบด่วน (แถว 60), 📥 รวมข้อสอบด่วน (แถว 61), 📥 รวมข้อสอบด่วน (แถว 64), 📥 รวมข้อสอบด่วน (แถว 66)</t>
        </is>
      </c>
    </row>
    <row r="27">
      <c r="A27" s="100" t="n">
        <v>25</v>
      </c>
      <c r="B27" s="88" t="inlineStr">
        <is>
          <t>เกี่ยวกับ CASE_PRD_M83_LUNG_C01 ข้อใดต่อไปนี้กล่าวถูกต้องตามหลักวิชาชีพเภสัชกรรม</t>
        </is>
      </c>
      <c r="C27" s="100" t="inlineStr">
        <is>
          <t>PRD</t>
        </is>
      </c>
      <c r="D27" s="88" t="inlineStr">
        <is>
          <t>M83</t>
        </is>
      </c>
      <c r="E27" s="88" t="inlineStr">
        <is>
          <t>LUNG</t>
        </is>
      </c>
      <c r="F27" s="88" t="inlineStr">
        <is>
          <t>C01</t>
        </is>
      </c>
      <c r="G27" s="88" t="inlineStr">
        <is>
          <t>8</t>
        </is>
      </c>
      <c r="H27" s="88" t="inlineStr">
        <is>
          <t>📥 รวมข้อสอบด่วน (แถว 73), 📥 รวมข้อสอบด่วน (แถว 74), 📥 รวมข้อสอบด่วน (แถว 75), 📥 รวมข้อสอบด่วน (แถว 76), 📥 รวมข้อสอบด่วน (แถว 77), 📥 รวมข้อสอบด่วน (แถว 80), 📥 รวมข้อสอบด่วน (แถว 81), 📥 รวมข้อสอบด่วน (แถว 84)</t>
        </is>
      </c>
    </row>
    <row r="28">
      <c r="A28" s="100" t="n">
        <v>26</v>
      </c>
      <c r="B28" s="88" t="inlineStr">
        <is>
          <t>เกี่ยวกับ CASE_PRD_M83_MIG_C01 ข้อใดต่อไปนี้กล่าวถูกต้องตามหลักวิชาชีพเภสัชกรรม</t>
        </is>
      </c>
      <c r="C28" s="100" t="inlineStr">
        <is>
          <t>PRD</t>
        </is>
      </c>
      <c r="D28" s="88" t="inlineStr">
        <is>
          <t>M83</t>
        </is>
      </c>
      <c r="E28" s="88" t="inlineStr">
        <is>
          <t>MIG</t>
        </is>
      </c>
      <c r="F28" s="88" t="inlineStr">
        <is>
          <t>C01</t>
        </is>
      </c>
      <c r="G28" s="88" t="inlineStr">
        <is>
          <t>5</t>
        </is>
      </c>
      <c r="H28" s="88" t="inlineStr">
        <is>
          <t>📥 รวมข้อสอบด่วน (แถว 115), 📥 รวมข้อสอบด่วน (แถว 116), 📥 รวมข้อสอบด่วน (แถว 117), 📥 รวมข้อสอบด่วน (แถว 118), 📥 รวมข้อสอบด่วน (แถว 119)</t>
        </is>
      </c>
    </row>
    <row r="29">
      <c r="A29" s="100" t="n">
        <v>27</v>
      </c>
      <c r="B29" s="88" t="inlineStr">
        <is>
          <t>เกี่ยวกับ CASE_PRD_M83_OC_C01 ข้อใดต่อไปนี้กล่าวถูกต้องตามหลักวิชาชีพเภสัชกรรม</t>
        </is>
      </c>
      <c r="C29" s="100" t="inlineStr">
        <is>
          <t>PRD</t>
        </is>
      </c>
      <c r="D29" s="88" t="inlineStr">
        <is>
          <t>M83</t>
        </is>
      </c>
      <c r="E29" s="88" t="inlineStr">
        <is>
          <t>OC</t>
        </is>
      </c>
      <c r="F29" s="88" t="inlineStr">
        <is>
          <t>C01</t>
        </is>
      </c>
      <c r="G29" s="88" t="inlineStr">
        <is>
          <t>6</t>
        </is>
      </c>
      <c r="H29" s="88" t="inlineStr">
        <is>
          <t>📥 รวมข้อสอบด่วน (แถว 88), 📥 รวมข้อสอบด่วน (แถว 91), 📥 รวมข้อสอบด่วน (แถว 92), 📥 รวมข้อสอบด่วน (แถว 93), 📥 รวมข้อสอบด่วน (แถว 94), 📥 รวมข้อสอบด่วน (แถว 95)</t>
        </is>
      </c>
    </row>
    <row r="30">
      <c r="A30" s="100" t="n">
        <v>28</v>
      </c>
      <c r="B30" s="88" t="inlineStr">
        <is>
          <t>เกี่ยวกับ CASE_PRD_M83_TB_C01 ข้อใดต่อไปนี้กล่าวถูกต้องตามหลักวิชาชีพเภสัชกรรม</t>
        </is>
      </c>
      <c r="C30" s="100" t="inlineStr">
        <is>
          <t>PRD</t>
        </is>
      </c>
      <c r="D30" s="88" t="inlineStr">
        <is>
          <t>M83</t>
        </is>
      </c>
      <c r="E30" s="88" t="inlineStr">
        <is>
          <t>TB</t>
        </is>
      </c>
      <c r="F30" s="88" t="inlineStr">
        <is>
          <t>C01</t>
        </is>
      </c>
      <c r="G30" s="88" t="inlineStr">
        <is>
          <t>5</t>
        </is>
      </c>
      <c r="H30" s="88" t="inlineStr">
        <is>
          <t>📥 รวมข้อสอบด่วน (แถว 102), 📥 รวมข้อสอบด่วน (แถว 103), 📥 รวมข้อสอบด่วน (แถว 104), 📥 รวมข้อสอบด่วน (แถว 105), 📥 รวมข้อสอบด่วน (แถว 107)</t>
        </is>
      </c>
    </row>
    <row r="31">
      <c r="A31" s="100" t="n">
        <v>29</v>
      </c>
      <c r="B31" s="88" t="inlineStr">
        <is>
          <t>เกี่ยวกับ CASE_SAP_M83_AR_C01 ข้อใดต่อไปนี้กล่าวถูกต้องตามหลักวิชาชีพเภสัชกรรม</t>
        </is>
      </c>
      <c r="C31" s="100" t="inlineStr">
        <is>
          <t>SAP</t>
        </is>
      </c>
      <c r="D31" s="88" t="inlineStr">
        <is>
          <t>M83</t>
        </is>
      </c>
      <c r="E31" s="88" t="inlineStr">
        <is>
          <t>AR</t>
        </is>
      </c>
      <c r="F31" s="88" t="inlineStr">
        <is>
          <t>C01</t>
        </is>
      </c>
      <c r="G31" s="88" t="inlineStr">
        <is>
          <t>1</t>
        </is>
      </c>
      <c r="H31" s="88" t="inlineStr">
        <is>
          <t>📥 รวมข้อสอบด่วน (แถว 53)</t>
        </is>
      </c>
    </row>
    <row r="32">
      <c r="A32" s="100" t="n">
        <v>30</v>
      </c>
      <c r="B32" s="88" t="inlineStr">
        <is>
          <t>เกี่ยวกับ CASE_SAP_M83_DM_C01 ข้อใดต่อไปนี้กล่าวถูกต้องตามหลักวิชาชีพเภสัชกรรม</t>
        </is>
      </c>
      <c r="C32" s="100" t="inlineStr">
        <is>
          <t>SAP</t>
        </is>
      </c>
      <c r="D32" s="88" t="inlineStr">
        <is>
          <t>M83</t>
        </is>
      </c>
      <c r="E32" s="88" t="inlineStr">
        <is>
          <t>DM</t>
        </is>
      </c>
      <c r="F32" s="88" t="inlineStr">
        <is>
          <t>C01</t>
        </is>
      </c>
      <c r="G32" s="88" t="inlineStr">
        <is>
          <t>1</t>
        </is>
      </c>
      <c r="H32" s="88" t="inlineStr">
        <is>
          <t>📥 รวมข้อสอบด่วน (แถว 40)</t>
        </is>
      </c>
    </row>
    <row r="33">
      <c r="A33" s="100" t="n">
        <v>31</v>
      </c>
      <c r="B33" s="88" t="inlineStr">
        <is>
          <t>เกี่ยวกับ CASE_SAP_M83_GOUT_C01 ข้อใดต่อไปนี้กล่าวถูกต้องตามหลักวิชาชีพเภสัชกรรม</t>
        </is>
      </c>
      <c r="C33" s="100" t="inlineStr">
        <is>
          <t>SAP</t>
        </is>
      </c>
      <c r="D33" s="88" t="inlineStr">
        <is>
          <t>M83</t>
        </is>
      </c>
      <c r="E33" s="88" t="inlineStr">
        <is>
          <t>GOUT</t>
        </is>
      </c>
      <c r="F33" s="88" t="inlineStr">
        <is>
          <t>C01</t>
        </is>
      </c>
      <c r="G33" s="88" t="inlineStr">
        <is>
          <t>1</t>
        </is>
      </c>
      <c r="H33" s="88" t="inlineStr">
        <is>
          <t>📥 รวมข้อสอบด่วน (แถว 13)</t>
        </is>
      </c>
    </row>
    <row r="34">
      <c r="A34" s="100" t="n">
        <v>32</v>
      </c>
      <c r="B34" s="88" t="inlineStr">
        <is>
          <t>เกี่ยวกับ CASE_SAP_M83_HSV_C01 ข้อใดต่อไปนี้กล่าวถูกต้องตามหลักวิชาชีพเภสัชกรรม</t>
        </is>
      </c>
      <c r="C34" s="100" t="inlineStr">
        <is>
          <t>SAP</t>
        </is>
      </c>
      <c r="D34" s="88" t="inlineStr">
        <is>
          <t>M83</t>
        </is>
      </c>
      <c r="E34" s="88" t="inlineStr">
        <is>
          <t>HSV</t>
        </is>
      </c>
      <c r="F34" s="88" t="inlineStr">
        <is>
          <t>C01</t>
        </is>
      </c>
      <c r="G34" s="88" t="inlineStr">
        <is>
          <t>1</t>
        </is>
      </c>
      <c r="H34" s="88" t="inlineStr">
        <is>
          <t>📥 รวมข้อสอบด่วน (แถว 127)</t>
        </is>
      </c>
    </row>
    <row r="35">
      <c r="A35" s="100" t="n">
        <v>33</v>
      </c>
      <c r="B35" s="88" t="inlineStr">
        <is>
          <t>เกี่ยวกับ CASE_SAP_M83_HTN_C01 ข้อใดต่อไปนี้กล่าวถูกต้องตามหลักวิชาชีพเภสัชกรรม</t>
        </is>
      </c>
      <c r="C35" s="100" t="inlineStr">
        <is>
          <t>SAP</t>
        </is>
      </c>
      <c r="D35" s="88" t="inlineStr">
        <is>
          <t>M83</t>
        </is>
      </c>
      <c r="E35" s="88" t="inlineStr">
        <is>
          <t>HTN</t>
        </is>
      </c>
      <c r="F35" s="88" t="inlineStr">
        <is>
          <t>C01</t>
        </is>
      </c>
      <c r="G35" s="88" t="inlineStr">
        <is>
          <t>1</t>
        </is>
      </c>
      <c r="H35" s="88" t="inlineStr">
        <is>
          <t>📥 รวมข้อสอบด่วน (แถว 25)</t>
        </is>
      </c>
    </row>
    <row r="36">
      <c r="A36" s="100" t="n">
        <v>34</v>
      </c>
      <c r="B36" s="88" t="inlineStr">
        <is>
          <t>เกี่ยวกับ CASE_SAP_M83_IDA_C01 ข้อใดต่อไปนี้กล่าวถูกต้องตามหลักวิชาชีพเภสัชกรรม</t>
        </is>
      </c>
      <c r="C36" s="100" t="inlineStr">
        <is>
          <t>SAP</t>
        </is>
      </c>
      <c r="D36" s="88" t="inlineStr">
        <is>
          <t>M83</t>
        </is>
      </c>
      <c r="E36" s="88" t="inlineStr">
        <is>
          <t>IDA</t>
        </is>
      </c>
      <c r="F36" s="88" t="inlineStr">
        <is>
          <t>C01</t>
        </is>
      </c>
      <c r="G36" s="88" t="inlineStr">
        <is>
          <t>1</t>
        </is>
      </c>
      <c r="H36" s="88" t="inlineStr">
        <is>
          <t>📥 รวมข้อสอบด่วน (แถว 67)</t>
        </is>
      </c>
    </row>
    <row r="37">
      <c r="A37" s="100" t="n">
        <v>35</v>
      </c>
      <c r="B37" s="88" t="inlineStr">
        <is>
          <t>เกี่ยวกับ CASE_SAP_M83_LUNG_C01 ข้อใดต่อไปนี้กล่าวถูกต้องตามหลักวิชาชีพเภสัชกรรม</t>
        </is>
      </c>
      <c r="C37" s="100" t="inlineStr">
        <is>
          <t>SAP</t>
        </is>
      </c>
      <c r="D37" s="88" t="inlineStr">
        <is>
          <t>M83</t>
        </is>
      </c>
      <c r="E37" s="88" t="inlineStr">
        <is>
          <t>LUNG</t>
        </is>
      </c>
      <c r="F37" s="88" t="inlineStr">
        <is>
          <t>C01</t>
        </is>
      </c>
      <c r="G37" s="88" t="inlineStr">
        <is>
          <t>1</t>
        </is>
      </c>
      <c r="H37" s="88" t="inlineStr">
        <is>
          <t>📥 รวมข้อสอบด่วน (แถว 85)</t>
        </is>
      </c>
    </row>
    <row r="38">
      <c r="A38" s="100" t="n">
        <v>36</v>
      </c>
      <c r="B38" s="88" t="inlineStr">
        <is>
          <t>เกี่ยวกับ CASE_SAP_M83_OC_C01 ข้อใดต่อไปนี้กล่าวถูกต้องตามหลักวิชาชีพเภสัชกรรม</t>
        </is>
      </c>
      <c r="C38" s="100" t="inlineStr">
        <is>
          <t>SAP</t>
        </is>
      </c>
      <c r="D38" s="88" t="inlineStr">
        <is>
          <t>M83</t>
        </is>
      </c>
      <c r="E38" s="88" t="inlineStr">
        <is>
          <t>OC</t>
        </is>
      </c>
      <c r="F38" s="88" t="inlineStr">
        <is>
          <t>C01</t>
        </is>
      </c>
      <c r="G38" s="88" t="inlineStr">
        <is>
          <t>1</t>
        </is>
      </c>
      <c r="H38" s="88" t="inlineStr">
        <is>
          <t>📥 รวมข้อสอบด่วน (แถว 96)</t>
        </is>
      </c>
    </row>
    <row r="39">
      <c r="A39" s="100" t="n">
        <v>37</v>
      </c>
      <c r="B39" s="88" t="inlineStr">
        <is>
          <t>เกี่ยวกับ CASE_SAP_M83_TB_C01 ข้อใดต่อไปนี้กล่าวถูกต้องตามหลักวิชาชีพเภสัชกรรม</t>
        </is>
      </c>
      <c r="C39" s="100" t="inlineStr">
        <is>
          <t>SAP</t>
        </is>
      </c>
      <c r="D39" s="88" t="inlineStr">
        <is>
          <t>M83</t>
        </is>
      </c>
      <c r="E39" s="88" t="inlineStr">
        <is>
          <t>TB</t>
        </is>
      </c>
      <c r="F39" s="88" t="inlineStr">
        <is>
          <t>C01</t>
        </is>
      </c>
      <c r="G39" s="88" t="inlineStr">
        <is>
          <t>2</t>
        </is>
      </c>
      <c r="H39" s="88" t="inlineStr">
        <is>
          <t>📥 รวมข้อสอบด่วน (แถว 108), 📥 รวมข้อสอบด่วน (แถว 109)</t>
        </is>
      </c>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row>
    <row r="4">
      <c r="A4" s="100" t="n"/>
      <c r="B4" s="34" t="n"/>
      <c r="C4" s="100" t="n"/>
      <c r="D4" s="34" t="n"/>
      <c r="E4" s="34" t="n"/>
      <c r="F4" s="34" t="n"/>
      <c r="G4" s="34" t="n"/>
    </row>
    <row r="5" ht="25" customHeight="1" s="49">
      <c r="A5" s="134" t="inlineStr">
        <is>
          <t>📁 1. โครงสร้างแท็บในสมุดงาน (Sheet Layout Overview)</t>
        </is>
      </c>
    </row>
    <row r="6" ht="22" customHeight="1" s="49">
      <c r="A6" s="101" t="inlineStr">
        <is>
          <t>กลุ่มแท็บ / ชื่อชีต</t>
        </is>
      </c>
      <c r="B6" s="138" t="inlineStr">
        <is>
          <t>คำอธิบายหน้าที่และการใช้งาน</t>
        </is>
      </c>
    </row>
    <row r="7" ht="20" customHeight="1" s="49">
      <c r="A7" s="103" t="inlineStr">
        <is>
          <t>สารบัญ</t>
        </is>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row>
    <row r="8" ht="20" customHeight="1" s="49">
      <c r="A8" s="103" t="inlineStr">
        <is>
          <t>📥 รวมข้อสอบด่วน</t>
        </is>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row>
    <row r="9" ht="20" customHeight="1" s="49">
      <c r="A9" s="103" t="inlineStr">
        <is>
          <t>📑 ทะเบียนรหัสเคส</t>
        </is>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row>
    <row r="10" ht="20" customHeight="1" s="49">
      <c r="A10" s="103" t="inlineStr">
        <is>
          <t>1. Musculo ถึง 18. Clinical Nutrition</t>
        </is>
      </c>
      <c r="B10" s="96" t="inlineStr">
        <is>
          <t>หมวดวิชาคลินิก (PLE-CC1 CLINIC) รวม 18 หมวดวิชา มีหัวตาราง Case ID ใน Col 17 (Q)</t>
        </is>
      </c>
      <c r="C10" s="80" t="n"/>
      <c r="D10" s="80" t="n"/>
      <c r="E10" s="80" t="n"/>
      <c r="F10" s="80" t="n"/>
      <c r="G10" s="81" t="n"/>
    </row>
    <row r="11" ht="20" customHeight="1" s="49">
      <c r="A11" s="103" t="inlineStr">
        <is>
          <t>1. Titrations ถึง 13. MedChem</t>
        </is>
      </c>
      <c r="B11" s="96" t="inlineStr">
        <is>
          <t>หมวดวิชาวิทยาการเภสัชกรรม (PLE-CC1 PRODUCT) รวม 13 หมวดวิชา มีหัวตาราง Case ID ใน Col 17 (Q)</t>
        </is>
      </c>
      <c r="C11" s="80" t="n"/>
      <c r="D11" s="80" t="n"/>
      <c r="E11" s="80" t="n"/>
      <c r="F11" s="80" t="n"/>
      <c r="G11" s="81" t="n"/>
    </row>
    <row r="12" ht="20" customHeight="1" s="49">
      <c r="A12" s="103" t="inlineStr">
        <is>
          <t>1. Laws &amp; Ethics ถึง 3. Research</t>
        </is>
      </c>
      <c r="B12" s="96" t="inlineStr">
        <is>
          <t>หมวดวิชาสังคมและบริหารเภสัชกิจ (PLE-CC1 SAP) รวม 3 หมวดวิชา มีหัวตาราง Case ID ใน Col 17 (Q)</t>
        </is>
      </c>
      <c r="C12" s="80" t="n"/>
      <c r="D12" s="80" t="n"/>
      <c r="E12" s="80" t="n"/>
      <c r="F12" s="80" t="n"/>
      <c r="G12" s="81" t="n"/>
    </row>
    <row r="13" ht="20" customHeight="1" s="49">
      <c r="A13" s="103" t="inlineStr">
        <is>
          <t>Log_Quiz_Results &amp; ผู้ใช้</t>
        </is>
      </c>
      <c r="B13" s="96" t="inlineStr">
        <is>
          <t>ระบบบันทึกประวัติผลการสอบและการใช้งานของนิสิต (Backend Logging)</t>
        </is>
      </c>
      <c r="C13" s="80" t="n"/>
      <c r="D13" s="80" t="n"/>
      <c r="E13" s="80" t="n"/>
      <c r="F13" s="80" t="n"/>
      <c r="G13" s="81" t="n"/>
    </row>
    <row r="14">
      <c r="A14" s="100" t="n"/>
      <c r="B14" s="34" t="n"/>
      <c r="C14" s="100" t="n"/>
      <c r="D14" s="34" t="n"/>
      <c r="E14" s="34" t="n"/>
      <c r="F14" s="34" t="n"/>
      <c r="G14" s="34" t="n"/>
    </row>
    <row r="15" ht="25" customHeight="1" s="49">
      <c r="A15" s="134" t="inlineStr">
        <is>
          <t>🏷️ 2. มาตรฐานการระบุรหัสเคสต่อเนื่อง (The Master Non-Collision Syntax)</t>
        </is>
      </c>
    </row>
    <row r="16" ht="28" customHeight="1" s="49">
      <c r="A16" s="100" t="inlineStr">
        <is>
          <t>ไวยากรณ์มาตรฐาน: CASE_{TYPE}_{SET}_{TOPIC}_{CASE_NO}_Q{ORDER}</t>
        </is>
      </c>
    </row>
    <row r="17" ht="22" customHeight="1" s="49">
      <c r="A17" s="101" t="inlineStr">
        <is>
          <t>พารามิเตอร์</t>
        </is>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row>
    <row r="18" ht="35" customHeight="1" s="49">
      <c r="A18" s="103" t="inlineStr">
        <is>
          <t>{TYPE}</t>
        </is>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row>
    <row r="19" ht="35" customHeight="1" s="49">
      <c r="A19" s="103" t="inlineStr">
        <is>
          <t>{SET}</t>
        </is>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row>
    <row r="20" ht="35" customHeight="1" s="49">
      <c r="A20" s="103" t="inlineStr">
        <is>
          <t>{TOPIC}</t>
        </is>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row>
    <row r="21" ht="35" customHeight="1" s="49">
      <c r="A21" s="103" t="inlineStr">
        <is>
          <t>{CASE_NO}</t>
        </is>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row>
    <row r="22" ht="35" customHeight="1" s="49">
      <c r="A22" s="103" t="inlineStr">
        <is>
          <t>_Q{ORDER}</t>
        </is>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row>
    <row r="23">
      <c r="A23" s="100" t="n"/>
      <c r="B23" s="34" t="n"/>
      <c r="C23" s="100" t="n"/>
      <c r="D23" s="34" t="n"/>
      <c r="E23" s="34" t="n"/>
      <c r="F23" s="34" t="n"/>
      <c r="G23" s="34" t="n"/>
    </row>
    <row r="24" ht="25" customHeight="1" s="49">
      <c r="A24" s="134" t="inlineStr">
        <is>
          <t>📍 3. กฎตำแหน่งคอลัมน์ และการจัดรูปแบบเฉลย (Formatting Rules)</t>
        </is>
      </c>
    </row>
    <row r="25" ht="40" customHeight="1" s="49">
      <c r="A25" s="103" t="inlineStr">
        <is>
          <t>ตำแหน่งคอลัมน์ Case ID</t>
        </is>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row>
    <row r="26" ht="40" customHeight="1" s="49">
      <c r="A26" s="103" t="inlineStr">
        <is>
          <t>ข้อสอบเดี่ยว (Single item)</t>
        </is>
      </c>
      <c r="B26" s="96" t="inlineStr">
        <is>
          <t>ปล่อยว่างไว้ (Leave blank) ห้ามใส่รหัสเคส</t>
        </is>
      </c>
      <c r="C26" s="80" t="n"/>
      <c r="D26" s="80" t="n"/>
      <c r="E26" s="80" t="n"/>
      <c r="F26" s="80" t="n"/>
      <c r="G26" s="81" t="n"/>
    </row>
    <row r="27" ht="40" customHeight="1" s="49">
      <c r="A27" s="103" t="inlineStr">
        <is>
          <t>ห้ามใช้เครื่องหมายดอกจัน ()</t>
        </is>
      </c>
      <c r="B27" s="96" t="inlineStr">
        <is>
          <t>ห้ามมี  หรือ  ในทุกเซลล์ (โจทย์, ตัวเลือก, เฉลย) เด็ดขาด เซลล์ต้องเป็น Clean Plain Text</t>
        </is>
      </c>
      <c r="C27" s="80" t="n"/>
      <c r="D27" s="80" t="n"/>
      <c r="E27" s="80" t="n"/>
      <c r="F27" s="80" t="n"/>
      <c r="G27" s="81" t="n"/>
    </row>
    <row r="28" ht="40" customHeight="1" s="49">
      <c r="A28" s="103" t="inlineStr">
        <is>
          <t>ห้ามใช้แท็ก &lt;br&gt;</t>
        </is>
      </c>
      <c r="B28" s="96" t="inlineStr">
        <is>
          <t>ห้ามใส่
 ในเซลล์เด็ดขาด ให้ใช้การเคาะขึ้นบรรทัดใหม่จริง (\n\n) หรือกด Alt + Enter</t>
        </is>
      </c>
      <c r="C28" s="80" t="n"/>
      <c r="D28" s="80" t="n"/>
      <c r="E28" s="80" t="n"/>
      <c r="F28" s="80" t="n"/>
      <c r="G28" s="81" t="n"/>
    </row>
    <row r="29" ht="40" customHeight="1" s="49">
      <c r="A29" s="103" t="inlineStr">
        <is>
          <t>โครงสร้างเฉลยมาตรฐาน 6 มิติ</t>
        </is>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2026-09-30T17:09:22Z</dcterms:modified>
  <cp:lastModifiedBy>Thanadol Nareekum</cp:lastModifiedBy>
</cp:coreProperties>
</file>