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957"/>
  <sheetViews>
    <sheetView workbookViewId="0">
      <selection activeCell="A1" sqref="A1"/>
    </sheetView>
  </sheetViews>
  <sheetFormatPr baseColWidth="8" defaultRowHeight="15"/>
  <sheetData>
    <row r="1">
      <c r="A1" s="1" t="inlineStr">
        <is>
          <t>Original Text</t>
        </is>
      </c>
      <c r="B1" s="1" t="inlineStr">
        <is>
          <t>Translated Text</t>
        </is>
      </c>
      <c r="C1" s="1" t="inlineStr">
        <is>
          <t>Previous Context</t>
        </is>
      </c>
    </row>
    <row r="2">
      <c r="A2" t="inlineStr">
        <is>
          <t>Ontwerpen van distributienetten</t>
        </is>
      </c>
      <c r="B2" t="inlineStr">
        <is>
          <t>Designing distribution networks</t>
        </is>
      </c>
      <c r="C2" t="inlineStr"/>
    </row>
    <row r="3">
      <c r="A3" t="inlineStr">
        <is>
          <t>Dit deel begint in hoofdstuk 13 met een toelichting over het ontwerpen van distributienetten. Uitgangspunt hierbij is het laagspanningsnet. De maximale lengte van een laagspanningskabel wordt voornamelijk bepaald door de eisen ten aanzien van de Power Quality en de aanrakingsveiligheid. Hiermee ligt de maximale omvang van het voorzieningsgebied van een netstation vast. Vervolgens komt het ontwerp van een middenspanningsnet aan de orde.</t>
        </is>
      </c>
      <c r="B3" t="inlineStr">
        <is>
          <t>This section begins in Chapter 13 with an explanation of designing distribution networks. The starting point here is the low-voltage network. The maximum length of a low-voltage cable is primarily determined by the requirements regarding Power Quality and touch safety. This sets the maximum size of the service area of a substation. Subsequently, the design of a medium-voltage network is discussed.</t>
        </is>
      </c>
      <c r="C3" t="inlineStr">
        <is>
          <t xml:space="preserve"> Designing distribution networks</t>
        </is>
      </c>
    </row>
    <row r="4">
      <c r="A4" t="inlineStr">
        <is>
          <t>13  Ontwerpen van distributienetten</t>
        </is>
      </c>
      <c r="B4" t="inlineStr">
        <is>
          <t>13  Designing Distribution Networks</t>
        </is>
      </c>
      <c r="C4" t="inlineStr">
        <is>
          <t>by the requirements regarding Power Quality and touch safety. This sets the maximum size of the service area of a substation. Subsequently, the design of a medium-voltage network is discussed.</t>
        </is>
      </c>
    </row>
    <row r="5">
      <c r="A5" t="inlineStr">
        <is>
          <t>13.1  MS/LS-Netstations</t>
        </is>
      </c>
      <c r="B5" t="inlineStr">
        <is>
          <t>13.1 MV/LV Substations</t>
        </is>
      </c>
      <c r="C5" t="inlineStr">
        <is>
          <t>Power Quality and touch safety. This sets the maximum size of the service area of a substation. Subsequently, the design of a medium-voltage network is discussed. 13 Designing Distribution Networks</t>
        </is>
      </c>
    </row>
    <row r="6">
      <c r="A6" t="inlineStr">
        <is>
          <t>13.2  Laagspanningsnet</t>
        </is>
      </c>
      <c r="B6" t="inlineStr">
        <is>
          <t>13.2 Low-Voltage Network</t>
        </is>
      </c>
      <c r="C6" t="inlineStr">
        <is>
          <t>touch safety. This sets the maximum size of the service area of a substation. Subsequently, the design of a medium-voltage network is discussed. 13 Designing Distribution Networks 13.1 MV/LV Substations</t>
        </is>
      </c>
    </row>
    <row r="7">
      <c r="A7" t="inlineStr">
        <is>
          <t>13.2.1  LV-ontwerp voor een gebied met woningen</t>
        </is>
      </c>
      <c r="B7" t="inlineStr">
        <is>
          <t>13.2.1 LV Design for a Residential Area</t>
        </is>
      </c>
      <c r="C7" t="inlineStr">
        <is>
          <t>sets the maximum size of the service area of a substation. Subsequently, the design of a medium-voltage network is discussed. 13 Designing Distribution Networks 13.1 MV/LV Substations 13.2 Low-Voltage Network</t>
        </is>
      </c>
    </row>
    <row r="8">
      <c r="A8" t="inlineStr">
        <is>
          <t>13.2.2  LV-ontwerp voor een grootverbruiker tot 300 kVA (type A.3)</t>
        </is>
      </c>
      <c r="B8" t="inlineStr">
        <is>
          <t>13.2.2 LV Design for a Large Consumer up to 300 kVA (type A.3)</t>
        </is>
      </c>
      <c r="C8" t="inlineStr">
        <is>
          <t>area of a substation. Subsequently, the design of a medium-voltage network is discussed. 13 Designing Distribution Networks 13.1 MV/LV Substations 13.2 Low-Voltage Network 13.2.1 LV Design for a Residential Area</t>
        </is>
      </c>
    </row>
    <row r="9">
      <c r="A9" t="inlineStr">
        <is>
          <t>13.3  Middenspanningsnet</t>
        </is>
      </c>
      <c r="B9" t="inlineStr">
        <is>
          <t>13.3 Medium-Voltage Network</t>
        </is>
      </c>
      <c r="C9" t="inlineStr">
        <is>
          <t>13 Designing Distribution Networks 13.1 MV/LV Substations 13.2 Low-Voltage Network 13.2.1 LV Design for a Residential Area 13.2.2 LV Design for a Large Consumer up to 300 kVA (type A.3)</t>
        </is>
      </c>
    </row>
    <row r="10">
      <c r="A10" t="inlineStr">
        <is>
          <t>13.3.1  Voorbeeldberekening aan een MS-net</t>
        </is>
      </c>
      <c r="B10" t="inlineStr">
        <is>
          <t>13.3.1 Example Calculation for a MV Network</t>
        </is>
      </c>
      <c r="C10" t="inlineStr">
        <is>
          <t>Networks 13.1 MV/LV Substations 13.2 Low-Voltage Network 13.2.1 LV Design for a Residential Area 13.2.2 LV Design for a Large Consumer up to 300 kVA (type A.3) 13.3 Medium-Voltage Network</t>
        </is>
      </c>
    </row>
    <row r="11">
      <c r="A11" t="inlineStr">
        <is>
          <t>13.3.2  Voorbeeldberekening aan een schakel/regelstation</t>
        </is>
      </c>
      <c r="B11" t="inlineStr">
        <is>
          <t>13.3.2 Example Calculation for a Switching/Control Station</t>
        </is>
      </c>
      <c r="C11" t="inlineStr">
        <is>
          <t>13.2.1 LV Design for a Residential Area 13.2.2 LV Design for a Large Consumer up to 300 kVA (type A.3) 13.3 Medium-Voltage Network 13.3.1 Example Calculation for a MV Network</t>
        </is>
      </c>
    </row>
    <row r="12">
      <c r="A12" t="inlineStr">
        <is>
          <t>13.4  Verlieskosten</t>
        </is>
      </c>
      <c r="B12" t="inlineStr">
        <is>
          <t>13.4 Loss Costs</t>
        </is>
      </c>
      <c r="C12" t="inlineStr">
        <is>
          <t>13.2.2 LV Design for a Large Consumer up to 300 kVA (type A.3) 13.3 Medium-Voltage Network 13.3.1 Example Calculation for a MV Network 13.3.2 Example Calculation for a Switching/Control Station</t>
        </is>
      </c>
    </row>
    <row r="13">
      <c r="A13" t="inlineStr">
        <is>
          <t>13 Ontwerpen van distributienetten</t>
        </is>
      </c>
      <c r="B13" t="inlineStr">
        <is>
          <t>13 Design of Distribution Networks</t>
        </is>
      </c>
      <c r="C13" t="inlineStr">
        <is>
          <t>for a Large Consumer up to 300 kVA (type A.3) 13.3 Medium-Voltage Network 13.3.1 Example Calculation for a MV Network 13.3.2 Example Calculation for a Switching/Control Station 13.4 Loss Costs</t>
        </is>
      </c>
    </row>
    <row r="14">
      <c r="A14" t="inlineStr">
        <is>
          <t>Basis voor het ontwerpen van elektriciteitsnetten is de geplande vermogensuitwisseling in een geografisch gebied. Op het hoogste spanningsniveau (220 en
  380 kV) wordt de vermogensuitwisseling tussen de omliggende landen gerealiseerd en worden de eigen regio's gevoed (50, 110 en 150 kV). Op distributieniveau
  wordt de vermogensuitwisseling ten behoeve van het regionale verbruik en de decentrale productie gerealiseerd.</t>
        </is>
      </c>
      <c r="B14" t="inlineStr">
        <is>
          <t>The basis for designing electricity networks is the planned power exchange in a geographic area. At the highest voltage level (220 and 380 kV), the power exchange between neighboring countries is realized, and the local regions are supplied (50, 110, and 150 kV). At the distribution level, the power exchange is realized for regional consumption and decentralized production.</t>
        </is>
      </c>
      <c r="C14" t="inlineStr">
        <is>
          <t>to 300 kVA (type A.3) 13.3 Medium-Voltage Network 13.3.1 Example Calculation for a MV Network 13.3.2 Example Calculation for a Switching/Control Station 13.4 Loss Costs 13 Design of Distribution Networks</t>
        </is>
      </c>
    </row>
    <row r="15">
      <c r="A15" t="inlineStr">
        <is>
          <t>Bij het beheren van elektriciteitsnetten wordt onder andere onderscheid gemaakt tussen een meerjarenplanning en een ontwerp. De meerjarenplanning bevat een
  prognose van het energieverbruik van de bestaande aangeslotenen en de voorziene ontwikkelingen in de markt. Het bestaande elektriciteitsnet wordt hierbij
  getoetst op mogelijke knelpunten die bij het toekomstige productie- en verbruiksniveau kunnen ontstaan. Hierbij wordt rekening gehouden met vervanging door
  veroudering van installaties en van delen van het net. Een planning wordt gemaakt met een in principe beperkte hoeveelheid gegevens van beperkte
  nauwkeurigheid.</t>
        </is>
      </c>
      <c r="B15" t="inlineStr">
        <is>
          <t>In managing electricity grids, a distinction is made between long-term planning and design. The long-term planning includes a forecast of the energy consumption of existing connections and anticipated market developments. The existing electricity grid is assessed for potential bottlenecks that may arise at future production and consumption levels. This takes into account the replacement due to aging of installations and parts of the grid. A plan is made with a fundamentally limited amount of data of limited accuracy.</t>
        </is>
      </c>
      <c r="C15" t="inlineStr">
        <is>
          <t>neighboring countries is realized, and the local regions are supplied (50, 110, and 150 kV). At the distribution level, the power exchange is realized for regional consumption and decentralized production.</t>
        </is>
      </c>
    </row>
    <row r="16">
      <c r="A16" t="inlineStr">
        <is>
          <t>Bij het oplossen van de knelpunten wordt een nieuw of aangepast net ontworpen. Een netontwerp heeft doorgaans betrekking op het uitbreiden of versterken
  van een elektriciteitsnet voor het aansluiten van nieuwe individuele klanten binnen de randvoorwaarden van standaarden en praktijkrichtlijnen. In het
  netontwerp worden parameters, die in de planningsfase nog onzeker waren, redelijkerwijs beter gedetailleerd en verder uitgewerkt. Bij het plannen moet men
  kunnen omgaan met een beperkte hoeveelheid onnauwkeurige gegevens, terwijl men bij het ontwerpen de beschikking moet hebben over goed gefundeerde aannames
  over het gedrag van de aangeslotenen in een lange periode in de toekomst (Carter-Brown, 2002).</t>
        </is>
      </c>
      <c r="B16" t="inlineStr">
        <is>
          <t>When resolving bottlenecks, a new or modified grid is designed. A grid design typically involves expanding or reinforcing an electricity grid to connect new individual customers within the constraints of standards and practical guidelines. In the grid design, parameters that were still uncertain in the planning phase are reasonably better detailed and further developed. During planning, one must be able to handle a limited amount of inaccurate data, while in designing, one must have well-founded assumptions about the behavior of the connected users over a long period in the future (Carter-Brown, 2002).</t>
        </is>
      </c>
      <c r="C16" t="inlineStr">
        <is>
          <t>This takes into account the replacement due to aging of installations and parts of the grid. A plan is made with a fundamentally limited amount of data of limited accuracy.</t>
        </is>
      </c>
    </row>
    <row r="17">
      <c r="A17" t="inlineStr">
        <is>
          <t>Voor alle aangeslotenen op het distributienet zijn de belangrijkste voorwaarden betreffende de kwaliteit van de geleverde dienst vastgelegd in de
  Elektriciteitswet en de daarin beschreven Netcode, Meetcode en Systeemcode (zie hoofdstuk 11 over Power Quality). Daarnaast hanteert elke netbeheerder
  eigen specifieke richtlijnen voor het ontwerpen van de distributienetten. Bij het plannen van de distributienetten wordt rekening gehouden met meer dan
  alleen technische kwaliteitsaspecten, waarvan de belangrijkste zijn:</t>
        </is>
      </c>
      <c r="B17" t="inlineStr">
        <is>
          <t>For all users connected to the distribution network, the main conditions regarding the quality of the delivered service are established in the Electricity Act and the Network Code, Measurement Code, and System Code described therein (see Chapter 11 on Power Quality). Additionally, each network operator applies its own specific guidelines for designing the distribution networks. When planning the distribution networks, more than just technical quality aspects are taken into account, the most important of which are:</t>
        </is>
      </c>
      <c r="C17" t="inlineStr">
        <is>
          <t>a limited amount of inaccurate data, while in designing, one must have well-founded assumptions about the behavior of the connected users over a long period in the future (Carter-Brown, 2002).</t>
        </is>
      </c>
    </row>
    <row r="18">
      <c r="A18" t="inlineStr">
        <is>
          <t>veiligheid</t>
        </is>
      </c>
      <c r="B18" t="inlineStr">
        <is>
          <t>veiligheid</t>
        </is>
      </c>
      <c r="C18" t="inlineStr">
        <is>
          <t>its own specific guidelines for designing the distribution networks. When planning the distribution networks, more than just technical quality aspects are taken into account, the most important of which are:</t>
        </is>
      </c>
    </row>
    <row r="19">
      <c r="A19" t="inlineStr">
        <is>
          <t>betrouwbaarheid</t>
        </is>
      </c>
      <c r="B19" t="inlineStr">
        <is>
          <t>betrouwbaarheid</t>
        </is>
      </c>
      <c r="C19" t="inlineStr">
        <is>
          <t>own specific guidelines for designing the distribution networks. When planning the distribution networks, more than just technical quality aspects are taken into account, the most important of which are: veiligheid</t>
        </is>
      </c>
    </row>
    <row r="20">
      <c r="A20" t="inlineStr">
        <is>
          <t>duurzaamheid</t>
        </is>
      </c>
      <c r="B20" t="inlineStr">
        <is>
          <t>duurzaamheid</t>
        </is>
      </c>
      <c r="C20" t="inlineStr">
        <is>
          <t>specific guidelines for designing the distribution networks. When planning the distribution networks, more than just technical quality aspects are taken into account, the most important of which are: veiligheid betrouwbaarheid</t>
        </is>
      </c>
    </row>
    <row r="21">
      <c r="A21" t="inlineStr">
        <is>
          <t>Power Quality</t>
        </is>
      </c>
      <c r="B21" t="inlineStr">
        <is>
          <t>Power Quality</t>
        </is>
      </c>
      <c r="C21" t="inlineStr">
        <is>
          <t>guidelines for designing the distribution networks. When planning the distribution networks, more than just technical quality aspects are taken into account, the most important of which are: veiligheid betrouwbaarheid duurzaamheid</t>
        </is>
      </c>
    </row>
    <row r="22">
      <c r="A22" t="inlineStr">
        <is>
          <t>onderhoudbaarheid</t>
        </is>
      </c>
      <c r="B22" t="inlineStr">
        <is>
          <t>onderhoudbaarheid</t>
        </is>
      </c>
      <c r="C22" t="inlineStr">
        <is>
          <t>designing the distribution networks. When planning the distribution networks, more than just technical quality aspects are taken into account, the most important of which are: veiligheid betrouwbaarheid duurzaamheid Power Quality</t>
        </is>
      </c>
    </row>
    <row r="23">
      <c r="A23" t="inlineStr">
        <is>
          <t>flexibiliteit</t>
        </is>
      </c>
      <c r="B23" t="inlineStr">
        <is>
          <t>flexibiliteit</t>
        </is>
      </c>
      <c r="C23" t="inlineStr">
        <is>
          <t>the distribution networks. When planning the distribution networks, more than just technical quality aspects are taken into account, the most important of which are: veiligheid betrouwbaarheid duurzaamheid Power Quality onderhoudbaarheid</t>
        </is>
      </c>
    </row>
    <row r="24">
      <c r="A24" t="inlineStr">
        <is>
          <t>transparantie.</t>
        </is>
      </c>
      <c r="B24" t="inlineStr">
        <is>
          <t>transparency.</t>
        </is>
      </c>
      <c r="C24" t="inlineStr">
        <is>
          <t>distribution networks. When planning the distribution networks, more than just technical quality aspects are taken into account, the most important of which are: veiligheid betrouwbaarheid duurzaamheid Power Quality onderhoudbaarheid flexibiliteit</t>
        </is>
      </c>
    </row>
    <row r="25">
      <c r="A25" t="inlineStr">
        <is>
          <t>Veiligheid</t>
        </is>
      </c>
      <c r="B25" t="inlineStr">
        <is>
          <t>Veiligheid</t>
        </is>
      </c>
      <c r="C25" t="inlineStr">
        <is>
          <t>networks. When planning the distribution networks, more than just technical quality aspects are taken into account, the most important of which are: veiligheid betrouwbaarheid duurzaamheid Power Quality onderhoudbaarheid flexibiliteit transparency.</t>
        </is>
      </c>
    </row>
    <row r="26">
      <c r="A26" t="inlineStr">
        <is>
          <t>Voor het waarborgen van de persoonlijke veiligheid moet worden voldaan aan de veiligheidscriteria van de Netcode, aan de veiligheidscriteria van de
  internationale en nationale normen en aan de bedrijfseigen richtlijnen. Daarnaast moet het distributienet in primaire aanleg thermisch en dynamisch
  kortsluitvast zijn.</t>
        </is>
      </c>
      <c r="B26" t="inlineStr">
        <is>
          <t>To ensure personal safety, the safety criteria of the Grid Code, the safety criteria of international and national standards, and the company's own guidelines must be met. Additionally, the distribution network must be thermally and dynamically short-circuit proof in its primary design.</t>
        </is>
      </c>
      <c r="C26" t="inlineStr">
        <is>
          <t>When planning the distribution networks, more than just technical quality aspects are taken into account, the most important of which are: veiligheid betrouwbaarheid duurzaamheid Power Quality onderhoudbaarheid flexibiliteit transparency. Veiligheid</t>
        </is>
      </c>
    </row>
    <row r="27">
      <c r="A27" t="inlineStr">
        <is>
          <t>Betrouwbaarheid</t>
        </is>
      </c>
      <c r="B27" t="inlineStr">
        <is>
          <t>Betrouwbaarheid</t>
        </is>
      </c>
      <c r="C27" t="inlineStr">
        <is>
          <t>safety criteria of international and national standards, and the company's own guidelines must be met. Additionally, the distribution network must be thermally and dynamically short-circuit proof in its primary design.</t>
        </is>
      </c>
    </row>
    <row r="28">
      <c r="A28" t="inlineStr">
        <is>
          <t>Ook de betrouwbaarheid is geregeld in de Netcode. Hierin is opgenomen dat de uitvalfrequentie, de gemiddelde uitvalduur en de jaarlijkse uitvalduur als
  gevolg van onderbrekingen geregistreerd worden met behulp van een door de netbeheerders onderling ontwikkeld en vastgesteld systeem. Aan de hand van
  kengetallen worden deze kwaliteitsaspecten bewaakt. De netbeheerders streven naar een gemiddelde jaarlijkse uitvalduur die lager ligt dan het landelijk
  gemiddelde. Zij proberen dit te bereiken door de onderbrekingsfrequentie en de onderbrekingsduur door kwaliteitsverbetering te verlagen.</t>
        </is>
      </c>
      <c r="B28" t="inlineStr">
        <is>
          <t>Reliability is also regulated in the Network Code. It states that the outage frequency, the average outage duration, and the annual outage duration due to interruptions are recorded using a system developed and established by the network operators themselves. These quality aspects are monitored based on key figures. The network operators aim for an average annual outage duration that is lower than the national average. They try to achieve this by reducing the interruption frequency and duration through quality improvements.</t>
        </is>
      </c>
      <c r="C28" t="inlineStr">
        <is>
          <t>criteria of international and national standards, and the company's own guidelines must be met. Additionally, the distribution network must be thermally and dynamically short-circuit proof in its primary design. Betrouwbaarheid</t>
        </is>
      </c>
    </row>
    <row r="29">
      <c r="A29" t="inlineStr">
        <is>
          <t>Duurzaamheid</t>
        </is>
      </c>
      <c r="B29" t="inlineStr">
        <is>
          <t>Duurzaamheid</t>
        </is>
      </c>
      <c r="C29" t="inlineStr">
        <is>
          <t>operators aim for an average annual outage duration that is lower than the national average. They try to achieve this by reducing the interruption frequency and duration through quality improvements.</t>
        </is>
      </c>
    </row>
    <row r="30">
      <c r="A30" t="inlineStr">
        <is>
          <t>De toezichthouder (Energiekamer van de NMa) toetst de elektriciteitsvoorziening op duurzaamheid. De in het elektriciteitsnet te gebruiken componenten mogen
  niet meer milieubelasting geven dan mogelijke alternatieve componenten. Hierbij moeten de economische beginselen in acht worden genomen. Dit houdt in dat
  de duurzaamheid niet ten koste mag gaan van een gezonde economische bedrijfsvoering. Ook een laag verliesniveau is onderdeel van de
  duurzaamheiddoelstelling. Bij het ontwerp moet rekening worden gehouden met de toepassing van nieuwe duurzame technieken bij aangeslotenen. Het net dient
  deze toepassingen mogelijk te maken en te faciliteren.</t>
        </is>
      </c>
      <c r="B30" t="inlineStr">
        <is>
          <t>The regulator (Energy Chamber of the NMa) assesses the electricity supply for sustainability. The components used in the electricity grid must not cause more environmental impact than possible alternative components. Economic principles must be taken into account in this process. This means that sustainability should not come at the expense of a healthy economic operation. A low loss level is also part of the sustainability objective. The design must consider the application of new sustainable technologies for connected users. The grid should enable and facilitate these applications.</t>
        </is>
      </c>
      <c r="C30" t="inlineStr">
        <is>
          <t>aim for an average annual outage duration that is lower than the national average. They try to achieve this by reducing the interruption frequency and duration through quality improvements. Duurzaamheid</t>
        </is>
      </c>
    </row>
    <row r="31">
      <c r="A31" t="inlineStr">
        <is>
          <t>Power Quality</t>
        </is>
      </c>
      <c r="B31" t="inlineStr">
        <is>
          <t>Power Quality</t>
        </is>
      </c>
      <c r="C31" t="inlineStr">
        <is>
          <t>loss level is also part of the sustainability objective. The design must consider the application of new sustainable technologies for connected users. The grid should enable and facilitate these applications.</t>
        </is>
      </c>
    </row>
    <row r="32">
      <c r="A32" t="inlineStr">
        <is>
          <t>Power Quality aspecten zijn geregeld in de Netcode. Hiervan wordt altijd eerst gekeken naar de spanningskwaliteit. Voor het spanningsniveau zijn in de
  Netcode langzame spanningsvariaties tussen plus en min 10% ten opzichte van de nominale of gecontracteerde spanning toegestaan. Bedrijfseigen richtlijnen
  bevinden zich daar meestal binnen. Zo kan bijvoorbeeld voor de extremen van de spanning gelden:</t>
        </is>
      </c>
      <c r="B32" t="inlineStr">
        <is>
          <t>Power Quality aspects are regulated in the Grid Code. The first consideration is always the voltage quality. For the voltage level, the Grid Code allows slow voltage variations of plus or minus 10% relative to the nominal or contracted voltage. Company-specific guidelines usually fall within this range. For example, the extremes of the voltage may apply as follows:</t>
        </is>
      </c>
      <c r="C32" t="inlineStr">
        <is>
          <t>is also part of the sustainability objective. The design must consider the application of new sustainable technologies for connected users. The grid should enable and facilitate these applications. Power Quality</t>
        </is>
      </c>
    </row>
    <row r="33">
      <c r="A33" t="inlineStr">
        <is>
          <t>20 kV middenspanningsniveau: U = 20,8 kV ± 7%</t>
        </is>
      </c>
      <c r="B33" t="inlineStr">
        <is>
          <t>20 kV medium voltage level: U = 20.8 kV ± 7%</t>
        </is>
      </c>
      <c r="C33" t="inlineStr">
        <is>
          <t>of plus or minus 10% relative to the nominal or contracted voltage. Company-specific guidelines usually fall within this range. For example, the extremes of the voltage may apply as follows:</t>
        </is>
      </c>
    </row>
    <row r="34">
      <c r="A34" t="inlineStr">
        <is>
          <t>10 kV middenspanningsniveau: U = 10,4 kV ± 7%</t>
        </is>
      </c>
      <c r="B34" t="inlineStr">
        <is>
          <t>10 kV medium voltage level: U = 10.4 kV ± 7%</t>
        </is>
      </c>
      <c r="C34" t="inlineStr">
        <is>
          <t>voltage. Company-specific guidelines usually fall within this range. For example, the extremes of the voltage may apply as follows: 20 kV medium voltage level: U = 20.8 kV ± 7%</t>
        </is>
      </c>
    </row>
    <row r="35">
      <c r="A35" t="inlineStr">
        <is>
          <t>0,4 kV middenspanningsniveau: U = 0,4 kV ± 7%</t>
        </is>
      </c>
      <c r="B35" t="inlineStr">
        <is>
          <t>0.4 kV medium voltage level: U = 0.4 kV ± 7%</t>
        </is>
      </c>
      <c r="C35" t="inlineStr">
        <is>
          <t>extremes of the voltage may apply as follows: 20 kV medium voltage level: U = 20.8 kV ± 7% 10 kV medium voltage level: U = 10.4 kV ± 7%</t>
        </is>
      </c>
    </row>
    <row r="36">
      <c r="A36" t="inlineStr">
        <is>
          <t>Ook de maximale spanningsval over een streng en de maximale spanningsvariatie ten gevolge van inschakelen van een belasting kunnen in een bedrijfseigen
  richtlijn worden vastgelegd.</t>
        </is>
      </c>
      <c r="B36" t="inlineStr">
        <is>
          <t>The maximum voltage drop over a string and the maximum voltage variation due to the switching on of a load can also be established in a company-specific guideline.</t>
        </is>
      </c>
      <c r="C36" t="inlineStr">
        <is>
          <t>voltage level: U = 20.8 kV ± 7% 10 kV medium voltage level: U = 10.4 kV ± 7% 0.4 kV medium voltage level: U = 0.4 kV ± 7%</t>
        </is>
      </c>
    </row>
    <row r="37">
      <c r="A37" t="inlineStr">
        <is>
          <t>Onderhoudbaarheid en flexibiliteit</t>
        </is>
      </c>
      <c r="B37" t="inlineStr">
        <is>
          <t>Maintainability and flexibility</t>
        </is>
      </c>
      <c r="C37" t="inlineStr">
        <is>
          <t>± 7% The maximum voltage drop over a string and the maximum voltage variation due to the switching on of a load can also be established in a company-specific guideline.</t>
        </is>
      </c>
    </row>
    <row r="38">
      <c r="A38" t="inlineStr">
        <is>
          <t>Bij het uitvoeren van onderhoudswerkzaamheden in het net moet de continuïteit van de levering volgens de geldende regels met het oog op de reserve
  zijn gewaarborgd. Tevens moet het net zodanig flexibel zijn uitgevoerd dat de werkzaamheden voor onderhoud en voor het realiseren van nieuwe aansluitingen
  binnen een 'redelijke termijn' kunnen worden gerealiseerd. Onder invloed van door duurzaamheid gestimuleerde energietransities zal naar verwachting de
  elektriciteitsvraag in de toekomst steeds meer onvoorspelbaar worden, zodat van de netbeheerder de nodige flexibiliteit zal worden geëist. De tendens
  is dat met betrekking tot het realiseren van nieuwe aansluitingen meer modulair wordt gebouwd zodat snel geanticipeerd kan worden op vermogensgroei of
  -afname.</t>
        </is>
      </c>
      <c r="B38" t="inlineStr">
        <is>
          <t>When performing maintenance work on the grid, the continuity of supply must be ensured according to the applicable rules with regard to reserves. Additionally, the grid must be designed with enough flexibility to allow maintenance work and the realization of new connections to be completed within a 'reasonable timeframe.' Due to sustainability-driven energy transitions, the demand for electricity is expected to become increasingly unpredictable in the future, requiring the grid operator to have the necessary flexibility. The trend is to build more modularly concerning the realization of new connections, allowing for quick anticipation of power increases or decreases.</t>
        </is>
      </c>
      <c r="C38" t="inlineStr">
        <is>
          <t>maximum voltage drop over a string and the maximum voltage variation due to the switching on of a load can also be established in a company-specific guideline. Maintainability and flexibility</t>
        </is>
      </c>
    </row>
    <row r="39">
      <c r="A39" t="inlineStr">
        <is>
          <t>Transparantie</t>
        </is>
      </c>
      <c r="B39" t="inlineStr">
        <is>
          <t>Transparantie</t>
        </is>
      </c>
      <c r="C39" t="inlineStr">
        <is>
          <t>the grid operator to have the necessary flexibility. The trend is to build more modularly concerning the realization of new connections, allowing for quick anticipation of power increases or decreases.</t>
        </is>
      </c>
    </row>
    <row r="40">
      <c r="A40" t="inlineStr">
        <is>
          <t>Transparantie van het net heeft te maken met de bedrijfsvoering. Het distributienet moet zodanig ontworpen zijn dat de structuur voor een goede
  operationele bedrijfsvoering overzichtelijk is. Hierdoor zullen de kansen op bedieningsfouten en ontwerpfouten bij uitbreidingen en verzwaringen zo klein
  mogelijk zijn.</t>
        </is>
      </c>
      <c r="B40" t="inlineStr">
        <is>
          <t>Transparency of the grid is related to operations management. The distribution network must be designed in such a way that the structure is clear for good operational management. This will minimize the chances of operational errors and design errors during expansions and upgrades.</t>
        </is>
      </c>
      <c r="C40" t="inlineStr">
        <is>
          <t>grid operator to have the necessary flexibility. The trend is to build more modularly concerning the realization of new connections, allowing for quick anticipation of power increases or decreases. Transparantie</t>
        </is>
      </c>
    </row>
    <row r="41">
      <c r="A41" t="inlineStr">
        <is>
          <t>13.1 MS/LS-Netstations</t>
        </is>
      </c>
      <c r="B41" t="inlineStr">
        <is>
          <t>13.1 MS/LS Substations</t>
        </is>
      </c>
      <c r="C41" t="inlineStr">
        <is>
          <t>be designed in such a way that the structure is clear for good operational management. This will minimize the chances of operational errors and design errors during expansions and upgrades.</t>
        </is>
      </c>
    </row>
    <row r="42">
      <c r="A42" t="inlineStr">
        <is>
          <t>Basis van het ontwerpen van distributienetten is de geplande vermogensuitwisseling in een beperkt geografisch gebied. De vermogensuitwisseling vindt hier
  voor het grootste deel op laagspanningsniveau plaats. Als gevolg wordt het verzorgingsgebied van een netstation bepaald door de maximale lengten van de
  LS-strengen. In stedelijke omgeving wordt de maximale lengte voornamelijk beperkt door de maximale stroombelasting en in landelijke omgeving door de
  spanningshuishouding. De hoeveelheid aan te sluiten LS-strengen in het verzorgingsgebied van een netstation is grotendeels bepaald door de omvang en de
  vermogensdichtheid van het verzorgingsgebied van het netstation. Het verzorgingsgebied en de hoeveelheid uit te wisselen vermogen bepalen de omvang van de
  MS/LS-nettransformator.</t>
        </is>
      </c>
      <c r="B42" t="inlineStr">
        <is>
          <t>The basis for designing distribution networks is the planned power exchange in a limited geographic area. The power exchange primarily occurs at low voltage levels. Consequently, the service area of a substation is determined by the maximum lengths of the low voltage (LV) lines. In urban areas, the maximum length is mainly limited by the maximum current load, while in rural areas, it is limited by voltage regulation. The number of LV lines to be connected within the service area of a substation is largely determined by the size and power density of the substation's service area. The service area and the amount of power to be exchanged determine the size of the medium voltage/low voltage (MV/LV) network transformer.</t>
        </is>
      </c>
      <c r="C42" t="inlineStr">
        <is>
          <t>such a way that the structure is clear for good operational management. This will minimize the chances of operational errors and design errors during expansions and upgrades. 13.1 MS/LS Substations</t>
        </is>
      </c>
    </row>
    <row r="43">
      <c r="A43" t="inlineStr">
        <is>
          <t>De ontwikkeling van de vermogensuitwisseling in het verzorgingsgebied is de belangrijkste randvoorwaarde voor de planning van het distributienet. Als
  eerste wordt daarbij gekeken naar de lange termijnplanning van de ontwikkeling van het uitgewisselde vermogen. Elke netbeheerder heeft specifieke eigen
  richtlijnen voor het ontwerpen van LS-netten. Hierbij wordt traditioneel uitgegaan van aangeslotenen die alleen elektriciteit verbruiken en die kunnen
  worden gemodelleerd als belastingen met de modellen van Velander en Rusck (</t>
        </is>
      </c>
      <c r="B43" t="inlineStr">
        <is>
          <t>The development of power exchange in the service area is the primary prerequisite for planning the distribution network. The first step involves looking at the long-term planning of the development of exchanged power. Each network operator has specific guidelines for designing low voltage (LV) networks. Traditionally, this assumes that consumers only use electricity and can be modeled as loads using the Velander and Rusck models.</t>
        </is>
      </c>
      <c r="C43" t="inlineStr">
        <is>
          <t>and power density of the substation's service area. The service area and the amount of power to be exchanged determine the size of the medium voltage/low voltage (MV/LV) network transformer.</t>
        </is>
      </c>
    </row>
    <row r="44">
      <c r="A44" t="inlineStr">
        <is>
          <t>hoofdstuk 3</t>
        </is>
      </c>
      <c r="B44" t="inlineStr">
        <is>
          <t>chapter 3</t>
        </is>
      </c>
      <c r="C44" t="inlineStr">
        <is>
          <t>operator has specific guidelines for designing low voltage (LV) networks. Traditionally, this assumes that consumers only use electricity and can be modeled as loads using the Velander and Rusck models.</t>
        </is>
      </c>
    </row>
    <row r="45">
      <c r="A45" t="inlineStr">
        <is>
          <t>). Door maatschappelijk gedreven ontwikkelingen op het gebied van de
  energietransitie wordt enerzijds meer elektriciteit decentraal opgewekt met behulp van micro-WKK- en PV-installaties en wordt anderzijds meer elektriciteit
  verbruikt door toepassing van warmtepompen en elektrisch rijden. Met name de groei van het elektrische rijden en ruimteverwarming met behulp van
  warmtepompen zijn factoren die goed in het oog gehouden moeten worden. Normale huishoudelijke belastingen hebben een kleine gelijktijdigheidfactor en
  kunnen goed met de traditionele belastingsmodellen behandeld worden. Grote belastingen zoals warmtepompen hebben echter een grote gelijktijdigheid. De
  elektrische vermogens variëren van 2 tot 5 kW. Daarnaast is de warmtepomp veelal uitgerust met een bijverwarming met een vermogen van circa 6 kW, die
  in kan komen bij lage buitentemperatuur en na een langdurige storing van het elektriciteitsnet. Deze ontwikkelingen leiden ertoe dat de maximale
  kabellengtes korter moeten zijn dan bij traditionele netontwerpen.</t>
        </is>
      </c>
      <c r="B45" t="inlineStr">
        <is>
          <t>Due to socially driven developments in the field of the energy transition, more electricity is being generated decentrally using micro-CHP and PV installations, while more electricity is being consumed through the use of heat pumps and electric vehicles. In particular, the growth of electric vehicles and space heating using heat pumps are factors that need to be closely monitored. Normal household loads have a low simultaneity factor and can be well managed with traditional load models. However, large loads such as heat pumps have a high simultaneity. The electrical power ranges from 2 to 5 kW. Additionally, the heat pump is often equipped with auxiliary heating with a power of approximately 6 kW, which can activate at low outdoor temperatures and after a prolonged power outage. These developments mean that the maximum cable lengths must be shorter than in traditional network designs.</t>
        </is>
      </c>
      <c r="C45" t="inlineStr">
        <is>
          <t>specific guidelines for designing low voltage (LV) networks. Traditionally, this assumes that consumers only use electricity and can be modeled as loads using the Velander and Rusck models. chapter 3</t>
        </is>
      </c>
    </row>
    <row r="46">
      <c r="A46" t="inlineStr">
        <is>
          <t>Bij een grote vermogensdichtheid zal een netstation maar een beperkt geografisch gebied kunnen voeden. Hierbij is gedetailleerde informatie nodig over de
  ruimtelijke verdeling van de totale belasting. In een vroeg planningsstadium is het moeilijk om aan deze gegevens te komen, maar voor het ontwerp van een
  toekomstbestendig distributienet is het essentieel. Voor het schatten van de ontwikkeling van de belasting kan uitgegaan worden van de verdeling in soorten
  aansluitingen, zoals huishoudens, kantoren, winkels en industrie. Een geografische ondergrond is hierbij de basis van het planningswerk. Ook met de
  uniformiteit van de vermogens moet rekening worden gehouden. Aansluitingen van kleine vermogens vragen een heel andere aanpak dan een aansluiting van groot
  vermogen. Afhankelijk van het voorziene uitgewisselde vermogen wordt de aansluiting aangesloten op de LS-netkabel, op een eigen LS-kabel of op een
  MS-aansluiting (</t>
        </is>
      </c>
      <c r="B46" t="inlineStr">
        <is>
          <t>With a high power density, a substation will only be able to supply a limited geographical area. Detailed information about the spatial distribution of the total load is needed for this. In an early planning stage, it is difficult to obtain this data, but it is essential for designing a future-proof distribution network. To estimate the development of the load, one can start with the distribution by types of connections, such as households, offices, shops, and industry. A geographical base is fundamental to the planning work. The uniformity of the power must also be taken into account. Connections with small power requirements need a very different approach than connections with high power requirements. Depending on the anticipated exchanged power, the connection is linked to the low-voltage network cable, its own low-voltage cable, or a medium-voltage connection.</t>
        </is>
      </c>
      <c r="C46" t="inlineStr">
        <is>
          <t>kW, which can activate at low outdoor temperatures and after a prolonged power outage. These developments mean that the maximum cable lengths must be shorter than in traditional network designs.</t>
        </is>
      </c>
    </row>
    <row r="47">
      <c r="A47" t="inlineStr">
        <is>
          <t>zie paragraaf 2.4</t>
        </is>
      </c>
      <c r="B47" t="inlineStr">
        <is>
          <t>see paragraph 2.4</t>
        </is>
      </c>
      <c r="C47" t="inlineStr">
        <is>
          <t>approach than connections with high power requirements. Depending on the anticipated exchanged power, the connection is linked to the low-voltage network cable, its own low-voltage cable, or a medium-voltage connection.</t>
        </is>
      </c>
    </row>
    <row r="48">
      <c r="A48" t="inlineStr">
        <is>
          <t>). De structuur van de netten is voor de netbeheerder een vaste eigen keuze. De LS-netten zijn meestal radiaal en de
  MS-netten zijn meestal ringvormig aangelegd. Hierdoor zullen de LS-netten geen storingsreserve hebben en de MS-netten wel.</t>
        </is>
      </c>
      <c r="B48" t="inlineStr">
        <is>
          <t>The structure of the networks is a fixed choice for the network operator. The low-voltage (LV) networks are usually radial, and the medium-voltage (MV) networks are usually configured in a ring. As a result, the LV networks will not have fault tolerance, whereas the MV networks will.</t>
        </is>
      </c>
      <c r="C48" t="inlineStr">
        <is>
          <t>with high power requirements. Depending on the anticipated exchanged power, the connection is linked to the low-voltage network cable, its own low-voltage cable, or a medium-voltage connection. see paragraph 2.4</t>
        </is>
      </c>
    </row>
    <row r="49">
      <c r="A49" t="inlineStr">
        <is>
          <t>Met de voorgaande stap worden de locaties van de netstations in het geografische gebied gepland. De volgende stap is het inpassen van de netstations in het
  MS-distributienet. Meestal worden de locaties van de netstations zodanig gekozen dat er zo weinig mogelijk wijzigingen in het bestaande MS-net hoeven
  worden uitgevoerd. In geval van grootschalige nieuwbouw zal ook een nieuw gedeelte van het MS-net samen met het LS-net ontworpen worden. Figuur 13.1 geeft
  een voorbeeld van de geografische spreiding van netstations in het MS-distributienet. De netstations zijn met cirkeltjes afgebeeld en de MS-kabels met
  gekleurde lijnen. De onderliggende LS-distributienetten zijn niet afgebeeld. Duidelijk zichtbaar zijn de verzorgingsgebieden van de netstations, die met
  polygonen zijn benaderd. De grootte van de verzorgingsgebieden wordt bepaald door de lengtes van de LS-strengen en het aantal strengen dat vanuit elk
  netstation vertrekt.</t>
        </is>
      </c>
      <c r="B49" t="inlineStr">
        <is>
          <t>With the previous step, the locations of the substations in the geographical area are planned. The next step is to integrate the substations into the medium-voltage (MV) distribution network. Usually, the locations of the substations are chosen in such a way that minimal changes to the existing MV network are required. In the case of large-scale new construction, a new section of the MV network will also be designed along with the low-voltage (LV) network. Figure 13.1 provides an example of the geographical distribution of substations in the MV distribution network. The substations are depicted with circles, and the MV cables with colored lines. The underlying LV distribution networks are not shown. The service areas of the substations, approximated with polygons, are clearly visible. The size of the service areas is determined by the lengths of the LV feeders and the number of feeders departing from each substation.</t>
        </is>
      </c>
      <c r="C49" t="inlineStr">
        <is>
          <t>are usually radial, and the medium-voltage (MV) networks are usually configured in a ring. As a result, the LV networks will not have fault tolerance, whereas the MV networks will.</t>
        </is>
      </c>
    </row>
    <row r="50">
      <c r="A50" t="inlineStr">
        <is>
          <t>Figuur 13.1 Geografische spreiding van netstations met hun dekkingsgebieden</t>
        </is>
      </c>
      <c r="B50" t="inlineStr">
        <is>
          <t>Figure 13.1 Geographic distribution of substations with their coverage areas</t>
        </is>
      </c>
      <c r="C50" t="inlineStr">
        <is>
          <t>approximated with polygons, are clearly visible. The size of the service areas is determined by the lengths of the LV feeders and the number of feeders departing from each substation.</t>
        </is>
      </c>
    </row>
    <row r="51">
      <c r="A51" t="inlineStr">
        <is>
          <t>Het aantal netstations is niet of nauwelijks afhankelijk van het MS-net, maar wordt voornamelijk bepaald door het LS-net. Samenvattend wordt het aantal
  netstations bepaald door:</t>
        </is>
      </c>
      <c r="B51" t="inlineStr">
        <is>
          <t>The number of substations is not or hardly dependent on the MV network, but is primarily determined by the LV network. In summary, the number of substations is determined by:</t>
        </is>
      </c>
      <c r="C51" t="inlineStr">
        <is>
          <t>service areas is determined by the lengths of the LV feeders and the number of feeders departing from each substation. Figure 13.1 Geographic distribution of substations with their coverage areas</t>
        </is>
      </c>
    </row>
    <row r="52">
      <c r="A52" t="inlineStr">
        <is>
          <t>grootte van het geografische voorzieningsgebied</t>
        </is>
      </c>
      <c r="B52" t="inlineStr">
        <is>
          <t>size of the geographical supply area</t>
        </is>
      </c>
      <c r="C52" t="inlineStr">
        <is>
          <t>The number of substations is not or hardly dependent on the MV network, but is primarily determined by the LV network. In summary, the number of substations is determined by:</t>
        </is>
      </c>
    </row>
    <row r="53">
      <c r="A53" t="inlineStr">
        <is>
          <t>hoeveelheid vermogensuitwisseling</t>
        </is>
      </c>
      <c r="B53" t="inlineStr">
        <is>
          <t>amount of power exchange</t>
        </is>
      </c>
      <c r="C53" t="inlineStr">
        <is>
          <t>or hardly dependent on the MV network, but is primarily determined by the LV network. In summary, the number of substations is determined by: size of the geographical supply area</t>
        </is>
      </c>
    </row>
    <row r="54">
      <c r="A54" t="inlineStr">
        <is>
          <t>uniformiteit van de vermogens.</t>
        </is>
      </c>
      <c r="B54" t="inlineStr">
        <is>
          <t>uniformity of the power levels.</t>
        </is>
      </c>
      <c r="C54" t="inlineStr">
        <is>
          <t>the MV network, but is primarily determined by the LV network. In summary, the number of substations is determined by: size of the geographical supply area amount of power exchange</t>
        </is>
      </c>
    </row>
    <row r="55">
      <c r="A55" t="inlineStr">
        <is>
          <t>Bij het plannen van een nieuwbouwwijk wordt in het algemeen uitgegaan van vuistregels voor het jaarverbruik en de maximale belasting per woning. Deze
  waarden worden afgeleid van statistisch bepaalde parameters (zie de formule van Velander, zoals beschreven in paragraaf 3.5.3). Voor een woning met een
  verbruik van 4500 kWh per jaar kan met de in die paragraaf genoemde parameters gerekend worden op een piekvermogen van 2,6 kW. Afhankelijk van het aantal
  woningen neemt de gelijktijdigheid af. Zo wordt een gelijktijdigheid van 0,59 aangenomen voor 10 woningen, 0,49 voor 50 woningen en 0,46 voor 100 woningen.
  Worden echter op grote schaal warmtepompen aangebracht, dan moet hiermee apart rekening worden gehouden door het vermogen met een grote gelijktijdigheid
  bij de belasting op te tellen. Het ontwerp moet toereikend zijn voor een langere periode, bijvoorbeeld van 30 jaren, waarbij eveneens met een jaarlijkse
  groei rekening wordt gehouden. Daarnaast is een veiligheidsmarge gewenst. Als voorbeeld wordt hieronder het ontwerpvermogen voor een netstation voor 100
  woningen zonder elektrische verwarming berekend:</t>
        </is>
      </c>
      <c r="B55" t="inlineStr">
        <is>
          <t>When planning a new residential area, general rules of thumb are used for annual consumption and the maximum load per house. These values are derived from statistically determined parameters (see Velander's formula, as described in paragraph 3.5.3). For a house with an annual consumption of 4500 kWh, the parameters mentioned in that paragraph can be used to calculate a peak power of 2.6 kW. Depending on the number of houses, simultaneity decreases. For example, a simultaneity of 0.59 is assumed for 10 houses, 0.49 for 50 houses, and 0.46 for 100 houses. However, if heat pumps are installed on a large scale, this must be separately accounted for by adding the power with a high simultaneity to the load. The design must be adequate for a longer period, for example, 30 years, also taking into account annual growth. Additionally, a safety margin is desirable. As an example, the design power for a substation for 100 houses without electric heating is calculated below:</t>
        </is>
      </c>
      <c r="C55" t="inlineStr">
        <is>
          <t>primarily determined by the LV network. In summary, the number of substations is determined by: size of the geographical supply area amount of power exchange uniformity of the power levels.</t>
        </is>
      </c>
    </row>
    <row r="56">
      <c r="A56" t="inlineStr">
        <is>
          <t>P</t>
        </is>
      </c>
      <c r="B56" t="inlineStr">
        <is>
          <t>P</t>
        </is>
      </c>
      <c r="C56" t="inlineStr">
        <is>
          <t>also taking into account annual growth. Additionally, a safety margin is desirable. As an example, the design power for a substation for 100 houses without electric heating is calculated below:</t>
        </is>
      </c>
    </row>
    <row r="57">
      <c r="A57" t="inlineStr">
        <is>
          <t>max</t>
        </is>
      </c>
      <c r="B57" t="inlineStr">
        <is>
          <t>max</t>
        </is>
      </c>
      <c r="C57" t="inlineStr">
        <is>
          <t>taking into account annual growth. Additionally, a safety margin is desirable. As an example, the design power for a substation for 100 houses without electric heating is calculated below: P</t>
        </is>
      </c>
    </row>
    <row r="58">
      <c r="A58" t="inlineStr">
        <is>
          <t>voor één woning:</t>
        </is>
      </c>
      <c r="B58" t="inlineStr">
        <is>
          <t>for one house:</t>
        </is>
      </c>
      <c r="C58" t="inlineStr">
        <is>
          <t>into account annual growth. Additionally, a safety margin is desirable. As an example, the design power for a substation for 100 houses without electric heating is calculated below: P max</t>
        </is>
      </c>
    </row>
    <row r="59">
      <c r="A59" t="inlineStr">
        <is>
          <t>2,6 kW</t>
        </is>
      </c>
      <c r="B59" t="inlineStr">
        <is>
          <t>2.6 kW</t>
        </is>
      </c>
      <c r="C59" t="inlineStr">
        <is>
          <t>growth. Additionally, a safety margin is desirable. As an example, the design power for a substation for 100 houses without electric heating is calculated below: P max for one house:</t>
        </is>
      </c>
    </row>
    <row r="60">
      <c r="A60" t="inlineStr">
        <is>
          <t>gelijktijdigheid voor 100 woningen:</t>
        </is>
      </c>
      <c r="B60" t="inlineStr">
        <is>
          <t>simultaneity for 100 houses:</t>
        </is>
      </c>
      <c r="C60" t="inlineStr">
        <is>
          <t>a safety margin is desirable. As an example, the design power for a substation for 100 houses without electric heating is calculated below: P max for one house: 2.6 kW</t>
        </is>
      </c>
    </row>
    <row r="61">
      <c r="A61" t="inlineStr">
        <is>
          <t>0,46</t>
        </is>
      </c>
      <c r="B61" t="inlineStr">
        <is>
          <t>0.46</t>
        </is>
      </c>
      <c r="C61" t="inlineStr">
        <is>
          <t>desirable. As an example, the design power for a substation for 100 houses without electric heating is calculated below: P max for one house: 2.6 kW simultaneity for 100 houses:</t>
        </is>
      </c>
    </row>
    <row r="62">
      <c r="A62" t="inlineStr">
        <is>
          <t>P</t>
        </is>
      </c>
      <c r="B62" t="inlineStr">
        <is>
          <t>P</t>
        </is>
      </c>
      <c r="C62" t="inlineStr">
        <is>
          <t>As an example, the design power for a substation for 100 houses without electric heating is calculated below: P max for one house: 2.6 kW simultaneity for 100 houses: 0.46</t>
        </is>
      </c>
    </row>
    <row r="63">
      <c r="A63" t="inlineStr">
        <is>
          <t>max</t>
        </is>
      </c>
      <c r="B63" t="inlineStr">
        <is>
          <t>max</t>
        </is>
      </c>
      <c r="C63" t="inlineStr">
        <is>
          <t>an example, the design power for a substation for 100 houses without electric heating is calculated below: P max for one house: 2.6 kW simultaneity for 100 houses: 0.46 P</t>
        </is>
      </c>
    </row>
    <row r="64">
      <c r="A64" t="inlineStr">
        <is>
          <t>voor 100 woningen:</t>
        </is>
      </c>
      <c r="B64" t="inlineStr">
        <is>
          <t>for 100 houses:</t>
        </is>
      </c>
      <c r="C64" t="inlineStr">
        <is>
          <t>example, the design power for a substation for 100 houses without electric heating is calculated below: P max for one house: 2.6 kW simultaneity for 100 houses: 0.46 P max</t>
        </is>
      </c>
    </row>
    <row r="65">
      <c r="A65" t="inlineStr">
        <is>
          <t>119 kW</t>
        </is>
      </c>
      <c r="B65" t="inlineStr">
        <is>
          <t>119 kW</t>
        </is>
      </c>
      <c r="C65" t="inlineStr">
        <is>
          <t>power for a substation for 100 houses without electric heating is calculated below: P max for one house: 2.6 kW simultaneity for 100 houses: 0.46 P max for 100 houses:</t>
        </is>
      </c>
    </row>
    <row r="66">
      <c r="A66" t="inlineStr">
        <is>
          <t>vermenigvuldigingsfactor na 30 jaren met 1% groei per jaar:</t>
        </is>
      </c>
      <c r="B66" t="inlineStr">
        <is>
          <t>multiplication factor after 30 years with 1% growth per year:</t>
        </is>
      </c>
      <c r="C66" t="inlineStr">
        <is>
          <t>a substation for 100 houses without electric heating is calculated below: P max for one house: 2.6 kW simultaneity for 100 houses: 0.46 P max for 100 houses: 119 kW</t>
        </is>
      </c>
    </row>
    <row r="67">
      <c r="A67" t="inlineStr">
        <is>
          <t>groeifactor = 1,01</t>
        </is>
      </c>
      <c r="B67" t="inlineStr">
        <is>
          <t>growth factor = 1.01</t>
        </is>
      </c>
      <c r="C67" t="inlineStr">
        <is>
          <t>below: P max for one house: 2.6 kW simultaneity for 100 houses: 0.46 P max for 100 houses: 119 kW multiplication factor after 30 years with 1% growth per year:</t>
        </is>
      </c>
    </row>
    <row r="68">
      <c r="A68" t="inlineStr">
        <is>
          <t>30</t>
        </is>
      </c>
      <c r="B68" t="inlineStr">
        <is>
          <t>30</t>
        </is>
      </c>
      <c r="C68" t="inlineStr">
        <is>
          <t>one house: 2.6 kW simultaneity for 100 houses: 0.46 P max for 100 houses: 119 kW multiplication factor after 30 years with 1% growth per year: growth factor = 1.01</t>
        </is>
      </c>
    </row>
    <row r="69">
      <c r="A69">
        <f> 1,35</f>
        <v/>
      </c>
      <c r="B69">
        <f> 1.35</f>
        <v/>
      </c>
      <c r="C69" t="inlineStr">
        <is>
          <t>house: 2.6 kW simultaneity for 100 houses: 0.46 P max for 100 houses: 119 kW multiplication factor after 30 years with 1% growth per year: growth factor = 1.01 30</t>
        </is>
      </c>
    </row>
    <row r="70">
      <c r="A70" t="inlineStr">
        <is>
          <t>veiligheidsmarge:</t>
        </is>
      </c>
      <c r="B70" t="inlineStr">
        <is>
          <t>safety margin:</t>
        </is>
      </c>
      <c r="C70" t="inlineStr">
        <is>
          <t>kW simultaneity for 100 houses: 0.46 P max for 100 houses: 119 kW multiplication factor after 30 years with 1% growth per year: growth factor = 1.01 30 = 1.35</t>
        </is>
      </c>
    </row>
    <row r="71">
      <c r="A71" t="inlineStr">
        <is>
          <t>10%</t>
        </is>
      </c>
      <c r="B71" t="inlineStr">
        <is>
          <t>10%</t>
        </is>
      </c>
      <c r="C71" t="inlineStr">
        <is>
          <t>for 100 houses: 0.46 P max for 100 houses: 119 kW multiplication factor after 30 years with 1% growth per year: growth factor = 1.01 30 = 1.35 safety margin:</t>
        </is>
      </c>
    </row>
    <row r="72">
      <c r="A72" t="inlineStr">
        <is>
          <t>P</t>
        </is>
      </c>
      <c r="B72" t="inlineStr">
        <is>
          <t>P</t>
        </is>
      </c>
      <c r="C72" t="inlineStr">
        <is>
          <t>100 houses: 0.46 P max for 100 houses: 119 kW multiplication factor after 30 years with 1% growth per year: growth factor = 1.01 30 = 1.35 safety margin: 10%</t>
        </is>
      </c>
    </row>
    <row r="73">
      <c r="A73" t="inlineStr">
        <is>
          <t>max,30 jr</t>
        </is>
      </c>
      <c r="B73" t="inlineStr">
        <is>
          <t>max, 30 years</t>
        </is>
      </c>
      <c r="C73" t="inlineStr">
        <is>
          <t>houses: 0.46 P max for 100 houses: 119 kW multiplication factor after 30 years with 1% growth per year: growth factor = 1.01 30 = 1.35 safety margin: 10% P</t>
        </is>
      </c>
    </row>
    <row r="74">
      <c r="A74">
        <f> 119 kW</f>
        <v/>
      </c>
      <c r="B74">
        <f> 119 kW</f>
        <v/>
      </c>
      <c r="C74" t="inlineStr">
        <is>
          <t>max for 100 houses: 119 kW multiplication factor after 30 years with 1% growth per year: growth factor = 1.01 30 = 1.35 safety margin: 10% P max, 30 years</t>
        </is>
      </c>
    </row>
    <row r="75">
      <c r="A75" t="inlineStr">
        <is>
          <t>×</t>
        </is>
      </c>
      <c r="B75" t="inlineStr">
        <is>
          <t>×</t>
        </is>
      </c>
      <c r="C75" t="inlineStr">
        <is>
          <t>houses: 119 kW multiplication factor after 30 years with 1% growth per year: growth factor = 1.01 30 = 1.35 safety margin: 10% P max, 30 years = 119 kW</t>
        </is>
      </c>
    </row>
    <row r="76">
      <c r="A76" t="inlineStr">
        <is>
          <t>1,35</t>
        </is>
      </c>
      <c r="B76" t="inlineStr">
        <is>
          <t>1.35</t>
        </is>
      </c>
      <c r="C76" t="inlineStr">
        <is>
          <t>119 kW multiplication factor after 30 years with 1% growth per year: growth factor = 1.01 30 = 1.35 safety margin: 10% P max, 30 years = 119 kW ×</t>
        </is>
      </c>
    </row>
    <row r="77">
      <c r="A77" t="inlineStr">
        <is>
          <t>×</t>
        </is>
      </c>
      <c r="B77" t="inlineStr">
        <is>
          <t>×</t>
        </is>
      </c>
      <c r="C77" t="inlineStr">
        <is>
          <t>kW multiplication factor after 30 years with 1% growth per year: growth factor = 1.01 30 = 1.35 safety margin: 10% P max, 30 years = 119 kW × 1.35</t>
        </is>
      </c>
    </row>
    <row r="78">
      <c r="A78" t="inlineStr">
        <is>
          <t>1,1 = 177 kW</t>
        </is>
      </c>
      <c r="B78" t="inlineStr">
        <is>
          <t>1.1 = 177 kW</t>
        </is>
      </c>
      <c r="C78" t="inlineStr">
        <is>
          <t>multiplication factor after 30 years with 1% growth per year: growth factor = 1.01 30 = 1.35 safety margin: 10% P max, 30 years = 119 kW × 1.35 ×</t>
        </is>
      </c>
    </row>
    <row r="79">
      <c r="A79" t="inlineStr">
        <is>
          <t>cos(</t>
        </is>
      </c>
      <c r="B79" t="inlineStr">
        <is>
          <t>cos(</t>
        </is>
      </c>
      <c r="C79" t="inlineStr">
        <is>
          <t>years with 1% growth per year: growth factor = 1.01 30 = 1.35 safety margin: 10% P max, 30 years = 119 kW × 1.35 × 1.1 = 177 kW</t>
        </is>
      </c>
    </row>
    <row r="80">
      <c r="A80" t="inlineStr">
        <is>
          <t>φ</t>
        </is>
      </c>
      <c r="B80" t="inlineStr">
        <is>
          <t>φ</t>
        </is>
      </c>
      <c r="C80" t="inlineStr">
        <is>
          <t>with 1% growth per year: growth factor = 1.01 30 = 1.35 safety margin: 10% P max, 30 years = 119 kW × 1.35 × 1.1 = 177 kW cos(</t>
        </is>
      </c>
    </row>
    <row r="81">
      <c r="A81" t="inlineStr">
        <is>
          <t>) = 0,9</t>
        </is>
      </c>
      <c r="B81" t="inlineStr">
        <is>
          <t>) = 0.9</t>
        </is>
      </c>
      <c r="C81" t="inlineStr">
        <is>
          <t>1% growth per year: growth factor = 1.01 30 = 1.35 safety margin: 10% P max, 30 years = 119 kW × 1.35 × 1.1 = 177 kW cos( φ</t>
        </is>
      </c>
    </row>
    <row r="82">
      <c r="A82" t="inlineStr">
        <is>
          <t>S</t>
        </is>
      </c>
      <c r="B82" t="inlineStr">
        <is>
          <t>S</t>
        </is>
      </c>
      <c r="C82" t="inlineStr">
        <is>
          <t>year: growth factor = 1.01 30 = 1.35 safety margin: 10% P max, 30 years = 119 kW × 1.35 × 1.1 = 177 kW cos( φ ) = 0.9</t>
        </is>
      </c>
    </row>
    <row r="83">
      <c r="A83" t="inlineStr">
        <is>
          <t>max,30 jr</t>
        </is>
      </c>
      <c r="B83" t="inlineStr">
        <is>
          <t>max, 30 years</t>
        </is>
      </c>
      <c r="C83" t="inlineStr">
        <is>
          <t>growth factor = 1.01 30 = 1.35 safety margin: 10% P max, 30 years = 119 kW × 1.35 × 1.1 = 177 kW cos( φ ) = 0.9 S</t>
        </is>
      </c>
    </row>
    <row r="84">
      <c r="A84">
        <f> 177 kW / 0,9 = 197 kVA</f>
        <v/>
      </c>
      <c r="B84">
        <f> 177 kW / 0.9 = 197 kVA</f>
        <v/>
      </c>
      <c r="C84" t="inlineStr">
        <is>
          <t>1.01 30 = 1.35 safety margin: 10% P max, 30 years = 119 kW × 1.35 × 1.1 = 177 kW cos( φ ) = 0.9 S max, 30 years</t>
        </is>
      </c>
    </row>
    <row r="85">
      <c r="A85" t="inlineStr">
        <is>
          <t>Eerstvolgende normtransformator:</t>
        </is>
      </c>
      <c r="B85" t="inlineStr">
        <is>
          <t>Next standard transformer:</t>
        </is>
      </c>
      <c r="C85" t="inlineStr">
        <is>
          <t>max, 30 years = 119 kW × 1.35 × 1.1 = 177 kW cos( φ ) = 0.9 S max, 30 years = 177 kW / 0.9 = 197 kVA</t>
        </is>
      </c>
    </row>
    <row r="86">
      <c r="A86" t="inlineStr">
        <is>
          <t>S</t>
        </is>
      </c>
      <c r="B86" t="inlineStr">
        <is>
          <t>S</t>
        </is>
      </c>
      <c r="C86">
        <f> 119 kW × 1.35 × 1.1 = 177 kW cos( φ ) = 0.9 S max, 30 years = 177 kW / 0.9 = 197 kVA Next standard transformer:</f>
        <v/>
      </c>
    </row>
    <row r="87">
      <c r="A87" t="inlineStr">
        <is>
          <t>nom</t>
        </is>
      </c>
      <c r="B87" t="inlineStr">
        <is>
          <t>nom</t>
        </is>
      </c>
      <c r="C87" t="inlineStr">
        <is>
          <t>119 kW × 1.35 × 1.1 = 177 kW cos( φ ) = 0.9 S max, 30 years = 177 kW / 0.9 = 197 kVA Next standard transformer: S</t>
        </is>
      </c>
    </row>
    <row r="88">
      <c r="A88">
        <f> 250 kVA</f>
        <v/>
      </c>
      <c r="B88">
        <f> 250 kVA</f>
        <v/>
      </c>
      <c r="C88" t="inlineStr">
        <is>
          <t>kW × 1.35 × 1.1 = 177 kW cos( φ ) = 0.9 S max, 30 years = 177 kW / 0.9 = 197 kVA Next standard transformer: S nom</t>
        </is>
      </c>
    </row>
    <row r="89">
      <c r="A89" t="inlineStr">
        <is>
          <t>Indien dezelfde woningen met warmtepompen zonder elektrische bijverwarming worden uitgerust, moet dit vermogen worden opgeteld. In dit voorbeeld wordt
  ervan uitgegaan dat het vermogen van de warmtepompen niet groeit. Als bijvoorbeeld de warmtepompen een vermogen hebben van 5 kW en bij 100 woningen een
  gelijktijdigheid hebben van 0,9, wordt de vermogensbehoefte als volgt bepaald:</t>
        </is>
      </c>
      <c r="B89" t="inlineStr">
        <is>
          <t>If the same homes are equipped with heat pumps without electric auxiliary heating, this power must be added. In this example, it is assumed that the power of the heat pumps does not increase. For instance, if the heat pumps have a power of 5 kW and there is a simultaneity factor of 0.9 for 100 homes, the power requirement is determined as follows:</t>
        </is>
      </c>
      <c r="C89" t="inlineStr">
        <is>
          <t>× 1.1 = 177 kW cos( φ ) = 0.9 S max, 30 years = 177 kW / 0.9 = 197 kVA Next standard transformer: S nom = 250 kVA</t>
        </is>
      </c>
    </row>
    <row r="90">
      <c r="A90" t="inlineStr">
        <is>
          <t>P</t>
        </is>
      </c>
      <c r="B90" t="inlineStr">
        <is>
          <t>P</t>
        </is>
      </c>
      <c r="C90" t="inlineStr">
        <is>
          <t>For instance, if the heat pumps have a power of 5 kW and there is a simultaneity factor of 0.9 for 100 homes, the power requirement is determined as follows:</t>
        </is>
      </c>
    </row>
    <row r="91">
      <c r="A91" t="inlineStr">
        <is>
          <t>max</t>
        </is>
      </c>
      <c r="B91" t="inlineStr">
        <is>
          <t>max</t>
        </is>
      </c>
      <c r="C91" t="inlineStr">
        <is>
          <t>instance, if the heat pumps have a power of 5 kW and there is a simultaneity factor of 0.9 for 100 homes, the power requirement is determined as follows: P</t>
        </is>
      </c>
    </row>
    <row r="92">
      <c r="A92" t="inlineStr">
        <is>
          <t>voor één woning:</t>
        </is>
      </c>
      <c r="B92" t="inlineStr">
        <is>
          <t>for one home:</t>
        </is>
      </c>
      <c r="C92" t="inlineStr">
        <is>
          <t>if the heat pumps have a power of 5 kW and there is a simultaneity factor of 0.9 for 100 homes, the power requirement is determined as follows: P max</t>
        </is>
      </c>
    </row>
    <row r="93">
      <c r="A93" t="inlineStr">
        <is>
          <t>2,6 kW</t>
        </is>
      </c>
      <c r="B93" t="inlineStr">
        <is>
          <t>2.6 kW</t>
        </is>
      </c>
      <c r="C93" t="inlineStr">
        <is>
          <t>pumps have a power of 5 kW and there is a simultaneity factor of 0.9 for 100 homes, the power requirement is determined as follows: P max for one home:</t>
        </is>
      </c>
    </row>
    <row r="94">
      <c r="A94" t="inlineStr">
        <is>
          <t>gelijktijdigheid voor 100 woningen:</t>
        </is>
      </c>
      <c r="B94" t="inlineStr">
        <is>
          <t>simultaneity for 100 homes:</t>
        </is>
      </c>
      <c r="C94" t="inlineStr">
        <is>
          <t>a power of 5 kW and there is a simultaneity factor of 0.9 for 100 homes, the power requirement is determined as follows: P max for one home: 2.6 kW</t>
        </is>
      </c>
    </row>
    <row r="95">
      <c r="A95" t="inlineStr">
        <is>
          <t>0,46</t>
        </is>
      </c>
      <c r="B95" t="inlineStr">
        <is>
          <t>0.46</t>
        </is>
      </c>
      <c r="C95" t="inlineStr">
        <is>
          <t>kW and there is a simultaneity factor of 0.9 for 100 homes, the power requirement is determined as follows: P max for one home: 2.6 kW simultaneity for 100 homes:</t>
        </is>
      </c>
    </row>
    <row r="96">
      <c r="A96" t="inlineStr">
        <is>
          <t>P</t>
        </is>
      </c>
      <c r="B96" t="inlineStr">
        <is>
          <t>P</t>
        </is>
      </c>
      <c r="C96" t="inlineStr">
        <is>
          <t>and there is a simultaneity factor of 0.9 for 100 homes, the power requirement is determined as follows: P max for one home: 2.6 kW simultaneity for 100 homes: 0.46</t>
        </is>
      </c>
    </row>
    <row r="97">
      <c r="A97" t="inlineStr">
        <is>
          <t>max</t>
        </is>
      </c>
      <c r="B97" t="inlineStr">
        <is>
          <t>max</t>
        </is>
      </c>
      <c r="C97" t="inlineStr">
        <is>
          <t>there is a simultaneity factor of 0.9 for 100 homes, the power requirement is determined as follows: P max for one home: 2.6 kW simultaneity for 100 homes: 0.46 P</t>
        </is>
      </c>
    </row>
    <row r="98">
      <c r="A98" t="inlineStr">
        <is>
          <t>voor één warmtepomp:</t>
        </is>
      </c>
      <c r="B98" t="inlineStr">
        <is>
          <t>for one heat pump:</t>
        </is>
      </c>
      <c r="C98" t="inlineStr">
        <is>
          <t>is a simultaneity factor of 0.9 for 100 homes, the power requirement is determined as follows: P max for one home: 2.6 kW simultaneity for 100 homes: 0.46 P max</t>
        </is>
      </c>
    </row>
    <row r="99">
      <c r="A99" t="inlineStr">
        <is>
          <t>5 kW</t>
        </is>
      </c>
      <c r="B99" t="inlineStr">
        <is>
          <t>5 kW</t>
        </is>
      </c>
      <c r="C99" t="inlineStr">
        <is>
          <t>of 0.9 for 100 homes, the power requirement is determined as follows: P max for one home: 2.6 kW simultaneity for 100 homes: 0.46 P max for one heat pump:</t>
        </is>
      </c>
    </row>
    <row r="100">
      <c r="A100" t="inlineStr">
        <is>
          <t>gelijktijdigheid voor 100 warmtepompen:</t>
        </is>
      </c>
      <c r="B100" t="inlineStr">
        <is>
          <t>simultaneity for 100 heat pumps:</t>
        </is>
      </c>
      <c r="C100" t="inlineStr">
        <is>
          <t>for 100 homes, the power requirement is determined as follows: P max for one home: 2.6 kW simultaneity for 100 homes: 0.46 P max for one heat pump: 5 kW</t>
        </is>
      </c>
    </row>
    <row r="101">
      <c r="A101" t="inlineStr">
        <is>
          <t>0,9</t>
        </is>
      </c>
      <c r="B101" t="inlineStr">
        <is>
          <t>0.9</t>
        </is>
      </c>
      <c r="C101" t="inlineStr">
        <is>
          <t>requirement is determined as follows: P max for one home: 2.6 kW simultaneity for 100 homes: 0.46 P max for one heat pump: 5 kW simultaneity for 100 heat pumps:</t>
        </is>
      </c>
    </row>
    <row r="102">
      <c r="A102" t="inlineStr">
        <is>
          <t>P</t>
        </is>
      </c>
      <c r="B102" t="inlineStr">
        <is>
          <t>P</t>
        </is>
      </c>
      <c r="C102" t="inlineStr">
        <is>
          <t>is determined as follows: P max for one home: 2.6 kW simultaneity for 100 homes: 0.46 P max for one heat pump: 5 kW simultaneity for 100 heat pumps: 0.9</t>
        </is>
      </c>
    </row>
    <row r="103">
      <c r="A103" t="inlineStr">
        <is>
          <t>max</t>
        </is>
      </c>
      <c r="B103" t="inlineStr">
        <is>
          <t>max</t>
        </is>
      </c>
      <c r="C103" t="inlineStr">
        <is>
          <t>determined as follows: P max for one home: 2.6 kW simultaneity for 100 homes: 0.46 P max for one heat pump: 5 kW simultaneity for 100 heat pumps: 0.9 P</t>
        </is>
      </c>
    </row>
    <row r="104">
      <c r="A104" t="inlineStr">
        <is>
          <t>voor 100 woningen:</t>
        </is>
      </c>
      <c r="B104" t="inlineStr">
        <is>
          <t>for 100 homes:</t>
        </is>
      </c>
      <c r="C104" t="inlineStr">
        <is>
          <t>as follows: P max for one home: 2.6 kW simultaneity for 100 homes: 0.46 P max for one heat pump: 5 kW simultaneity for 100 heat pumps: 0.9 P max</t>
        </is>
      </c>
    </row>
    <row r="105">
      <c r="A105" t="inlineStr">
        <is>
          <t>119 + 450 kW</t>
        </is>
      </c>
      <c r="B105" t="inlineStr">
        <is>
          <t>119 + 450 kW</t>
        </is>
      </c>
      <c r="C105" t="inlineStr">
        <is>
          <t>max for one home: 2.6 kW simultaneity for 100 homes: 0.46 P max for one heat pump: 5 kW simultaneity for 100 heat pumps: 0.9 P max for 100 homes:</t>
        </is>
      </c>
    </row>
    <row r="106">
      <c r="A106" t="inlineStr">
        <is>
          <t>vermenigvuldigingsfactor na 30 jaren met 1% groei per jaar:</t>
        </is>
      </c>
      <c r="B106" t="inlineStr">
        <is>
          <t>multiplication factor after 30 years with 1% growth per year:</t>
        </is>
      </c>
      <c r="C106" t="inlineStr">
        <is>
          <t>2.6 kW simultaneity for 100 homes: 0.46 P max for one heat pump: 5 kW simultaneity for 100 heat pumps: 0.9 P max for 100 homes: 119 + 450 kW</t>
        </is>
      </c>
    </row>
    <row r="107">
      <c r="A107" t="inlineStr">
        <is>
          <t>groeifactor = 1,01</t>
        </is>
      </c>
      <c r="B107" t="inlineStr">
        <is>
          <t>growth factor = 1.01</t>
        </is>
      </c>
      <c r="C107" t="inlineStr">
        <is>
          <t>one heat pump: 5 kW simultaneity for 100 heat pumps: 0.9 P max for 100 homes: 119 + 450 kW multiplication factor after 30 years with 1% growth per year:</t>
        </is>
      </c>
    </row>
    <row r="108">
      <c r="A108" t="inlineStr">
        <is>
          <t>30</t>
        </is>
      </c>
      <c r="B108" t="inlineStr">
        <is>
          <t>30</t>
        </is>
      </c>
      <c r="C108" t="inlineStr">
        <is>
          <t>kW simultaneity for 100 heat pumps: 0.9 P max for 100 homes: 119 + 450 kW multiplication factor after 30 years with 1% growth per year: growth factor = 1.01</t>
        </is>
      </c>
    </row>
    <row r="109">
      <c r="A109">
        <f> 1,35</f>
        <v/>
      </c>
      <c r="B109">
        <f> 1.35</f>
        <v/>
      </c>
      <c r="C109" t="inlineStr">
        <is>
          <t>simultaneity for 100 heat pumps: 0.9 P max for 100 homes: 119 + 450 kW multiplication factor after 30 years with 1% growth per year: growth factor = 1.01 30</t>
        </is>
      </c>
    </row>
    <row r="110">
      <c r="A110" t="inlineStr">
        <is>
          <t>veiligheidsmarge:</t>
        </is>
      </c>
      <c r="B110" t="inlineStr">
        <is>
          <t>safety margin:</t>
        </is>
      </c>
      <c r="C110" t="inlineStr">
        <is>
          <t>100 heat pumps: 0.9 P max for 100 homes: 119 + 450 kW multiplication factor after 30 years with 1% growth per year: growth factor = 1.01 30 = 1.35</t>
        </is>
      </c>
    </row>
    <row r="111">
      <c r="A111" t="inlineStr">
        <is>
          <t>10%</t>
        </is>
      </c>
      <c r="B111" t="inlineStr">
        <is>
          <t>10%</t>
        </is>
      </c>
      <c r="C111" t="inlineStr">
        <is>
          <t>pumps: 0.9 P max for 100 homes: 119 + 450 kW multiplication factor after 30 years with 1% growth per year: growth factor = 1.01 30 = 1.35 safety margin:</t>
        </is>
      </c>
    </row>
    <row r="112">
      <c r="A112" t="inlineStr">
        <is>
          <t>P</t>
        </is>
      </c>
      <c r="B112" t="inlineStr">
        <is>
          <t>P</t>
        </is>
      </c>
      <c r="C112" t="inlineStr">
        <is>
          <t>0.9 P max for 100 homes: 119 + 450 kW multiplication factor after 30 years with 1% growth per year: growth factor = 1.01 30 = 1.35 safety margin: 10%</t>
        </is>
      </c>
    </row>
    <row r="113">
      <c r="A113" t="inlineStr">
        <is>
          <t>max</t>
        </is>
      </c>
      <c r="B113" t="inlineStr">
        <is>
          <t>max</t>
        </is>
      </c>
      <c r="C113" t="inlineStr">
        <is>
          <t>P max for 100 homes: 119 + 450 kW multiplication factor after 30 years with 1% growth per year: growth factor = 1.01 30 = 1.35 safety margin: 10% P</t>
        </is>
      </c>
    </row>
    <row r="114">
      <c r="A114">
        <f> (119 kW × 1,35 + 450 kW) × 1,1 = 672 kW</f>
        <v/>
      </c>
      <c r="B114">
        <f> (119 kW × 1.35 + 450 kW) × 1.1 = 672 kW</f>
        <v/>
      </c>
      <c r="C114" t="inlineStr">
        <is>
          <t>max for 100 homes: 119 + 450 kW multiplication factor after 30 years with 1% growth per year: growth factor = 1.01 30 = 1.35 safety margin: 10% P max</t>
        </is>
      </c>
    </row>
    <row r="115">
      <c r="A115" t="inlineStr">
        <is>
          <t>cos(φ) = 0,9</t>
        </is>
      </c>
      <c r="B115" t="inlineStr">
        <is>
          <t>cos(φ) = 0.9</t>
        </is>
      </c>
      <c r="C115" t="inlineStr">
        <is>
          <t>with 1% growth per year: growth factor = 1.01 30 = 1.35 safety margin: 10% P max = (119 kW × 1.35 + 450 kW) × 1.1 = 672 kW</t>
        </is>
      </c>
    </row>
    <row r="116">
      <c r="A116" t="inlineStr">
        <is>
          <t>S</t>
        </is>
      </c>
      <c r="B116" t="inlineStr">
        <is>
          <t>S</t>
        </is>
      </c>
      <c r="C116" t="inlineStr">
        <is>
          <t>per year: growth factor = 1.01 30 = 1.35 safety margin: 10% P max = (119 kW × 1.35 + 450 kW) × 1.1 = 672 kW cos(φ) = 0.9</t>
        </is>
      </c>
    </row>
    <row r="117">
      <c r="A117" t="inlineStr">
        <is>
          <t>max,30 jr</t>
        </is>
      </c>
      <c r="B117" t="inlineStr">
        <is>
          <t>max, 30 years</t>
        </is>
      </c>
      <c r="C117" t="inlineStr">
        <is>
          <t>year: growth factor = 1.01 30 = 1.35 safety margin: 10% P max = (119 kW × 1.35 + 450 kW) × 1.1 = 672 kW cos(φ) = 0.9 S</t>
        </is>
      </c>
    </row>
    <row r="118">
      <c r="A118">
        <f> 672 kW / 0,9 = 747 kVA</f>
        <v/>
      </c>
      <c r="B118">
        <f> 672 kW / 0.9 = 747 kVA</f>
        <v/>
      </c>
      <c r="C118">
        <f> 1.01 30 = 1.35 safety margin: 10% P max = (119 kW × 1.35 + 450 kW) × 1.1 = 672 kW cos(φ) = 0.9 S max, 30 years</f>
        <v/>
      </c>
    </row>
    <row r="119">
      <c r="A119" t="inlineStr">
        <is>
          <t>Eerstvolgende normtransformator:</t>
        </is>
      </c>
      <c r="B119" t="inlineStr">
        <is>
          <t>Next standard transformer:</t>
        </is>
      </c>
      <c r="C119" t="inlineStr">
        <is>
          <t>P max = (119 kW × 1.35 + 450 kW) × 1.1 = 672 kW cos(φ) = 0.9 S max, 30 years = 672 kW / 0.9 = 747 kVA</t>
        </is>
      </c>
    </row>
    <row r="120">
      <c r="A120" t="inlineStr">
        <is>
          <t>S</t>
        </is>
      </c>
      <c r="B120" t="inlineStr">
        <is>
          <t>S</t>
        </is>
      </c>
      <c r="C120" t="inlineStr">
        <is>
          <t>(119 kW × 1.35 + 450 kW) × 1.1 = 672 kW cos(φ) = 0.9 S max, 30 years = 672 kW / 0.9 = 747 kVA Next standard transformer:</t>
        </is>
      </c>
    </row>
    <row r="121">
      <c r="A121" t="inlineStr">
        <is>
          <t>nom</t>
        </is>
      </c>
      <c r="B121" t="inlineStr">
        <is>
          <t>nom</t>
        </is>
      </c>
      <c r="C121" t="inlineStr">
        <is>
          <t>kW × 1.35 + 450 kW) × 1.1 = 672 kW cos(φ) = 0.9 S max, 30 years = 672 kW / 0.9 = 747 kVA Next standard transformer: S</t>
        </is>
      </c>
    </row>
    <row r="122">
      <c r="A122">
        <f> 1000 kVA</f>
        <v/>
      </c>
      <c r="B122">
        <f> 1000 kVA</f>
        <v/>
      </c>
      <c r="C122" t="inlineStr">
        <is>
          <t>× 1.35 + 450 kW) × 1.1 = 672 kW cos(φ) = 0.9 S max, 30 years = 672 kW / 0.9 = 747 kVA Next standard transformer: S nom</t>
        </is>
      </c>
    </row>
    <row r="123">
      <c r="A123" t="inlineStr">
        <is>
          <t>Verschillende nettypen stellen verschillende eisen ten aanzien van het ontwerp. Niet elk net wordt op een standaard wijze ontworpen, maar afhankelijk van
  de situatie waarvoor het geschikt zal moeten zijn. Een aansluiting in een flatgebouw stelt hele andere eisen dan een aansluiting in een wijk met
  vrijstaande woningen. Netten in stedelijke omgeving hebben in het algemeen veel kortere kabels dan netten in landelijke omgeving. Bij het selecteren van
  een type kabel wordt eerst gekeken naar de technische eisen als kabelbelastbaarheid, spanningsvastheid, kortsluitvastheid en aanrakingsveiligheid. Het kan
  zo zijn dat op grond van spanning en stroombelasting een dunne kabel geschikt is, maar dat in verband met de kortsluitstroom en de gekozen beveiliging toch
  een grotere geleiderdoorsnede gekozen wordt. Pas na de technische eisen komen zaken als economische optimalisatie aan de orde.</t>
        </is>
      </c>
      <c r="B123" t="inlineStr">
        <is>
          <t>Different types of networks impose different requirements on the design. Not every network is designed in a standard way, but rather depending on the situation for which it must be suitable. A connection in an apartment building imposes very different requirements than a connection in a neighborhood with detached houses. Networks in urban environments generally have much shorter cables than networks in rural environments. When selecting a type of cable, the technical requirements such as cable load capacity, voltage stability, short-circuit resistance, and touch safety are considered first. It may be that based on voltage and current load, a thin cable is suitable, but due to the short-circuit current and the chosen protection, a larger conductor cross-section is still chosen. Only after the technical requirements are met do considerations like economic optimization come into play.</t>
        </is>
      </c>
      <c r="C123" t="inlineStr">
        <is>
          <t>450 kW) × 1.1 = 672 kW cos(φ) = 0.9 S max, 30 years = 672 kW / 0.9 = 747 kVA Next standard transformer: S nom = 1000 kVA</t>
        </is>
      </c>
    </row>
    <row r="124">
      <c r="A124" t="inlineStr">
        <is>
          <t>Het ontwerpproces gaat van klein naar groot vermogen, zodat na het LS-net het MS-net aan de beurt komt. Een middenspanningsnet kan op diverse manieren
  ontworpen worden. Een gebied kan bijvoorbeeld gevoed worden door:</t>
        </is>
      </c>
      <c r="B124" t="inlineStr">
        <is>
          <t>The design process goes from small to large power, so after the low-voltage network, the medium-voltage network is next. A medium-voltage network can be designed in various ways. An area can, for example, be supplied by:</t>
        </is>
      </c>
      <c r="C124" t="inlineStr">
        <is>
          <t>to the short-circuit current and the chosen protection, a larger conductor cross-section is still chosen. Only after the technical requirements are met do considerations like economic optimization come into play.</t>
        </is>
      </c>
    </row>
    <row r="125">
      <c r="A125" t="inlineStr">
        <is>
          <t>een beperkt aantal HS/MS-onderstations en met per onderstation een vermaasd of ringvormig MS-distributienet</t>
        </is>
      </c>
      <c r="B125" t="inlineStr">
        <is>
          <t>a limited number of HV/MV substations, each with a meshed or ring-shaped MV distribution network</t>
        </is>
      </c>
      <c r="C125" t="inlineStr">
        <is>
          <t>to large power, so after the low-voltage network, the medium-voltage network is next. A medium-voltage network can be designed in various ways. An area can, for example, be supplied by:</t>
        </is>
      </c>
    </row>
    <row r="126">
      <c r="A126" t="inlineStr">
        <is>
          <t>een beperkt aantal HS/MS-onderstations, met per onderstation een ringvormig MS-transportnet, in combinatie met een ringvormig MS-distributienet</t>
        </is>
      </c>
      <c r="B126" t="inlineStr">
        <is>
          <t>a limited number of HV/MV substations, each with a ring-shaped MV transmission network, in combination with a ring-shaped MV distribution network</t>
        </is>
      </c>
      <c r="C126" t="inlineStr">
        <is>
          <t>network can be designed in various ways. An area can, for example, be supplied by: a limited number of HV/MV substations, each with a meshed or ring-shaped MV distribution network</t>
        </is>
      </c>
    </row>
    <row r="127">
      <c r="A127" t="inlineStr">
        <is>
          <t>een HS/TS-voedingsstation, een radiaal TS-net en per TS/MS-voedingsstation een vermaasd of ringvormig MS-distributienet</t>
        </is>
      </c>
      <c r="B127" t="inlineStr">
        <is>
          <t>an HV/TS supply station, a radial TS network, and for each TS/MV supply station a meshed or ring-shaped MV distribution network</t>
        </is>
      </c>
      <c r="C127" t="inlineStr">
        <is>
          <t>each with a meshed or ring-shaped MV distribution network a limited number of HV/MV substations, each with a ring-shaped MV transmission network, in combination with a ring-shaped MV distribution network</t>
        </is>
      </c>
    </row>
    <row r="128">
      <c r="A128" t="inlineStr">
        <is>
          <t>een HS/TS-voedingsstation, een radiaal TS-net, een ringvormig MS-transportnet en per MS-verdeelstation een radiaal MS-distributienet.</t>
        </is>
      </c>
      <c r="B128" t="inlineStr">
        <is>
          <t>an HV/TS supply station, a radial TS network, a ring-shaped MV transport network, and for each MV distribution station a radial MV distribution network.</t>
        </is>
      </c>
      <c r="C128" t="inlineStr">
        <is>
          <t>network, in combination with a ring-shaped MV distribution network an HV/TS supply station, a radial TS network, and for each TS/MV supply station a meshed or ring-shaped MV distribution network</t>
        </is>
      </c>
    </row>
    <row r="129">
      <c r="A129" t="inlineStr">
        <is>
          <t>De uitvoering en de voedingswijze van het MS-net wordt voornamelijk bepaald door de dichtheid van de HS- of TS-voedingsstations. Het MS-net kan een puur
  distributienet zijn, maar in sommige gevallen zal het nodig zijn een MS-transportverbinding te gebruiken. De uitvoering is tevens afhankelijk van:</t>
        </is>
      </c>
      <c r="B129" t="inlineStr">
        <is>
          <t>The design and supply method of the MV network is primarily determined by the density of the HV or TS supply stations. The MV network can be a purely distribution network, but in some cases, it will be necessary to use an MV transport connection. The design also depends on:</t>
        </is>
      </c>
      <c r="C129" t="inlineStr">
        <is>
          <t>meshed or ring-shaped MV distribution network an HV/TS supply station, a radial TS network, a ring-shaped MV transport network, and for each MV distribution station a radial MV distribution network.</t>
        </is>
      </c>
    </row>
    <row r="130">
      <c r="A130" t="inlineStr">
        <is>
          <t>de geografische belastingsdichtheid en de lokale spreiding</t>
        </is>
      </c>
      <c r="B130" t="inlineStr">
        <is>
          <t>the geographical load density and the local distribution</t>
        </is>
      </c>
      <c r="C130" t="inlineStr">
        <is>
          <t>supply stations. The MV network can be a purely distribution network, but in some cases, it will be necessary to use an MV transport connection. The design also depends on:</t>
        </is>
      </c>
    </row>
    <row r="131">
      <c r="A131" t="inlineStr">
        <is>
          <t>de technische en economische eisen, zoals netverliezen en betrouwbaarheid</t>
        </is>
      </c>
      <c r="B131" t="inlineStr">
        <is>
          <t>the technical and economic requirements, such as network losses and reliability</t>
        </is>
      </c>
      <c r="C131" t="inlineStr">
        <is>
          <t>purely distribution network, but in some cases, it will be necessary to use an MV transport connection. The design also depends on: the geographical load density and the local distribution</t>
        </is>
      </c>
    </row>
    <row r="132">
      <c r="A132" t="inlineStr">
        <is>
          <t>het gevoerde beleid en bestaande tradities binnen het bedrijf ten aanzien van het ontwerpen en bedrijfsvoeren van netten.</t>
        </is>
      </c>
      <c r="B132" t="inlineStr">
        <is>
          <t>the policies and existing traditions within the company regarding the design and operation of networks.</t>
        </is>
      </c>
      <c r="C132" t="inlineStr">
        <is>
          <t>to use an MV transport connection. The design also depends on: the geographical load density and the local distribution the technical and economic requirements, such as network losses and reliability</t>
        </is>
      </c>
    </row>
    <row r="133">
      <c r="A133" t="inlineStr">
        <is>
          <t>In</t>
        </is>
      </c>
      <c r="B133" t="inlineStr">
        <is>
          <t>In</t>
        </is>
      </c>
      <c r="C133" t="inlineStr">
        <is>
          <t>and the local distribution the technical and economic requirements, such as network losses and reliability the policies and existing traditions within the company regarding the design and operation of networks.</t>
        </is>
      </c>
    </row>
    <row r="134">
      <c r="A134" t="inlineStr">
        <is>
          <t>paragraaf 2.5</t>
        </is>
      </c>
      <c r="B134" t="inlineStr">
        <is>
          <t>paragraph 2.5</t>
        </is>
      </c>
      <c r="C134" t="inlineStr">
        <is>
          <t>the local distribution the technical and economic requirements, such as network losses and reliability the policies and existing traditions within the company regarding the design and operation of networks. In</t>
        </is>
      </c>
    </row>
    <row r="135">
      <c r="A135" t="inlineStr">
        <is>
          <t>is een aantal standaardaansluitingen beschreven (Tarievencode, 2009). Voor de categorieën A.1 en A.2 (kleinverbruikers) zijn
  gebruikelijke aansluitcapaciteiten 3x25, 35, 63 of 80 A. Voor grotere aansluitcapaciteiten zijn de categorieën ingedeeld naar het uitgewisseld
  vermogen. Tot 300 kVA wordt de aansluiting gerealiseerd op de LS-zijde van de nettransformator en bij hogere vermogens door middel van een knip in het
  MS-net.</t>
        </is>
      </c>
      <c r="B135" t="inlineStr">
        <is>
          <t>a number of standard connections are described (Tariff Code, 2009). For categories A.1 and A.2 (small consumers), the usual connection capacities are 3x25, 35, 63, or 80 A. For larger connection capacities, the categories are classified according to the exchanged power. Up to 300 kVA, the connection is made on the low-voltage side of the network transformer, and for higher capacities, through a cut in the medium-voltage network.</t>
        </is>
      </c>
      <c r="C135" t="inlineStr">
        <is>
          <t>distribution the technical and economic requirements, such as network losses and reliability the policies and existing traditions within the company regarding the design and operation of networks. In paragraph 2.5</t>
        </is>
      </c>
    </row>
    <row r="136">
      <c r="A136" t="inlineStr">
        <is>
          <t>13.2 Laagspanningsnet</t>
        </is>
      </c>
      <c r="B136" t="inlineStr">
        <is>
          <t>13.2 Low-voltage network</t>
        </is>
      </c>
      <c r="C136" t="inlineStr">
        <is>
          <t>the exchanged power. Up to 300 kVA, the connection is made on the low-voltage side of the network transformer, and for higher capacities, through a cut in the medium-voltage network.</t>
        </is>
      </c>
    </row>
    <row r="137">
      <c r="A137" t="inlineStr">
        <is>
          <t>Een van de belangrijkste onderwerpen bij het ontwerpen van een laagspanningsnet is de keuze van het kabeltype en de geleiderdoorsnede. Bij het
  dimensioneren van het kabeltype wordt gelet op de criteria, waarvan de eisen zijn opgenomen in tabel 13.1. Iedere netbeheerder stelt deze eisen zelf samen
  zodat zij binnen de randvoorwaarden van de Netcode vallen.</t>
        </is>
      </c>
      <c r="B137" t="inlineStr">
        <is>
          <t>One of the most important topics in designing a low-voltage network is the choice of cable type and conductor cross-section. When sizing the cable type, attention is paid to the criteria, the requirements of which are included in Table 13.1. Each network operator sets these requirements themselves to ensure they fall within the constraints of the Network Code.</t>
        </is>
      </c>
      <c r="C137" t="inlineStr">
        <is>
          <t>Up to 300 kVA, the connection is made on the low-voltage side of the network transformer, and for higher capacities, through a cut in the medium-voltage network. 13.2 Low-voltage network</t>
        </is>
      </c>
    </row>
    <row r="138">
      <c r="A138" t="inlineStr">
        <is>
          <t>Tabel 13.1	Voorbeeld voor bedrijfseigen criteria voor het ontwerpen van een LS-net</t>
        </is>
      </c>
      <c r="B138" t="inlineStr">
        <is>
          <t>Table 13.1 Example of company-specific criteria for designing an LV network</t>
        </is>
      </c>
      <c r="C138" t="inlineStr">
        <is>
          <t>to the criteria, the requirements of which are included in Table 13.1. Each network operator sets these requirements themselves to ensure they fall within the constraints of the Network Code.</t>
        </is>
      </c>
    </row>
    <row r="139">
      <c r="A139" t="inlineStr">
        <is>
          <t>Criterium</t>
        </is>
      </c>
      <c r="B139" t="inlineStr">
        <is>
          <t>Criterium</t>
        </is>
      </c>
      <c r="C139" t="inlineStr">
        <is>
          <t>13.1. Each network operator sets these requirements themselves to ensure they fall within the constraints of the Network Code. Table 13.1 Example of company-specific criteria for designing an LV network</t>
        </is>
      </c>
    </row>
    <row r="140">
      <c r="A140" t="inlineStr">
        <is>
          <t>Eis</t>
        </is>
      </c>
      <c r="B140" t="inlineStr">
        <is>
          <t>Eis</t>
        </is>
      </c>
      <c r="C140" t="inlineStr">
        <is>
          <t>Each network operator sets these requirements themselves to ensure they fall within the constraints of the Network Code. Table 13.1 Example of company-specific criteria for designing an LV network Criterium</t>
        </is>
      </c>
    </row>
    <row r="141">
      <c r="A141" t="inlineStr">
        <is>
          <t>Stroombelastbaarheid</t>
        </is>
      </c>
      <c r="B141" t="inlineStr">
        <is>
          <t>Stroombelastbaarheid</t>
        </is>
      </c>
      <c r="C141" t="inlineStr">
        <is>
          <t>network operator sets these requirements themselves to ensure they fall within the constraints of the Network Code. Table 13.1 Example of company-specific criteria for designing an LV network Criterium Eis</t>
        </is>
      </c>
    </row>
    <row r="142">
      <c r="A142" t="inlineStr">
        <is>
          <t>I</t>
        </is>
      </c>
      <c r="B142" t="inlineStr">
        <is>
          <t>I</t>
        </is>
      </c>
      <c r="C142" t="inlineStr">
        <is>
          <t>operator sets these requirements themselves to ensure they fall within the constraints of the Network Code. Table 13.1 Example of company-specific criteria for designing an LV network Criterium Eis Stroombelastbaarheid</t>
        </is>
      </c>
    </row>
    <row r="143">
      <c r="A143" t="inlineStr">
        <is>
          <t>max</t>
        </is>
      </c>
      <c r="B143" t="inlineStr">
        <is>
          <t>max</t>
        </is>
      </c>
      <c r="C143" t="inlineStr">
        <is>
          <t>sets these requirements themselves to ensure they fall within the constraints of the Network Code. Table 13.1 Example of company-specific criteria for designing an LV network Criterium Eis Stroombelastbaarheid I</t>
        </is>
      </c>
    </row>
    <row r="144">
      <c r="A144" t="inlineStr">
        <is>
          <t>&lt; I</t>
        </is>
      </c>
      <c r="B144" t="inlineStr">
        <is>
          <t>&lt; I</t>
        </is>
      </c>
      <c r="C144" t="inlineStr">
        <is>
          <t>these requirements themselves to ensure they fall within the constraints of the Network Code. Table 13.1 Example of company-specific criteria for designing an LV network Criterium Eis Stroombelastbaarheid I max</t>
        </is>
      </c>
    </row>
    <row r="145">
      <c r="A145" t="inlineStr">
        <is>
          <t>optimaal</t>
        </is>
      </c>
      <c r="B145" t="inlineStr">
        <is>
          <t>optimaal</t>
        </is>
      </c>
      <c r="C145" t="inlineStr">
        <is>
          <t>themselves to ensure they fall within the constraints of the Network Code. Table 13.1 Example of company-specific criteria for designing an LV network Criterium Eis Stroombelastbaarheid I max &lt; I</t>
        </is>
      </c>
    </row>
    <row r="146">
      <c r="A146" t="inlineStr">
        <is>
          <t>Spanningshuishouding</t>
        </is>
      </c>
      <c r="B146" t="inlineStr">
        <is>
          <t>Spanningshuishouding</t>
        </is>
      </c>
      <c r="C146" t="inlineStr">
        <is>
          <t>to ensure they fall within the constraints of the Network Code. Table 13.1 Example of company-specific criteria for designing an LV network Criterium Eis Stroombelastbaarheid I max &lt; I optimaal</t>
        </is>
      </c>
    </row>
    <row r="147">
      <c r="A147" t="inlineStr">
        <is>
          <t>215 V &lt; U &lt; 245 V</t>
        </is>
      </c>
      <c r="B147" t="inlineStr">
        <is>
          <t>215 V &lt; U &lt; 245 V</t>
        </is>
      </c>
      <c r="C147" t="inlineStr">
        <is>
          <t>ensure they fall within the constraints of the Network Code. Table 13.1 Example of company-specific criteria for designing an LV network Criterium Eis Stroombelastbaarheid I max &lt; I optimaal Spanningshuishouding</t>
        </is>
      </c>
    </row>
    <row r="148">
      <c r="A148" t="inlineStr">
        <is>
          <t>Spanningsval LS-streng</t>
        </is>
      </c>
      <c r="B148" t="inlineStr">
        <is>
          <t>Voltage drop LV line</t>
        </is>
      </c>
      <c r="C148" t="inlineStr">
        <is>
          <t>the Network Code. Table 13.1 Example of company-specific criteria for designing an LV network Criterium Eis Stroombelastbaarheid I max &lt; I optimaal Spanningshuishouding 215 V &lt; U &lt; 245 V</t>
        </is>
      </c>
    </row>
    <row r="149">
      <c r="A149" t="inlineStr">
        <is>
          <t>DU &lt; 5% (=11,5 V)</t>
        </is>
      </c>
      <c r="B149" t="inlineStr">
        <is>
          <t>DU &lt; 5% (=11.5 V)</t>
        </is>
      </c>
      <c r="C149" t="inlineStr">
        <is>
          <t>13.1 Example of company-specific criteria for designing an LV network Criterium Eis Stroombelastbaarheid I max &lt; I optimaal Spanningshuishouding 215 V &lt; U &lt; 245 V Voltage drop LV line</t>
        </is>
      </c>
    </row>
    <row r="150">
      <c r="A150" t="inlineStr">
        <is>
          <t>Spanningsvastheid éénfase belasting</t>
        </is>
      </c>
      <c r="B150" t="inlineStr">
        <is>
          <t>Voltage stability single-phase load</t>
        </is>
      </c>
      <c r="C150" t="inlineStr">
        <is>
          <t>for designing an LV network Criterium Eis Stroombelastbaarheid I max &lt; I optimaal Spanningshuishouding 215 V &lt; U &lt; 245 V Voltage drop LV line DU &lt; 5% (=11.5 V)</t>
        </is>
      </c>
    </row>
    <row r="151">
      <c r="A151" t="inlineStr">
        <is>
          <t>3,5 kVA</t>
        </is>
      </c>
      <c r="B151" t="inlineStr">
        <is>
          <t>3.5 kVA</t>
        </is>
      </c>
      <c r="C151" t="inlineStr">
        <is>
          <t>network Criterium Eis Stroombelastbaarheid I max &lt; I optimaal Spanningshuishouding 215 V &lt; U &lt; 245 V Voltage drop LV line DU &lt; 5% (=11.5 V) Voltage stability single-phase load</t>
        </is>
      </c>
    </row>
    <row r="152">
      <c r="A152" t="inlineStr">
        <is>
          <t>d &lt; 3% (=6,9 V)</t>
        </is>
      </c>
      <c r="B152" t="inlineStr">
        <is>
          <t>d &lt; 3% (=6.9 V)</t>
        </is>
      </c>
      <c r="C152" t="inlineStr">
        <is>
          <t>Eis Stroombelastbaarheid I max &lt; I optimaal Spanningshuishouding 215 V &lt; U &lt; 245 V Voltage drop LV line DU &lt; 5% (=11.5 V) Voltage stability single-phase load 3.5 kVA</t>
        </is>
      </c>
    </row>
    <row r="153">
      <c r="A153" t="inlineStr">
        <is>
          <t>Netveiligheid</t>
        </is>
      </c>
      <c r="B153" t="inlineStr">
        <is>
          <t>Netveiligheid</t>
        </is>
      </c>
      <c r="C153" t="inlineStr">
        <is>
          <t>I optimaal Spanningshuishouding 215 V &lt; U &lt; 245 V Voltage drop LV line DU &lt; 5% (=11.5 V) Voltage stability single-phase load 3.5 kVA d &lt; 3% (=6.9 V)</t>
        </is>
      </c>
    </row>
    <row r="154">
      <c r="A154" t="inlineStr">
        <is>
          <t>Maximale fouttijd: 5 s</t>
        </is>
      </c>
      <c r="B154" t="inlineStr">
        <is>
          <t>Maximum fault time: 5 s</t>
        </is>
      </c>
      <c r="C154" t="inlineStr">
        <is>
          <t>optimaal Spanningshuishouding 215 V &lt; U &lt; 245 V Voltage drop LV line DU &lt; 5% (=11.5 V) Voltage stability single-phase load 3.5 kVA d &lt; 3% (=6.9 V) Netveiligheid</t>
        </is>
      </c>
    </row>
    <row r="155">
      <c r="A155" t="inlineStr">
        <is>
          <t>Kortsluitvastheid</t>
        </is>
      </c>
      <c r="B155" t="inlineStr">
        <is>
          <t>Kortsluitvastheid</t>
        </is>
      </c>
      <c r="C155" t="inlineStr">
        <is>
          <t>U &lt; 245 V Voltage drop LV line DU &lt; 5% (=11.5 V) Voltage stability single-phase load 3.5 kVA d &lt; 3% (=6.9 V) Netveiligheid Maximum fault time: 5 s</t>
        </is>
      </c>
    </row>
    <row r="156">
      <c r="A156" t="inlineStr">
        <is>
          <t>I</t>
        </is>
      </c>
      <c r="B156" t="inlineStr">
        <is>
          <t>I</t>
        </is>
      </c>
      <c r="C156" t="inlineStr">
        <is>
          <t>&lt; 245 V Voltage drop LV line DU &lt; 5% (=11.5 V) Voltage stability single-phase load 3.5 kVA d &lt; 3% (=6.9 V) Netveiligheid Maximum fault time: 5 s Kortsluitvastheid</t>
        </is>
      </c>
    </row>
    <row r="157">
      <c r="A157" t="inlineStr">
        <is>
          <t>k</t>
        </is>
      </c>
      <c r="B157" t="inlineStr">
        <is>
          <t>k</t>
        </is>
      </c>
      <c r="C157" t="inlineStr">
        <is>
          <t>245 V Voltage drop LV line DU &lt; 5% (=11.5 V) Voltage stability single-phase load 3.5 kVA d &lt; 3% (=6.9 V) Netveiligheid Maximum fault time: 5 s Kortsluitvastheid I</t>
        </is>
      </c>
    </row>
    <row r="158">
      <c r="A158" t="inlineStr">
        <is>
          <t>2</t>
        </is>
      </c>
      <c r="B158" t="inlineStr">
        <is>
          <t>2</t>
        </is>
      </c>
      <c r="C158" t="inlineStr">
        <is>
          <t>V Voltage drop LV line DU &lt; 5% (=11.5 V) Voltage stability single-phase load 3.5 kVA d &lt; 3% (=6.9 V) Netveiligheid Maximum fault time: 5 s Kortsluitvastheid I k</t>
        </is>
      </c>
    </row>
    <row r="159">
      <c r="A159" t="inlineStr">
        <is>
          <t>t &lt; I</t>
        </is>
      </c>
      <c r="B159" t="inlineStr">
        <is>
          <t>t &lt; I</t>
        </is>
      </c>
      <c r="C159" t="inlineStr">
        <is>
          <t>Voltage drop LV line DU &lt; 5% (=11.5 V) Voltage stability single-phase load 3.5 kVA d &lt; 3% (=6.9 V) Netveiligheid Maximum fault time: 5 s Kortsluitvastheid I k 2</t>
        </is>
      </c>
    </row>
    <row r="160">
      <c r="A160" t="inlineStr">
        <is>
          <t>k,1s</t>
        </is>
      </c>
      <c r="B160" t="inlineStr">
        <is>
          <t>k,1s</t>
        </is>
      </c>
      <c r="C160" t="inlineStr">
        <is>
          <t>line DU &lt; 5% (=11.5 V) Voltage stability single-phase load 3.5 kVA d &lt; 3% (=6.9 V) Netveiligheid Maximum fault time: 5 s Kortsluitvastheid I k 2 t &lt; I</t>
        </is>
      </c>
    </row>
    <row r="161">
      <c r="A161" t="inlineStr">
        <is>
          <t>2</t>
        </is>
      </c>
      <c r="B161" t="inlineStr">
        <is>
          <t>2</t>
        </is>
      </c>
      <c r="C161" t="inlineStr">
        <is>
          <t>DU &lt; 5% (=11.5 V) Voltage stability single-phase load 3.5 kVA d &lt; 3% (=6.9 V) Netveiligheid Maximum fault time: 5 s Kortsluitvastheid I k 2 t &lt; I k,1s</t>
        </is>
      </c>
    </row>
    <row r="162">
      <c r="A162" t="inlineStr">
        <is>
          <t>Aanrakingsveiligheid (bij het aanbieden van aarding volgens het TN-systeem)</t>
        </is>
      </c>
      <c r="B162" t="inlineStr">
        <is>
          <t>Touch safety (when providing grounding according to the TN system)</t>
        </is>
      </c>
      <c r="C162" t="inlineStr">
        <is>
          <t>&lt; 5% (=11.5 V) Voltage stability single-phase load 3.5 kVA d &lt; 3% (=6.9 V) Netveiligheid Maximum fault time: 5 s Kortsluitvastheid I k 2 t &lt; I k,1s 2</t>
        </is>
      </c>
    </row>
    <row r="163">
      <c r="A163" t="inlineStr">
        <is>
          <t>Maximale fouttijd</t>
        </is>
      </c>
      <c r="B163" t="inlineStr">
        <is>
          <t>Maximum fault time</t>
        </is>
      </c>
      <c r="C163" t="inlineStr">
        <is>
          <t>d &lt; 3% (=6.9 V) Netveiligheid Maximum fault time: 5 s Kortsluitvastheid I k 2 t &lt; I k,1s 2 Touch safety (when providing grounding according to the TN system)</t>
        </is>
      </c>
    </row>
    <row r="164">
      <c r="A164" t="inlineStr">
        <is>
          <t>volgens kromme C1 uit IEC 60479</t>
        </is>
      </c>
      <c r="B164" t="inlineStr">
        <is>
          <t>according to curve C1 from IEC 60479</t>
        </is>
      </c>
      <c r="C164" t="inlineStr">
        <is>
          <t>(=6.9 V) Netveiligheid Maximum fault time: 5 s Kortsluitvastheid I k 2 t &lt; I k,1s 2 Touch safety (when providing grounding according to the TN system) Maximum fault time</t>
        </is>
      </c>
    </row>
    <row r="165">
      <c r="A165" t="inlineStr">
        <is>
          <t>De factoren die de maximale stroombelastbaarheid van kabels beïnvloeden zijn behandeld in</t>
        </is>
      </c>
      <c r="B165" t="inlineStr">
        <is>
          <t>The factors that influence the maximum current-carrying capacity of cables are discussed in</t>
        </is>
      </c>
      <c r="C165" t="inlineStr">
        <is>
          <t>s Kortsluitvastheid I k 2 t &lt; I k,1s 2 Touch safety (when providing grounding according to the TN system) Maximum fault time according to curve C1 from IEC 60479</t>
        </is>
      </c>
    </row>
    <row r="166">
      <c r="A166" t="inlineStr">
        <is>
          <t>hoofdstuk 4</t>
        </is>
      </c>
      <c r="B166" t="inlineStr">
        <is>
          <t>chapter 4</t>
        </is>
      </c>
      <c r="C166" t="inlineStr">
        <is>
          <t>providing grounding according to the TN system) Maximum fault time according to curve C1 from IEC 60479 The factors that influence the maximum current-carrying capacity of cables are discussed in</t>
        </is>
      </c>
    </row>
    <row r="167">
      <c r="A167" t="inlineStr">
        <is>
          <t>. Hierbij moet worden gelet op: thermische
  weerstand van de grond, materiaal van bodem en kabelbed, uitdroging van de bodem en bodemtemperatuur. Kabelfabrikanten specificeren de belastbaarheid van
  kabels voor nominale omstandigheden en zij geven correctiefactoren voor afwijkingen van temperaturen en liggingomstandigheden van de nominale waarden. Ook
  de norm NEN 1010 maakt gebruik van correctiefactoren. Daarboven wordt in verband met de levensduur van de kabels een factor voor de optimale stroom
  vastgesteld, waarboven de bedrijfsstroom niet mag uitkomen. De optimale stroom bedraagt bij sommige netbeheerders voor GPLK kabels 70% en voor XLPE kabels
  90% van de nominale stroom. Dit percentage staat los van de op investeringen en verlieskosten gebaseerde optimale stroombelasting.</t>
        </is>
      </c>
      <c r="B167" t="inlineStr">
        <is>
          <t>Attention should be paid to: thermal resistance of the ground, material of the soil and cable bed, soil drying, and soil temperature. Cable manufacturers specify the load capacity of cables for nominal conditions and provide correction factors for deviations in temperatures and laying conditions from the nominal values. The NEN 1010 standard also uses correction factors. Additionally, in relation to the lifespan of the cables, a factor for the optimal current is established, above which the operating current must not exceed. For some network operators, the optimal current is 70% of the nominal current for GPLK cables and 90% for XLPE cables. This percentage is independent of the optimal current load based on investments and loss costs.</t>
        </is>
      </c>
      <c r="C167" t="inlineStr">
        <is>
          <t>according to the TN system) Maximum fault time according to curve C1 from IEC 60479 The factors that influence the maximum current-carrying capacity of cables are discussed in chapter 4</t>
        </is>
      </c>
    </row>
    <row r="168">
      <c r="A168" t="inlineStr">
        <is>
          <t>Voor wat de spanning betreft is volgens tabel 13.1 zowel sprake van een minimum- en maximumwaarde waar de spanning tussen moet liggen als van een maximale
  spanningsval over de LS-streng. De maximale spanningsval is in het voorbeeld van tabel 13.1 gelijk aan 11,5 V. Door een maximum voor de spanningsval te
  definiëren wordt ruimte gecreëerd voor de spanningsvariaties in het MS-net door variaties in belasting en decentrale opwekking.</t>
        </is>
      </c>
      <c r="B168" t="inlineStr">
        <is>
          <t>Regarding the voltage, according to table 13.1, there is both a minimum and maximum value that the voltage must fall between, as well as a maximum voltage drop over the LV line. The maximum voltage drop in the example of table 13.1 is equal to 11.5 V. By defining a maximum for the voltage drop, room is created for voltage variations in the MV network due to variations in load and decentralized generation.</t>
        </is>
      </c>
      <c r="C168" t="inlineStr">
        <is>
          <t>current is 70% of the nominal current for GPLK cables and 90% for XLPE cables. This percentage is independent of the optimal current load based on investments and loss costs.</t>
        </is>
      </c>
    </row>
    <row r="169">
      <c r="A169" t="inlineStr">
        <is>
          <t>Mede door toename van grote belastingen zoals warmtepompen wordt naast de stroombelasting de spanningskwaliteit een steeds belangrijkere factor voor het
  netontwerp, waarbij rekening moet worden gehouden met zowel het maximale opgenomen vermogen als het in- en uitschakelen van de belasting. Ook kan het zijn
  dat een LS-streng op grond van het aantal aan te sluiten percelen met het oog op de stroombelasting nog lang niet ten volle benut wordt, maar dat bij grote
  omvang van de percelen de kabellengte met het oog op de spanningskwaliteit te groot wordt.</t>
        </is>
      </c>
      <c r="B169" t="inlineStr">
        <is>
          <t>Due to the increase in large loads such as heat pumps, voltage quality is becoming an increasingly important factor for grid design in addition to current load. This requires consideration of both the maximum power consumption and the switching on and off of the load. It may also be the case that an LV line, based on the number of plots to be connected with respect to current load, is not yet fully utilized, but that the cable length becomes too great in terms of voltage quality due to the large size of the plots.</t>
        </is>
      </c>
      <c r="C169" t="inlineStr">
        <is>
          <t>equal to 11.5 V. By defining a maximum for the voltage drop, room is created for voltage variations in the MV network due to variations in load and decentralized generation.</t>
        </is>
      </c>
    </row>
    <row r="170">
      <c r="A170" t="inlineStr">
        <is>
          <t>Een kortsluiting tussen fase en nul en aarde zal in een TN-geaard systeem, waarbij aardingsvoorziening wordt aangeboden, leiden tot verhoging van de
  potentiaal van de beschermende leiding, zoals beschreven in</t>
        </is>
      </c>
      <c r="B170" t="inlineStr">
        <is>
          <t>A short circuit between phase and neutral and ground in a TN-earthed system, where grounding is provided, will lead to an increase in the potential of the protective conductor, as described in</t>
        </is>
      </c>
      <c r="C170" t="inlineStr">
        <is>
          <t>respect to current load, is not yet fully utilized, but that the cable length becomes too great in terms of voltage quality due to the large size of the plots.</t>
        </is>
      </c>
    </row>
    <row r="171">
      <c r="A171" t="inlineStr">
        <is>
          <t>hoofdstuk 5</t>
        </is>
      </c>
      <c r="B171" t="inlineStr">
        <is>
          <t>chapter 5</t>
        </is>
      </c>
      <c r="C171" t="inlineStr">
        <is>
          <t>circuit between phase and neutral and ground in a TN-earthed system, where grounding is provided, will lead to an increase in the potential of the protective conductor, as described in</t>
        </is>
      </c>
    </row>
    <row r="172">
      <c r="A172" t="inlineStr">
        <is>
          <t>. Afhankelijk van de hoogte van deze spanning moet de kortsluiting snel worden
  afgeschakeld. De aanrakingsveiligheid moet gelden voor het voedende net, inclusief de aansluitkabel tot en met het overdrachtspunt. Met de keuze voor
  kabeltype en smeltveiligheid ligt de maximale lengte van de LS-streng vast. In</t>
        </is>
      </c>
      <c r="B172" t="inlineStr">
        <is>
          <t>Depending on the magnitude of this voltage, the short circuit must be quickly disconnected. The touch safety must apply to the supplying network, including the connection cable up to the transfer point. With the choice of cable type and fuse protection, the maximum length of the low-voltage line is determined.</t>
        </is>
      </c>
      <c r="C172" t="inlineStr">
        <is>
          <t>phase and neutral and ground in a TN-earthed system, where grounding is provided, will lead to an increase in the potential of the protective conductor, as described in chapter 5</t>
        </is>
      </c>
    </row>
    <row r="173">
      <c r="A173" t="inlineStr">
        <is>
          <t>hoofdstuk 5</t>
        </is>
      </c>
      <c r="B173" t="inlineStr">
        <is>
          <t>chapter 5</t>
        </is>
      </c>
      <c r="C173" t="inlineStr">
        <is>
          <t>the supplying network, including the connection cable up to the transfer point. With the choice of cable type and fuse protection, the maximum length of the low-voltage line is determined.</t>
        </is>
      </c>
    </row>
    <row r="174">
      <c r="A174" t="inlineStr">
        <is>
          <t>is beschreven dat de snelheid waarmee moet worden afgeschakeld
  een functie is van de stroom door het menselijk lichaam.</t>
        </is>
      </c>
      <c r="B174" t="inlineStr">
        <is>
          <t>It is described that the speed at which disconnection must occur is a function of the current through the human body.</t>
        </is>
      </c>
      <c r="C174" t="inlineStr">
        <is>
          <t>network, including the connection cable up to the transfer point. With the choice of cable type and fuse protection, the maximum length of the low-voltage line is determined. chapter 5</t>
        </is>
      </c>
    </row>
    <row r="175">
      <c r="A175" t="inlineStr">
        <is>
          <t>13.2.1 LV-ontwerp voor een gebied met woningen</t>
        </is>
      </c>
      <c r="B175" t="inlineStr">
        <is>
          <t>13.2.1 LV Design for a Residential Area</t>
        </is>
      </c>
      <c r="C175" t="inlineStr">
        <is>
          <t>length of the low-voltage line is determined. chapter 5 It is described that the speed at which disconnection must occur is a function of the current through the human body.</t>
        </is>
      </c>
    </row>
    <row r="176">
      <c r="A176" t="inlineStr">
        <is>
          <t>Aan de hand van een aantal voorbeelden wordt het ontwerpproces hieronder toegelicht. Uitgangspunt is het aansluiten van woningen met onderstaande
  parameters:</t>
        </is>
      </c>
      <c r="B176" t="inlineStr">
        <is>
          <t>Using a number of examples, the design process is explained below. The starting point is connecting homes with the following parameters:</t>
        </is>
      </c>
      <c r="C176" t="inlineStr">
        <is>
          <t>chapter 5 It is described that the speed at which disconnection must occur is a function of the current through the human body. 13.2.1 LV Design for a Residential Area</t>
        </is>
      </c>
    </row>
    <row r="177">
      <c r="A177" t="inlineStr">
        <is>
          <t>Aantal: 100</t>
        </is>
      </c>
      <c r="B177" t="inlineStr">
        <is>
          <t>Number: 100</t>
        </is>
      </c>
      <c r="C177" t="inlineStr">
        <is>
          <t>human body. 13.2.1 LV Design for a Residential Area Using a number of examples, the design process is explained below. The starting point is connecting homes with the following parameters:</t>
        </is>
      </c>
    </row>
    <row r="178">
      <c r="A178" t="inlineStr">
        <is>
          <t>Verbruik:</t>
        </is>
      </c>
      <c r="B178" t="inlineStr">
        <is>
          <t>Consumption:</t>
        </is>
      </c>
      <c r="C178" t="inlineStr">
        <is>
          <t>13.2.1 LV Design for a Residential Area Using a number of examples, the design process is explained below. The starting point is connecting homes with the following parameters: Number: 100</t>
        </is>
      </c>
    </row>
    <row r="179">
      <c r="A179" t="inlineStr">
        <is>
          <t>V = 4500 kWh/jaar</t>
        </is>
      </c>
      <c r="B179" t="inlineStr">
        <is>
          <t>V = 4500 kWh/year</t>
        </is>
      </c>
      <c r="C179" t="inlineStr">
        <is>
          <t>LV Design for a Residential Area Using a number of examples, the design process is explained below. The starting point is connecting homes with the following parameters: Number: 100 Consumption:</t>
        </is>
      </c>
    </row>
    <row r="180">
      <c r="A180" t="inlineStr">
        <is>
          <t>Groei: 1% per jaar</t>
        </is>
      </c>
      <c r="B180" t="inlineStr">
        <is>
          <t>Growth: 1% per year</t>
        </is>
      </c>
      <c r="C180" t="inlineStr">
        <is>
          <t>Residential Area Using a number of examples, the design process is explained below. The starting point is connecting homes with the following parameters: Number: 100 Consumption: V = 4500 kWh/year</t>
        </is>
      </c>
    </row>
    <row r="181">
      <c r="A181" t="inlineStr">
        <is>
          <t>α</t>
        </is>
      </c>
      <c r="B181" t="inlineStr">
        <is>
          <t>α</t>
        </is>
      </c>
      <c r="C181" t="inlineStr">
        <is>
          <t>number of examples, the design process is explained below. The starting point is connecting homes with the following parameters: Number: 100 Consumption: V = 4500 kWh/year Growth: 1% per year</t>
        </is>
      </c>
    </row>
    <row r="182">
      <c r="A182">
        <f> 0,23</f>
        <v/>
      </c>
      <c r="B182">
        <f> 0.23</f>
        <v/>
      </c>
      <c r="C182" t="inlineStr">
        <is>
          <t>of examples, the design process is explained below. The starting point is connecting homes with the following parameters: Number: 100 Consumption: V = 4500 kWh/year Growth: 1% per year α</t>
        </is>
      </c>
    </row>
    <row r="183">
      <c r="A183" t="inlineStr">
        <is>
          <t>×</t>
        </is>
      </c>
      <c r="B183" t="inlineStr">
        <is>
          <t>×</t>
        </is>
      </c>
      <c r="C183" t="inlineStr">
        <is>
          <t>the design process is explained below. The starting point is connecting homes with the following parameters: Number: 100 Consumption: V = 4500 kWh/year Growth: 1% per year α = 0.23</t>
        </is>
      </c>
    </row>
    <row r="184">
      <c r="A184" t="inlineStr">
        <is>
          <t>10</t>
        </is>
      </c>
      <c r="B184" t="inlineStr">
        <is>
          <t>10</t>
        </is>
      </c>
      <c r="C184" t="inlineStr">
        <is>
          <t>design process is explained below. The starting point is connecting homes with the following parameters: Number: 100 Consumption: V = 4500 kWh/year Growth: 1% per year α = 0.23 ×</t>
        </is>
      </c>
    </row>
    <row r="185">
      <c r="A185" t="inlineStr">
        <is>
          <t>-3</t>
        </is>
      </c>
      <c r="B185" t="inlineStr">
        <is>
          <t>-3</t>
        </is>
      </c>
      <c r="C185" t="inlineStr">
        <is>
          <t>process is explained below. The starting point is connecting homes with the following parameters: Number: 100 Consumption: V = 4500 kWh/year Growth: 1% per year α = 0.23 × 10</t>
        </is>
      </c>
    </row>
    <row r="186">
      <c r="A186" t="inlineStr">
        <is>
          <t>β</t>
        </is>
      </c>
      <c r="B186" t="inlineStr">
        <is>
          <t>beta</t>
        </is>
      </c>
      <c r="C186" t="inlineStr">
        <is>
          <t>is explained below. The starting point is connecting homes with the following parameters: Number: 100 Consumption: V = 4500 kWh/year Growth: 1% per year α = 0.23 × 10 -3</t>
        </is>
      </c>
    </row>
    <row r="187">
      <c r="A187">
        <f> 0,023</f>
        <v/>
      </c>
      <c r="B187">
        <f> 0.023</f>
        <v/>
      </c>
      <c r="C187" t="inlineStr">
        <is>
          <t>explained below. The starting point is connecting homes with the following parameters: Number: 100 Consumption: V = 4500 kWh/year Growth: 1% per year α = 0.23 × 10 -3 beta</t>
        </is>
      </c>
    </row>
    <row r="188">
      <c r="A188" t="inlineStr">
        <is>
          <t>Gelijktijdigheid voor 100 woningen:</t>
        </is>
      </c>
      <c r="B188" t="inlineStr">
        <is>
          <t>Simultaneity for 100 homes:</t>
        </is>
      </c>
      <c r="C188" t="inlineStr">
        <is>
          <t>The starting point is connecting homes with the following parameters: Number: 100 Consumption: V = 4500 kWh/year Growth: 1% per year α = 0.23 × 10 -3 beta = 0.023</t>
        </is>
      </c>
    </row>
    <row r="189">
      <c r="A189" t="inlineStr">
        <is>
          <t>g = 0,46</t>
        </is>
      </c>
      <c r="B189" t="inlineStr">
        <is>
          <t>g = 0.46</t>
        </is>
      </c>
      <c r="C189" t="inlineStr">
        <is>
          <t>connecting homes with the following parameters: Number: 100 Consumption: V = 4500 kWh/year Growth: 1% per year α = 0.23 × 10 -3 beta = 0.023 Simultaneity for 100 homes:</t>
        </is>
      </c>
    </row>
    <row r="190">
      <c r="A190" t="inlineStr">
        <is>
          <t>cos(φ) =</t>
        </is>
      </c>
      <c r="B190" t="inlineStr">
        <is>
          <t>cos(φ) =</t>
        </is>
      </c>
      <c r="C190" t="inlineStr">
        <is>
          <t>the following parameters: Number: 100 Consumption: V = 4500 kWh/year Growth: 1% per year α = 0.23 × 10 -3 beta = 0.023 Simultaneity for 100 homes: g = 0.46</t>
        </is>
      </c>
    </row>
    <row r="191">
      <c r="A191" t="inlineStr">
        <is>
          <t>1</t>
        </is>
      </c>
      <c r="B191" t="inlineStr">
        <is>
          <t>1</t>
        </is>
      </c>
      <c r="C191" t="inlineStr">
        <is>
          <t>parameters: Number: 100 Consumption: V = 4500 kWh/year Growth: 1% per year α = 0.23 × 10 -3 beta = 0.023 Simultaneity for 100 homes: g = 0.46 cos(φ) =</t>
        </is>
      </c>
    </row>
    <row r="192">
      <c r="A192" t="inlineStr">
        <is>
          <t>Perceelbreedte:</t>
        </is>
      </c>
      <c r="B192" t="inlineStr">
        <is>
          <t>Plot width:</t>
        </is>
      </c>
      <c r="C192" t="inlineStr">
        <is>
          <t>Number: 100 Consumption: V = 4500 kWh/year Growth: 1% per year α = 0.23 × 10 -3 beta = 0.023 Simultaneity for 100 homes: g = 0.46 cos(φ) = 1</t>
        </is>
      </c>
    </row>
    <row r="193">
      <c r="A193" t="inlineStr">
        <is>
          <t>15 m</t>
        </is>
      </c>
      <c r="B193" t="inlineStr">
        <is>
          <t>15 m</t>
        </is>
      </c>
      <c r="C193" t="inlineStr">
        <is>
          <t>Consumption: V = 4500 kWh/year Growth: 1% per year α = 0.23 × 10 -3 beta = 0.023 Simultaneity for 100 homes: g = 0.46 cos(φ) = 1 Plot width:</t>
        </is>
      </c>
    </row>
    <row r="194">
      <c r="A194" t="inlineStr">
        <is>
          <t>De toe te passen hoofdkabel is van het type: 4 x 150 mm</t>
        </is>
      </c>
      <c r="B194" t="inlineStr">
        <is>
          <t>The main cable to be used is of the type: 4 x 150 mm</t>
        </is>
      </c>
      <c r="C194">
        <f> 4500 kWh/year Growth: 1% per year α = 0.23 × 10 -3 beta = 0.023 Simultaneity for 100 homes: g = 0.46 cos(φ) = 1 Plot width: 15 m</f>
        <v/>
      </c>
    </row>
    <row r="195">
      <c r="A195" t="inlineStr">
        <is>
          <t>2</t>
        </is>
      </c>
      <c r="B195" t="inlineStr">
        <is>
          <t>2</t>
        </is>
      </c>
      <c r="C195">
        <f> 0.023 Simultaneity for 100 homes: g = 0.46 cos(φ) = 1 Plot width: 15 m The main cable to be used is of the type: 4 x 150 mm</f>
        <v/>
      </c>
    </row>
    <row r="196">
      <c r="A196" t="inlineStr">
        <is>
          <t>VVMvKsas/Alk:</t>
        </is>
      </c>
      <c r="B196" t="inlineStr">
        <is>
          <t>VVMvKsas/Alk:</t>
        </is>
      </c>
      <c r="C196" t="inlineStr">
        <is>
          <t>0.023 Simultaneity for 100 homes: g = 0.46 cos(φ) = 1 Plot width: 15 m The main cable to be used is of the type: 4 x 150 mm 2</t>
        </is>
      </c>
    </row>
    <row r="197">
      <c r="A197" t="inlineStr">
        <is>
          <t>I</t>
        </is>
      </c>
      <c r="B197" t="inlineStr">
        <is>
          <t>I</t>
        </is>
      </c>
      <c r="C197" t="inlineStr">
        <is>
          <t>Simultaneity for 100 homes: g = 0.46 cos(φ) = 1 Plot width: 15 m The main cable to be used is of the type: 4 x 150 mm 2 VVMvKsas/Alk:</t>
        </is>
      </c>
    </row>
    <row r="198">
      <c r="A198" t="inlineStr">
        <is>
          <t>max</t>
        </is>
      </c>
      <c r="B198" t="inlineStr">
        <is>
          <t>max</t>
        </is>
      </c>
      <c r="C198" t="inlineStr">
        <is>
          <t>for 100 homes: g = 0.46 cos(φ) = 1 Plot width: 15 m The main cable to be used is of the type: 4 x 150 mm 2 VVMvKsas/Alk: I</t>
        </is>
      </c>
    </row>
    <row r="199">
      <c r="A199">
        <f> 240 A</f>
        <v/>
      </c>
      <c r="B199">
        <f> 240 A</f>
        <v/>
      </c>
      <c r="C199" t="inlineStr">
        <is>
          <t>100 homes: g = 0.46 cos(φ) = 1 Plot width: 15 m The main cable to be used is of the type: 4 x 150 mm 2 VVMvKsas/Alk: I max</t>
        </is>
      </c>
    </row>
    <row r="200">
      <c r="A200" t="inlineStr">
        <is>
          <t>bij G=1 Km/W</t>
        </is>
      </c>
      <c r="B200" t="inlineStr">
        <is>
          <t>at G=1 Km/W</t>
        </is>
      </c>
      <c r="C200">
        <f> 0.46 cos(φ) = 1 Plot width: 15 m The main cable to be used is of the type: 4 x 150 mm 2 VVMvKsas/Alk: I max = 240 A</f>
        <v/>
      </c>
    </row>
    <row r="201">
      <c r="A201" t="inlineStr">
        <is>
          <t>Geleiderweerstand:</t>
        </is>
      </c>
      <c r="B201" t="inlineStr">
        <is>
          <t>Conductor resistance:</t>
        </is>
      </c>
      <c r="C201">
        <f> 1 Plot width: 15 m The main cable to be used is of the type: 4 x 150 mm 2 VVMvKsas/Alk: I max = 240 A at G=1 Km/W</f>
        <v/>
      </c>
    </row>
    <row r="202">
      <c r="A202" t="inlineStr">
        <is>
          <t>R</t>
        </is>
      </c>
      <c r="B202" t="inlineStr">
        <is>
          <t>R</t>
        </is>
      </c>
      <c r="C202" t="inlineStr">
        <is>
          <t>Plot width: 15 m The main cable to be used is of the type: 4 x 150 mm 2 VVMvKsas/Alk: I max = 240 A at G=1 Km/W Conductor resistance:</t>
        </is>
      </c>
    </row>
    <row r="203">
      <c r="A203" t="inlineStr">
        <is>
          <t>f</t>
        </is>
      </c>
      <c r="B203" t="inlineStr">
        <is>
          <t>f</t>
        </is>
      </c>
      <c r="C203" t="inlineStr">
        <is>
          <t>width: 15 m The main cable to be used is of the type: 4 x 150 mm 2 VVMvKsas/Alk: I max = 240 A at G=1 Km/W Conductor resistance: R</t>
        </is>
      </c>
    </row>
    <row r="204">
      <c r="A204">
        <f> 0,206 Ω/km</f>
        <v/>
      </c>
      <c r="B204">
        <f> 0.206 Ω/km</f>
        <v/>
      </c>
      <c r="C204" t="inlineStr">
        <is>
          <t>15 m The main cable to be used is of the type: 4 x 150 mm 2 VVMvKsas/Alk: I max = 240 A at G=1 Km/W Conductor resistance: R f</t>
        </is>
      </c>
    </row>
    <row r="205">
      <c r="A205" t="inlineStr">
        <is>
          <t>(bij 20°C)</t>
        </is>
      </c>
      <c r="B205" t="inlineStr">
        <is>
          <t>(at 20°C)</t>
        </is>
      </c>
      <c r="C205" t="inlineStr">
        <is>
          <t>main cable to be used is of the type: 4 x 150 mm 2 VVMvKsas/Alk: I max = 240 A at G=1 Km/W Conductor resistance: R f = 0.206 Ω/km</t>
        </is>
      </c>
    </row>
    <row r="206">
      <c r="A206" t="inlineStr">
        <is>
          <t>Geleiderreactantie:</t>
        </is>
      </c>
      <c r="B206" t="inlineStr">
        <is>
          <t>Conductor reactance:</t>
        </is>
      </c>
      <c r="C206" t="inlineStr">
        <is>
          <t>to be used is of the type: 4 x 150 mm 2 VVMvKsas/Alk: I max = 240 A at G=1 Km/W Conductor resistance: R f = 0.206 Ω/km (at 20°C)</t>
        </is>
      </c>
    </row>
    <row r="207">
      <c r="A207" t="inlineStr">
        <is>
          <t>X</t>
        </is>
      </c>
      <c r="B207" t="inlineStr">
        <is>
          <t>X</t>
        </is>
      </c>
      <c r="C207" t="inlineStr">
        <is>
          <t>used is of the type: 4 x 150 mm 2 VVMvKsas/Alk: I max = 240 A at G=1 Km/W Conductor resistance: R f = 0.206 Ω/km (at 20°C) Conductor reactance:</t>
        </is>
      </c>
    </row>
    <row r="208">
      <c r="A208" t="inlineStr">
        <is>
          <t>f</t>
        </is>
      </c>
      <c r="B208" t="inlineStr">
        <is>
          <t>f</t>
        </is>
      </c>
      <c r="C208" t="inlineStr">
        <is>
          <t>is of the type: 4 x 150 mm 2 VVMvKsas/Alk: I max = 240 A at G=1 Km/W Conductor resistance: R f = 0.206 Ω/km (at 20°C) Conductor reactance: X</t>
        </is>
      </c>
    </row>
    <row r="209">
      <c r="A209">
        <f> 0,079 Ω/km</f>
        <v/>
      </c>
      <c r="B209">
        <f> 0.079 Ω/km</f>
        <v/>
      </c>
      <c r="C209" t="inlineStr">
        <is>
          <t>of the type: 4 x 150 mm 2 VVMvKsas/Alk: I max = 240 A at G=1 Km/W Conductor resistance: R f = 0.206 Ω/km (at 20°C) Conductor reactance: X f</t>
        </is>
      </c>
    </row>
    <row r="210">
      <c r="A210" t="inlineStr">
        <is>
          <t>Schermweerstand:</t>
        </is>
      </c>
      <c r="B210" t="inlineStr">
        <is>
          <t>Shield resistance:</t>
        </is>
      </c>
      <c r="C210" t="inlineStr">
        <is>
          <t>4 x 150 mm 2 VVMvKsas/Alk: I max = 240 A at G=1 Km/W Conductor resistance: R f = 0.206 Ω/km (at 20°C) Conductor reactance: X f = 0.079 Ω/km</t>
        </is>
      </c>
    </row>
    <row r="211">
      <c r="A211" t="inlineStr">
        <is>
          <t>R</t>
        </is>
      </c>
      <c r="B211" t="inlineStr">
        <is>
          <t>R</t>
        </is>
      </c>
      <c r="C211" t="inlineStr">
        <is>
          <t>150 mm 2 VVMvKsas/Alk: I max = 240 A at G=1 Km/W Conductor resistance: R f = 0.206 Ω/km (at 20°C) Conductor reactance: X f = 0.079 Ω/km Shield resistance:</t>
        </is>
      </c>
    </row>
    <row r="212">
      <c r="A212" t="inlineStr">
        <is>
          <t>PE</t>
        </is>
      </c>
      <c r="B212" t="inlineStr">
        <is>
          <t>PE</t>
        </is>
      </c>
      <c r="C212" t="inlineStr">
        <is>
          <t>mm 2 VVMvKsas/Alk: I max = 240 A at G=1 Km/W Conductor resistance: R f = 0.206 Ω/km (at 20°C) Conductor reactance: X f = 0.079 Ω/km Shield resistance: R</t>
        </is>
      </c>
    </row>
    <row r="213">
      <c r="A213">
        <f> 0,387 Ω/km</f>
        <v/>
      </c>
      <c r="B213">
        <f> 0.387 Ω/km</f>
        <v/>
      </c>
      <c r="C213" t="inlineStr">
        <is>
          <t>2 VVMvKsas/Alk: I max = 240 A at G=1 Km/W Conductor resistance: R f = 0.206 Ω/km (at 20°C) Conductor reactance: X f = 0.079 Ω/km Shield resistance: R PE</t>
        </is>
      </c>
    </row>
    <row r="214">
      <c r="A214" t="inlineStr">
        <is>
          <t>(bij 20°C)</t>
        </is>
      </c>
      <c r="B214" t="inlineStr">
        <is>
          <t>(at 20°C)</t>
        </is>
      </c>
      <c r="C214" t="inlineStr">
        <is>
          <t>max = 240 A at G=1 Km/W Conductor resistance: R f = 0.206 Ω/km (at 20°C) Conductor reactance: X f = 0.079 Ω/km Shield resistance: R PE = 0.387 Ω/km</t>
        </is>
      </c>
    </row>
    <row r="215">
      <c r="A215" t="inlineStr">
        <is>
          <t>Z</t>
        </is>
      </c>
      <c r="B215" t="inlineStr">
        <is>
          <t>Z</t>
        </is>
      </c>
      <c r="C215" t="inlineStr">
        <is>
          <t>240 A at G=1 Km/W Conductor resistance: R f = 0.206 Ω/km (at 20°C) Conductor reactance: X f = 0.079 Ω/km Shield resistance: R PE = 0.387 Ω/km (at 20°C)</t>
        </is>
      </c>
    </row>
    <row r="216">
      <c r="A216" t="inlineStr">
        <is>
          <t>retour</t>
        </is>
      </c>
      <c r="B216" t="inlineStr">
        <is>
          <t>retour</t>
        </is>
      </c>
      <c r="C216" t="inlineStr">
        <is>
          <t>A at G=1 Km/W Conductor resistance: R f = 0.206 Ω/km (at 20°C) Conductor reactance: X f = 0.079 Ω/km Shield resistance: R PE = 0.387 Ω/km (at 20°C) Z</t>
        </is>
      </c>
    </row>
    <row r="217">
      <c r="A217" t="inlineStr">
        <is>
          <t>=</t>
        </is>
      </c>
      <c r="B217" t="inlineStr">
        <is>
          <t>=</t>
        </is>
      </c>
      <c r="C217" t="inlineStr">
        <is>
          <t>at G=1 Km/W Conductor resistance: R f = 0.206 Ω/km (at 20°C) Conductor reactance: X f = 0.079 Ω/km Shield resistance: R PE = 0.387 Ω/km (at 20°C) Z retour</t>
        </is>
      </c>
    </row>
    <row r="218">
      <c r="A218" t="inlineStr">
        <is>
          <t>Z</t>
        </is>
      </c>
      <c r="B218" t="inlineStr">
        <is>
          <t>Z</t>
        </is>
      </c>
      <c r="C218" t="inlineStr">
        <is>
          <t>G=1 Km/W Conductor resistance: R f = 0.206 Ω/km (at 20°C) Conductor reactance: X f = 0.079 Ω/km Shield resistance: R PE = 0.387 Ω/km (at 20°C) Z retour =</t>
        </is>
      </c>
    </row>
    <row r="219">
      <c r="A219" t="inlineStr">
        <is>
          <t>f</t>
        </is>
      </c>
      <c r="B219" t="inlineStr">
        <is>
          <t>f</t>
        </is>
      </c>
      <c r="C219" t="inlineStr">
        <is>
          <t>Km/W Conductor resistance: R f = 0.206 Ω/km (at 20°C) Conductor reactance: X f = 0.079 Ω/km Shield resistance: R PE = 0.387 Ω/km (at 20°C) Z retour = Z</t>
        </is>
      </c>
    </row>
    <row r="220">
      <c r="A220" t="inlineStr">
        <is>
          <t>// R</t>
        </is>
      </c>
      <c r="B220" t="inlineStr">
        <is>
          <t>// R</t>
        </is>
      </c>
      <c r="C220" t="inlineStr">
        <is>
          <t>Conductor resistance: R f = 0.206 Ω/km (at 20°C) Conductor reactance: X f = 0.079 Ω/km Shield resistance: R PE = 0.387 Ω/km (at 20°C) Z retour = Z f</t>
        </is>
      </c>
    </row>
    <row r="221">
      <c r="A221" t="inlineStr">
        <is>
          <t>PE</t>
        </is>
      </c>
      <c r="B221" t="inlineStr">
        <is>
          <t>PE</t>
        </is>
      </c>
      <c r="C221" t="inlineStr">
        <is>
          <t>R f = 0.206 Ω/km (at 20°C) Conductor reactance: X f = 0.079 Ω/km Shield resistance: R PE = 0.387 Ω/km (at 20°C) Z retour = Z f // R</t>
        </is>
      </c>
    </row>
    <row r="222">
      <c r="A222">
        <f> 0,139 + j 0,033 Ω/km</f>
        <v/>
      </c>
      <c r="B222">
        <f> 0.139 + j 0.033 Ω/km</f>
        <v/>
      </c>
      <c r="C222" t="inlineStr">
        <is>
          <t>f = 0.206 Ω/km (at 20°C) Conductor reactance: X f = 0.079 Ω/km Shield resistance: R PE = 0.387 Ω/km (at 20°C) Z retour = Z f // R PE</t>
        </is>
      </c>
    </row>
    <row r="223">
      <c r="A223" t="inlineStr">
        <is>
          <t>Homopolaire impedantie:</t>
        </is>
      </c>
      <c r="B223" t="inlineStr">
        <is>
          <t>Homopolar impedance:</t>
        </is>
      </c>
      <c r="C223" t="inlineStr">
        <is>
          <t>Conductor reactance: X f = 0.079 Ω/km Shield resistance: R PE = 0.387 Ω/km (at 20°C) Z retour = Z f // R PE = 0.139 + j 0.033 Ω/km</t>
        </is>
      </c>
    </row>
    <row r="224">
      <c r="A224" t="inlineStr">
        <is>
          <t>Z</t>
        </is>
      </c>
      <c r="B224" t="inlineStr">
        <is>
          <t>Z</t>
        </is>
      </c>
      <c r="C224" t="inlineStr">
        <is>
          <t>X f = 0.079 Ω/km Shield resistance: R PE = 0.387 Ω/km (at 20°C) Z retour = Z f // R PE = 0.139 + j 0.033 Ω/km Homopolar impedance:</t>
        </is>
      </c>
    </row>
    <row r="225">
      <c r="A225" t="inlineStr">
        <is>
          <t>f,0</t>
        </is>
      </c>
      <c r="B225" t="inlineStr">
        <is>
          <t>f,0</t>
        </is>
      </c>
      <c r="C225" t="inlineStr">
        <is>
          <t>f = 0.079 Ω/km Shield resistance: R PE = 0.387 Ω/km (at 20°C) Z retour = Z f // R PE = 0.139 + j 0.033 Ω/km Homopolar impedance: Z</t>
        </is>
      </c>
    </row>
    <row r="226">
      <c r="A226">
        <f> 0,60 + j0,15</f>
        <v/>
      </c>
      <c r="B226">
        <f> 0.60 + j0.15</f>
        <v/>
      </c>
      <c r="C226">
        <f> 0.079 Ω/km Shield resistance: R PE = 0.387 Ω/km (at 20°C) Z retour = Z f // R PE = 0.139 + j 0.033 Ω/km Homopolar impedance: Z f,0</f>
        <v/>
      </c>
    </row>
    <row r="227">
      <c r="A227" t="inlineStr">
        <is>
          <t>Ω/km</t>
        </is>
      </c>
      <c r="B227" t="inlineStr">
        <is>
          <t>Ω/km</t>
        </is>
      </c>
      <c r="C227" t="inlineStr">
        <is>
          <t>resistance: R PE = 0.387 Ω/km (at 20°C) Z retour = Z f // R PE = 0.139 + j 0.033 Ω/km Homopolar impedance: Z f,0 = 0.60 + j0.15</t>
        </is>
      </c>
    </row>
    <row r="228">
      <c r="A228" t="inlineStr">
        <is>
          <t>Kortsluitvastheid:</t>
        </is>
      </c>
      <c r="B228" t="inlineStr">
        <is>
          <t>Short-circuit strength:</t>
        </is>
      </c>
      <c r="C228" t="inlineStr">
        <is>
          <t>R PE = 0.387 Ω/km (at 20°C) Z retour = Z f // R PE = 0.139 + j 0.033 Ω/km Homopolar impedance: Z f,0 = 0.60 + j0.15 Ω/km</t>
        </is>
      </c>
    </row>
    <row r="229">
      <c r="A229" t="inlineStr">
        <is>
          <t>I</t>
        </is>
      </c>
      <c r="B229" t="inlineStr">
        <is>
          <t>I</t>
        </is>
      </c>
      <c r="C229">
        <f> 0.387 Ω/km (at 20°C) Z retour = Z f // R PE = 0.139 + j 0.033 Ω/km Homopolar impedance: Z f,0 = 0.60 + j0.15 Ω/km Short-circuit strength:</f>
        <v/>
      </c>
    </row>
    <row r="230">
      <c r="A230" t="inlineStr">
        <is>
          <t>k,1s</t>
        </is>
      </c>
      <c r="B230" t="inlineStr">
        <is>
          <t>k,1s</t>
        </is>
      </c>
      <c r="C230" t="inlineStr">
        <is>
          <t>0.387 Ω/km (at 20°C) Z retour = Z f // R PE = 0.139 + j 0.033 Ω/km Homopolar impedance: Z f,0 = 0.60 + j0.15 Ω/km Short-circuit strength: I</t>
        </is>
      </c>
    </row>
    <row r="231">
      <c r="A231">
        <f> 8,5 kA</f>
        <v/>
      </c>
      <c r="B231">
        <f> 8.5 kA</f>
        <v/>
      </c>
      <c r="C231" t="inlineStr">
        <is>
          <t>Ω/km (at 20°C) Z retour = Z f // R PE = 0.139 + j 0.033 Ω/km Homopolar impedance: Z f,0 = 0.60 + j0.15 Ω/km Short-circuit strength: I k,1s</t>
        </is>
      </c>
    </row>
    <row r="232">
      <c r="A232" t="inlineStr">
        <is>
          <t>De toe te passen aansluitkabel is gemiddeld 10 m lang en is van het type: 4 x 16 VGVMvKas/Alk:</t>
        </is>
      </c>
      <c r="B232" t="inlineStr">
        <is>
          <t>The connection cable to be used is on average 10 m long and is of the type: 4 x 16 VGVMvKas/Alk:</t>
        </is>
      </c>
      <c r="C232" t="inlineStr">
        <is>
          <t>Z retour = Z f // R PE = 0.139 + j 0.033 Ω/km Homopolar impedance: Z f,0 = 0.60 + j0.15 Ω/km Short-circuit strength: I k,1s = 8.5 kA</t>
        </is>
      </c>
    </row>
    <row r="233">
      <c r="A233" t="inlineStr">
        <is>
          <t>I</t>
        </is>
      </c>
      <c r="B233" t="inlineStr">
        <is>
          <t>I</t>
        </is>
      </c>
      <c r="C233" t="inlineStr">
        <is>
          <t>j0.15 Ω/km Short-circuit strength: I k,1s = 8.5 kA The connection cable to be used is on average 10 m long and is of the type: 4 x 16 VGVMvKas/Alk:</t>
        </is>
      </c>
    </row>
    <row r="234">
      <c r="A234" t="inlineStr">
        <is>
          <t>max</t>
        </is>
      </c>
      <c r="B234" t="inlineStr">
        <is>
          <t>max</t>
        </is>
      </c>
      <c r="C234" t="inlineStr">
        <is>
          <t>Ω/km Short-circuit strength: I k,1s = 8.5 kA The connection cable to be used is on average 10 m long and is of the type: 4 x 16 VGVMvKas/Alk: I</t>
        </is>
      </c>
    </row>
    <row r="235">
      <c r="A235">
        <f> 65 A</f>
        <v/>
      </c>
      <c r="B235">
        <f> 65 A</f>
        <v/>
      </c>
      <c r="C235" t="inlineStr">
        <is>
          <t>Short-circuit strength: I k,1s = 8.5 kA The connection cable to be used is on average 10 m long and is of the type: 4 x 16 VGVMvKas/Alk: I max</t>
        </is>
      </c>
    </row>
    <row r="236">
      <c r="A236" t="inlineStr">
        <is>
          <t>bij G=1 Km/W</t>
        </is>
      </c>
      <c r="B236" t="inlineStr">
        <is>
          <t>at G=1 Km/W</t>
        </is>
      </c>
      <c r="C236" t="inlineStr">
        <is>
          <t>k,1s = 8.5 kA The connection cable to be used is on average 10 m long and is of the type: 4 x 16 VGVMvKas/Alk: I max = 65 A</t>
        </is>
      </c>
    </row>
    <row r="237">
      <c r="A237" t="inlineStr">
        <is>
          <t>Geleiderweerstand:</t>
        </is>
      </c>
      <c r="B237" t="inlineStr">
        <is>
          <t>Conductor resistance:</t>
        </is>
      </c>
      <c r="C237" t="inlineStr">
        <is>
          <t>kA The connection cable to be used is on average 10 m long and is of the type: 4 x 16 VGVMvKas/Alk: I max = 65 A at G=1 Km/W</t>
        </is>
      </c>
    </row>
    <row r="238">
      <c r="A238" t="inlineStr">
        <is>
          <t>R</t>
        </is>
      </c>
      <c r="B238" t="inlineStr">
        <is>
          <t>R</t>
        </is>
      </c>
      <c r="C238" t="inlineStr">
        <is>
          <t>connection cable to be used is on average 10 m long and is of the type: 4 x 16 VGVMvKas/Alk: I max = 65 A at G=1 Km/W Conductor resistance:</t>
        </is>
      </c>
    </row>
    <row r="239">
      <c r="A239" t="inlineStr">
        <is>
          <t>f</t>
        </is>
      </c>
      <c r="B239" t="inlineStr">
        <is>
          <t>f</t>
        </is>
      </c>
      <c r="C239" t="inlineStr">
        <is>
          <t>cable to be used is on average 10 m long and is of the type: 4 x 16 VGVMvKas/Alk: I max = 65 A at G=1 Km/W Conductor resistance: R</t>
        </is>
      </c>
    </row>
    <row r="240">
      <c r="A240">
        <f> 1,910 Ω/km</f>
        <v/>
      </c>
      <c r="B240">
        <f> 1.910 Ω/km</f>
        <v/>
      </c>
      <c r="C240" t="inlineStr">
        <is>
          <t>to be used is on average 10 m long and is of the type: 4 x 16 VGVMvKas/Alk: I max = 65 A at G=1 Km/W Conductor resistance: R f</t>
        </is>
      </c>
    </row>
    <row r="241">
      <c r="A241" t="inlineStr">
        <is>
          <t>(bij 20°C)</t>
        </is>
      </c>
      <c r="B241" t="inlineStr">
        <is>
          <t>(at 20°C)</t>
        </is>
      </c>
      <c r="C241" t="inlineStr">
        <is>
          <t>is on average 10 m long and is of the type: 4 x 16 VGVMvKas/Alk: I max = 65 A at G=1 Km/W Conductor resistance: R f = 1.910 Ω/km</t>
        </is>
      </c>
    </row>
    <row r="242">
      <c r="A242" t="inlineStr">
        <is>
          <t>Geleiderreactantie:</t>
        </is>
      </c>
      <c r="B242" t="inlineStr">
        <is>
          <t>Conductor reactance:</t>
        </is>
      </c>
      <c r="C242" t="inlineStr">
        <is>
          <t>average 10 m long and is of the type: 4 x 16 VGVMvKas/Alk: I max = 65 A at G=1 Km/W Conductor resistance: R f = 1.910 Ω/km (at 20°C)</t>
        </is>
      </c>
    </row>
    <row r="243">
      <c r="A243" t="inlineStr">
        <is>
          <t>X</t>
        </is>
      </c>
      <c r="B243" t="inlineStr">
        <is>
          <t>X</t>
        </is>
      </c>
      <c r="C243" t="inlineStr">
        <is>
          <t>m long and is of the type: 4 x 16 VGVMvKas/Alk: I max = 65 A at G=1 Km/W Conductor resistance: R f = 1.910 Ω/km (at 20°C) Conductor reactance:</t>
        </is>
      </c>
    </row>
    <row r="244">
      <c r="A244" t="inlineStr">
        <is>
          <t>f</t>
        </is>
      </c>
      <c r="B244" t="inlineStr">
        <is>
          <t>f</t>
        </is>
      </c>
      <c r="C244" t="inlineStr">
        <is>
          <t>long and is of the type: 4 x 16 VGVMvKas/Alk: I max = 65 A at G=1 Km/W Conductor resistance: R f = 1.910 Ω/km (at 20°C) Conductor reactance: X</t>
        </is>
      </c>
    </row>
    <row r="245">
      <c r="A245">
        <f> 0,096 Ω/km</f>
        <v/>
      </c>
      <c r="B245">
        <f> 0.096 Ω/km</f>
        <v/>
      </c>
      <c r="C245" t="inlineStr">
        <is>
          <t>and is of the type: 4 x 16 VGVMvKas/Alk: I max = 65 A at G=1 Km/W Conductor resistance: R f = 1.910 Ω/km (at 20°C) Conductor reactance: X f</t>
        </is>
      </c>
    </row>
    <row r="246">
      <c r="A246" t="inlineStr">
        <is>
          <t>Homopolaire impedantie:</t>
        </is>
      </c>
      <c r="B246" t="inlineStr">
        <is>
          <t>Homopolar impedance:</t>
        </is>
      </c>
      <c r="C246" t="inlineStr">
        <is>
          <t>the type: 4 x 16 VGVMvKas/Alk: I max = 65 A at G=1 Km/W Conductor resistance: R f = 1.910 Ω/km (at 20°C) Conductor reactance: X f = 0.096 Ω/km</t>
        </is>
      </c>
    </row>
    <row r="247">
      <c r="A247" t="inlineStr">
        <is>
          <t>Z</t>
        </is>
      </c>
      <c r="B247" t="inlineStr">
        <is>
          <t>Z</t>
        </is>
      </c>
      <c r="C247" t="inlineStr">
        <is>
          <t>4 x 16 VGVMvKas/Alk: I max = 65 A at G=1 Km/W Conductor resistance: R f = 1.910 Ω/km (at 20°C) Conductor reactance: X f = 0.096 Ω/km Homopolar impedance:</t>
        </is>
      </c>
    </row>
    <row r="248">
      <c r="A248" t="inlineStr">
        <is>
          <t>fa,0</t>
        </is>
      </c>
      <c r="B248" t="inlineStr">
        <is>
          <t>fa,0</t>
        </is>
      </c>
      <c r="C248" t="inlineStr">
        <is>
          <t>x 16 VGVMvKas/Alk: I max = 65 A at G=1 Km/W Conductor resistance: R f = 1.910 Ω/km (at 20°C) Conductor reactance: X f = 0.096 Ω/km Homopolar impedance: Z</t>
        </is>
      </c>
    </row>
    <row r="249">
      <c r="A249">
        <f> 5,73 + j0,19 Ω/km</f>
        <v/>
      </c>
      <c r="B249">
        <f> 5.73 + j0.19 Ω/km</f>
        <v/>
      </c>
      <c r="C249" t="inlineStr">
        <is>
          <t>16 VGVMvKas/Alk: I max = 65 A at G=1 Km/W Conductor resistance: R f = 1.910 Ω/km (at 20°C) Conductor reactance: X f = 0.096 Ω/km Homopolar impedance: Z fa,0</t>
        </is>
      </c>
    </row>
    <row r="250">
      <c r="A250" t="inlineStr">
        <is>
          <t>Kortsluitvastheid:</t>
        </is>
      </c>
      <c r="B250" t="inlineStr">
        <is>
          <t>Short-circuit strength:</t>
        </is>
      </c>
      <c r="C250" t="inlineStr">
        <is>
          <t>65 A at G=1 Km/W Conductor resistance: R f = 1.910 Ω/km (at 20°C) Conductor reactance: X f = 0.096 Ω/km Homopolar impedance: Z fa,0 = 5.73 + j0.19 Ω/km</t>
        </is>
      </c>
    </row>
    <row r="251">
      <c r="A251" t="inlineStr">
        <is>
          <t>I</t>
        </is>
      </c>
      <c r="B251" t="inlineStr">
        <is>
          <t>I</t>
        </is>
      </c>
      <c r="C251" t="inlineStr">
        <is>
          <t>at G=1 Km/W Conductor resistance: R f = 1.910 Ω/km (at 20°C) Conductor reactance: X f = 0.096 Ω/km Homopolar impedance: Z fa,0 = 5.73 + j0.19 Ω/km Short-circuit strength:</t>
        </is>
      </c>
    </row>
    <row r="252">
      <c r="A252" t="inlineStr">
        <is>
          <t>k,1s</t>
        </is>
      </c>
      <c r="B252" t="inlineStr">
        <is>
          <t>k,1s</t>
        </is>
      </c>
      <c r="C252" t="inlineStr">
        <is>
          <t>G=1 Km/W Conductor resistance: R f = 1.910 Ω/km (at 20°C) Conductor reactance: X f = 0.096 Ω/km Homopolar impedance: Z fa,0 = 5.73 + j0.19 Ω/km Short-circuit strength: I</t>
        </is>
      </c>
    </row>
    <row r="253">
      <c r="A253">
        <f> 1,3 kA</f>
        <v/>
      </c>
      <c r="B253">
        <f> 1.3 kA</f>
        <v/>
      </c>
      <c r="C253" t="inlineStr">
        <is>
          <t>Km/W Conductor resistance: R f = 1.910 Ω/km (at 20°C) Conductor reactance: X f = 0.096 Ω/km Homopolar impedance: Z fa,0 = 5.73 + j0.19 Ω/km Short-circuit strength: I k,1s</t>
        </is>
      </c>
    </row>
    <row r="254">
      <c r="A254" t="inlineStr">
        <is>
          <t>Toetsen op kabelcapaciteit</t>
        </is>
      </c>
      <c r="B254" t="inlineStr">
        <is>
          <t>Testing cable capacity</t>
        </is>
      </c>
      <c r="C254" t="inlineStr">
        <is>
          <t>R f = 1.910 Ω/km (at 20°C) Conductor reactance: X f = 0.096 Ω/km Homopolar impedance: Z fa,0 = 5.73 + j0.19 Ω/km Short-circuit strength: I k,1s = 1.3 kA</t>
        </is>
      </c>
    </row>
    <row r="255">
      <c r="A255" t="inlineStr">
        <is>
          <t>Het maximaal gelijktijdige vermogen van 100 woningen is aan het einde van de planperiode van 30 jaren:</t>
        </is>
      </c>
      <c r="B255" t="inlineStr">
        <is>
          <t>The maximum simultaneous power of 100 homes at the end of the 30-year planning period is:</t>
        </is>
      </c>
      <c r="C255" t="inlineStr">
        <is>
          <t>1.910 Ω/km (at 20°C) Conductor reactance: X f = 0.096 Ω/km Homopolar impedance: Z fa,0 = 5.73 + j0.19 Ω/km Short-circuit strength: I k,1s = 1.3 kA Testing cable capacity</t>
        </is>
      </c>
    </row>
    <row r="256">
      <c r="A256" t="inlineStr">
        <is>
          <t>P</t>
        </is>
      </c>
      <c r="B256" t="inlineStr">
        <is>
          <t>P</t>
        </is>
      </c>
      <c r="C256" t="inlineStr">
        <is>
          <t>5.73 + j0.19 Ω/km Short-circuit strength: I k,1s = 1.3 kA Testing cable capacity The maximum simultaneous power of 100 homes at the end of the 30-year planning period is:</t>
        </is>
      </c>
    </row>
    <row r="257">
      <c r="A257" t="inlineStr">
        <is>
          <t>max,100</t>
        </is>
      </c>
      <c r="B257" t="inlineStr">
        <is>
          <t>max,100</t>
        </is>
      </c>
      <c r="C257" t="inlineStr">
        <is>
          <t>+ j0.19 Ω/km Short-circuit strength: I k,1s = 1.3 kA Testing cable capacity The maximum simultaneous power of 100 homes at the end of the 30-year planning period is: P</t>
        </is>
      </c>
    </row>
    <row r="258">
      <c r="A258">
        <f> 100</f>
        <v/>
      </c>
      <c r="B258">
        <f> 100</f>
        <v/>
      </c>
      <c r="C258" t="inlineStr">
        <is>
          <t>j0.19 Ω/km Short-circuit strength: I k,1s = 1.3 kA Testing cable capacity The maximum simultaneous power of 100 homes at the end of the 30-year planning period is: P max,100</t>
        </is>
      </c>
    </row>
    <row r="259">
      <c r="A259" t="inlineStr">
        <is>
          <t>×</t>
        </is>
      </c>
      <c r="B259" t="inlineStr">
        <is>
          <t>×</t>
        </is>
      </c>
      <c r="C259" t="inlineStr">
        <is>
          <t>Short-circuit strength: I k,1s = 1.3 kA Testing cable capacity The maximum simultaneous power of 100 homes at the end of the 30-year planning period is: P max,100 = 100</t>
        </is>
      </c>
    </row>
    <row r="260">
      <c r="A260" t="inlineStr">
        <is>
          <t>2,58 kW</t>
        </is>
      </c>
      <c r="B260" t="inlineStr">
        <is>
          <t>2.58 kW</t>
        </is>
      </c>
      <c r="C260" t="inlineStr">
        <is>
          <t>strength: I k,1s = 1.3 kA Testing cable capacity The maximum simultaneous power of 100 homes at the end of the 30-year planning period is: P max,100 = 100 ×</t>
        </is>
      </c>
    </row>
    <row r="261">
      <c r="A261" t="inlineStr">
        <is>
          <t>×</t>
        </is>
      </c>
      <c r="B261" t="inlineStr">
        <is>
          <t>×</t>
        </is>
      </c>
      <c r="C261" t="inlineStr">
        <is>
          <t>k,1s = 1.3 kA Testing cable capacity The maximum simultaneous power of 100 homes at the end of the 30-year planning period is: P max,100 = 100 × 2.58 kW</t>
        </is>
      </c>
    </row>
    <row r="262">
      <c r="A262" t="inlineStr">
        <is>
          <t>0,46</t>
        </is>
      </c>
      <c r="B262" t="inlineStr">
        <is>
          <t>0.46</t>
        </is>
      </c>
      <c r="C262">
        <f> 1.3 kA Testing cable capacity The maximum simultaneous power of 100 homes at the end of the 30-year planning period is: P max,100 = 100 × 2.58 kW ×</f>
        <v/>
      </c>
    </row>
    <row r="263">
      <c r="A263" t="inlineStr">
        <is>
          <t>×</t>
        </is>
      </c>
      <c r="B263" t="inlineStr">
        <is>
          <t>×</t>
        </is>
      </c>
      <c r="C263" t="inlineStr">
        <is>
          <t>1.3 kA Testing cable capacity The maximum simultaneous power of 100 homes at the end of the 30-year planning period is: P max,100 = 100 × 2.58 kW × 0.46</t>
        </is>
      </c>
    </row>
    <row r="264">
      <c r="A264" t="inlineStr">
        <is>
          <t>1,01</t>
        </is>
      </c>
      <c r="B264" t="inlineStr">
        <is>
          <t>1.01</t>
        </is>
      </c>
      <c r="C264" t="inlineStr">
        <is>
          <t>kA Testing cable capacity The maximum simultaneous power of 100 homes at the end of the 30-year planning period is: P max,100 = 100 × 2.58 kW × 0.46 ×</t>
        </is>
      </c>
    </row>
    <row r="265">
      <c r="A265" t="inlineStr">
        <is>
          <t>30</t>
        </is>
      </c>
      <c r="B265" t="inlineStr">
        <is>
          <t>30</t>
        </is>
      </c>
      <c r="C265" t="inlineStr">
        <is>
          <t>Testing cable capacity The maximum simultaneous power of 100 homes at the end of the 30-year planning period is: P max,100 = 100 × 2.58 kW × 0.46 × 1.01</t>
        </is>
      </c>
    </row>
    <row r="266">
      <c r="A266">
        <f> 160 kW.</f>
        <v/>
      </c>
      <c r="B266">
        <f> 160 kW.</f>
        <v/>
      </c>
      <c r="C266" t="inlineStr">
        <is>
          <t>cable capacity The maximum simultaneous power of 100 homes at the end of the 30-year planning period is: P max,100 = 100 × 2.58 kW × 0.46 × 1.01 30</t>
        </is>
      </c>
    </row>
    <row r="267">
      <c r="A267" t="inlineStr">
        <is>
          <t>Verdeeld over 3 fasen is de maximale stroom:</t>
        </is>
      </c>
      <c r="B267" t="inlineStr">
        <is>
          <t>Distributed over 3 phases, the maximum current is:</t>
        </is>
      </c>
      <c r="C267" t="inlineStr">
        <is>
          <t>maximum simultaneous power of 100 homes at the end of the 30-year planning period is: P max,100 = 100 × 2.58 kW × 0.46 × 1.01 30 = 160 kW.</t>
        </is>
      </c>
    </row>
    <row r="268">
      <c r="A268" t="inlineStr">
        <is>
          <t>I</t>
        </is>
      </c>
      <c r="B268" t="inlineStr">
        <is>
          <t>I</t>
        </is>
      </c>
      <c r="C268" t="inlineStr">
        <is>
          <t>end of the 30-year planning period is: P max,100 = 100 × 2.58 kW × 0.46 × 1.01 30 = 160 kW. Distributed over 3 phases, the maximum current is:</t>
        </is>
      </c>
    </row>
    <row r="269">
      <c r="A269" t="inlineStr">
        <is>
          <t>max,100</t>
        </is>
      </c>
      <c r="B269" t="inlineStr">
        <is>
          <t>max,100</t>
        </is>
      </c>
      <c r="C269" t="inlineStr">
        <is>
          <t>of the 30-year planning period is: P max,100 = 100 × 2.58 kW × 0.46 × 1.01 30 = 160 kW. Distributed over 3 phases, the maximum current is: I</t>
        </is>
      </c>
    </row>
    <row r="270">
      <c r="A270">
        <f> 160 kW / 3 / 230 V = 232 A.</f>
        <v/>
      </c>
      <c r="B270">
        <f> 160 kW / 3 / 230 V = 232 A.</f>
        <v/>
      </c>
      <c r="C270" t="inlineStr">
        <is>
          <t>the 30-year planning period is: P max,100 = 100 × 2.58 kW × 0.46 × 1.01 30 = 160 kW. Distributed over 3 phases, the maximum current is: I max,100</t>
        </is>
      </c>
    </row>
    <row r="271">
      <c r="A271" t="inlineStr">
        <is>
          <t>Figuur 13.2 Voeding van 100 woningen met één kabel</t>
        </is>
      </c>
      <c r="B271" t="inlineStr">
        <is>
          <t>Figure 13.2 Power supply for 100 homes with a single cable</t>
        </is>
      </c>
      <c r="C271" t="inlineStr">
        <is>
          <t>kW × 0.46 × 1.01 30 = 160 kW. Distributed over 3 phases, the maximum current is: I max,100 = 160 kW / 3 / 230 V = 232 A.</t>
        </is>
      </c>
    </row>
    <row r="272">
      <c r="A272" t="inlineStr">
        <is>
          <t>In principe kan de 150 mm</t>
        </is>
      </c>
      <c r="B272" t="inlineStr">
        <is>
          <t>In principle, the 150 mm</t>
        </is>
      </c>
      <c r="C272" t="inlineStr">
        <is>
          <t>3 phases, the maximum current is: I max,100 = 160 kW / 3 / 230 V = 232 A. Figure 13.2 Power supply for 100 homes with a single cable</t>
        </is>
      </c>
    </row>
    <row r="273">
      <c r="A273" t="inlineStr">
        <is>
          <t>2</t>
        </is>
      </c>
      <c r="B273" t="inlineStr">
        <is>
          <t>2</t>
        </is>
      </c>
      <c r="C273" t="inlineStr">
        <is>
          <t>is: I max,100 = 160 kW / 3 / 230 V = 232 A. Figure 13.2 Power supply for 100 homes with a single cable In principle, the 150 mm</t>
        </is>
      </c>
    </row>
    <row r="274">
      <c r="A274" t="inlineStr">
        <is>
          <t>Al-kabel bij cos(φ) = 1 de stroom voeren voor voeding van alle 100 woningen. Figuur 13.2 laat zien dat de
  stroombelasting van de kabel 95% van de nominale stroomsterkte is. De afgebeelde spanningen zijn de maximale en de minimale waarden van de drie
  fasespanningen ten opzichte van de nul. Het verschil tussen minimum en maximum wordt veroorzaakt door de stochastische belasting (zie voor het model
  paragraaf 3.5.1 en voor de berekening paragraaf 9.7.2). In dit voorbeeld wordt alleen gelet op de minimale waarde van de spanning: 191 V op knooppunt A1,
  veroorzaakt door de maximale waarde van de stochastische belasting.</t>
        </is>
      </c>
      <c r="B274" t="inlineStr">
        <is>
          <t>The Al cable with cos(φ) = 1 carries the current to supply all 100 homes. Figure 13.2 shows that the current load of the cable is 95% of the nominal current. The depicted voltages are the maximum and minimum values of the three phase voltages relative to the neutral. The difference between the minimum and maximum is caused by the stochastic load (see paragraph 3.5.1 for the model and paragraph 9.7.2 for the calculation). In this example, only the minimum voltage value is considered: 191 V at node A1, caused by the maximum value of the stochastic load.</t>
        </is>
      </c>
      <c r="C274" t="inlineStr">
        <is>
          <t>I max,100 = 160 kW / 3 / 230 V = 232 A. Figure 13.2 Power supply for 100 homes with a single cable In principle, the 150 mm 2</t>
        </is>
      </c>
    </row>
    <row r="275">
      <c r="A275" t="inlineStr">
        <is>
          <t>Toetsen op spanningscriterium</t>
        </is>
      </c>
      <c r="B275" t="inlineStr">
        <is>
          <t>Testing against voltage criterion</t>
        </is>
      </c>
      <c r="C275" t="inlineStr">
        <is>
          <t>and paragraph 9.7.2 for the calculation). In this example, only the minimum voltage value is considered: 191 V at node A1, caused by the maximum value of the stochastic load.</t>
        </is>
      </c>
    </row>
    <row r="276">
      <c r="A276" t="inlineStr">
        <is>
          <t>Bij een gemiddelde perceelbreedte van 15 m en als alle woningen achter elkaar gesitueerd zijn, zouden alle woningen qua stroombelastbaarheid in principe
  kunnen worden aangesloten via een 1500 m lange LS-kabel. Met het oog op de spanningshuishouding is deze lengte volgens figuur 13.2 echter veel te groot.
  Bij een verdeelde belasting van 100 woningen leidt deze kabellengte namelijk tot 17% spanningsdaling. Op grond van een maximaal toegestane spanningsdaling
  van 5% mag de LS-kabel maximaal 825 m lang zijn, waardoor 55 woningen kunnen worden aangesloten. De maximale belastingstroom is dan 133 A (55%).</t>
        </is>
      </c>
      <c r="B276" t="inlineStr">
        <is>
          <t>With an average plot width of 15 meters and if all houses are situated one after the other, all houses could, in principle, be connected via a 1500-meter long low-voltage cable. However, with regard to voltage management, this length is far too long according to figure 13.2. With a distributed load of 100 houses, this cable length results in a 17% voltage drop. Based on a maximum allowable voltage drop of 5%, the low-voltage cable can be a maximum of 825 meters long, allowing 55 houses to be connected. The maximum load current would then be 133 A (55%).</t>
        </is>
      </c>
      <c r="C276" t="inlineStr">
        <is>
          <t>the calculation). In this example, only the minimum voltage value is considered: 191 V at node A1, caused by the maximum value of the stochastic load. Testing against voltage criterion</t>
        </is>
      </c>
    </row>
    <row r="277">
      <c r="A277" t="inlineStr">
        <is>
          <t>Figuur 13.3 Voeding van 55 woningen met één kabel</t>
        </is>
      </c>
      <c r="B277" t="inlineStr">
        <is>
          <t>Figure 13.3 Power supply for 55 houses with one cable</t>
        </is>
      </c>
      <c r="C277" t="inlineStr">
        <is>
          <t>drop of 5%, the low-voltage cable can be a maximum of 825 meters long, allowing 55 houses to be connected. The maximum load current would then be 133 A (55%).</t>
        </is>
      </c>
    </row>
    <row r="278">
      <c r="A278" t="inlineStr">
        <is>
          <t>Bij een kabel van deze lengte mag het inschakelen van een belasting niet leiden tot een te grote spanningsdip. Het inschakelen van een driefasige belasting
  van 11,5 kW leidt tot een stroom van 3 x 16 A. De berekening van de spanningsdip is beschreven in hoofdstuk 11 en is bij benadering gelijk aan:</t>
        </is>
      </c>
      <c r="B278" t="inlineStr">
        <is>
          <t>With a cable of this length, switching on a load should not result in an excessive voltage drop. Switching on a three-phase load of 11.5 kW results in a current of 3 x 16 A. The calculation of the voltage drop is described in Chapter 11 and is approximately equal to:</t>
        </is>
      </c>
      <c r="C278" t="inlineStr">
        <is>
          <t>of 825 meters long, allowing 55 houses to be connected. The maximum load current would then be 133 A (55%). Figure 13.3 Power supply for 55 houses with one cable</t>
        </is>
      </c>
    </row>
    <row r="279">
      <c r="A279" t="inlineStr">
        <is>
          <t>[</t>
        </is>
      </c>
      <c r="B279" t="inlineStr">
        <is>
          <t>[</t>
        </is>
      </c>
      <c r="C279" t="inlineStr">
        <is>
          <t>three-phase load of 11.5 kW results in a current of 3 x 16 A. The calculation of the voltage drop is described in Chapter 11 and is approximately equal to:</t>
        </is>
      </c>
    </row>
    <row r="280">
      <c r="A280" t="inlineStr">
        <is>
          <t>13.1</t>
        </is>
      </c>
      <c r="B280" t="inlineStr">
        <is>
          <t>13.1</t>
        </is>
      </c>
      <c r="C280" t="inlineStr">
        <is>
          <t>load of 11.5 kW results in a current of 3 x 16 A. The calculation of the voltage drop is described in Chapter 11 and is approximately equal to: [</t>
        </is>
      </c>
    </row>
    <row r="281">
      <c r="A281" t="inlineStr">
        <is>
          <t>]</t>
        </is>
      </c>
      <c r="B281" t="inlineStr">
        <is>
          <t>]</t>
        </is>
      </c>
      <c r="C281" t="inlineStr">
        <is>
          <t>of 11.5 kW results in a current of 3 x 16 A. The calculation of the voltage drop is described in Chapter 11 and is approximately equal to: [ 13.1</t>
        </is>
      </c>
    </row>
    <row r="282">
      <c r="A282" t="inlineStr">
        <is>
          <t>Deze waarde is lager dan de in de Netcode genoemde waarde. Het inschakelen van een enkelfasige belasting van 3,5 kW leidt tot een stroom van 16 A, hetgeen
  bij benadering leidt tot een spanningsdip van:</t>
        </is>
      </c>
      <c r="B282" t="inlineStr">
        <is>
          <t>This value is lower than the value mentioned in the Grid Code. Turning on a single-phase load of 3.5 kW results in a current of 16 A, which approximately leads to a voltage dip of:</t>
        </is>
      </c>
      <c r="C282" t="inlineStr">
        <is>
          <t>11.5 kW results in a current of 3 x 16 A. The calculation of the voltage drop is described in Chapter 11 and is approximately equal to: [ 13.1 ]</t>
        </is>
      </c>
    </row>
    <row r="283">
      <c r="A283" t="inlineStr">
        <is>
          <t>[</t>
        </is>
      </c>
      <c r="B283" t="inlineStr">
        <is>
          <t>[</t>
        </is>
      </c>
      <c r="C283" t="inlineStr">
        <is>
          <t>the value mentioned in the Grid Code. Turning on a single-phase load of 3.5 kW results in a current of 16 A, which approximately leads to a voltage dip of:</t>
        </is>
      </c>
    </row>
    <row r="284">
      <c r="A284" t="inlineStr">
        <is>
          <t>13.2</t>
        </is>
      </c>
      <c r="B284" t="inlineStr">
        <is>
          <t>13.2</t>
        </is>
      </c>
      <c r="C284" t="inlineStr">
        <is>
          <t>value mentioned in the Grid Code. Turning on a single-phase load of 3.5 kW results in a current of 16 A, which approximately leads to a voltage dip of: [</t>
        </is>
      </c>
    </row>
    <row r="285">
      <c r="A285" t="inlineStr">
        <is>
          <t>]</t>
        </is>
      </c>
      <c r="B285" t="inlineStr">
        <is>
          <t>]</t>
        </is>
      </c>
      <c r="C285" t="inlineStr">
        <is>
          <t>mentioned in the Grid Code. Turning on a single-phase load of 3.5 kW results in a current of 16 A, which approximately leads to a voltage dip of: [ 13.2</t>
        </is>
      </c>
    </row>
    <row r="286">
      <c r="A286" t="inlineStr">
        <is>
          <t>Ook deze waarde is lager dan de in de Netcode geëiste waarde, zodat deze lengte ten aanzien van de spanningsvastheid voldoet.</t>
        </is>
      </c>
      <c r="B286" t="inlineStr">
        <is>
          <t>This value is also lower than the value required in the Grid Code, so this length meets the voltage stability requirements.</t>
        </is>
      </c>
      <c r="C286" t="inlineStr">
        <is>
          <t>in the Grid Code. Turning on a single-phase load of 3.5 kW results in a current of 16 A, which approximately leads to a voltage dip of: [ 13.2 ]</t>
        </is>
      </c>
    </row>
    <row r="287">
      <c r="A287" t="inlineStr">
        <is>
          <t>Toetsen op netveiligheid</t>
        </is>
      </c>
      <c r="B287" t="inlineStr">
        <is>
          <t>Testing for grid safety</t>
        </is>
      </c>
      <c r="C287" t="inlineStr">
        <is>
          <t>leads to a voltage dip of: [ 13.2 ] This value is also lower than the value required in the Grid Code, so this length meets the voltage stability requirements.</t>
        </is>
      </c>
    </row>
    <row r="288">
      <c r="A288" t="inlineStr">
        <is>
          <t>Bij het toetsen op de netveiligheid van de</t>
        </is>
      </c>
      <c r="B288" t="inlineStr">
        <is>
          <t>When testing for the grid safety of the</t>
        </is>
      </c>
      <c r="C288" t="inlineStr">
        <is>
          <t>dip of: [ 13.2 ] This value is also lower than the value required in the Grid Code, so this length meets the voltage stability requirements. Testing for grid safety</t>
        </is>
      </c>
    </row>
    <row r="289">
      <c r="A289" t="inlineStr">
        <is>
          <t>l</t>
        </is>
      </c>
      <c r="B289" t="inlineStr">
        <is>
          <t>l</t>
        </is>
      </c>
      <c r="C289" t="inlineStr">
        <is>
          <t>also lower than the value required in the Grid Code, so this length meets the voltage stability requirements. Testing for grid safety When testing for the grid safety of the</t>
        </is>
      </c>
    </row>
    <row r="290">
      <c r="A290" t="inlineStr">
        <is>
          <t>hk</t>
        </is>
      </c>
      <c r="B290" t="inlineStr">
        <is>
          <t>hk</t>
        </is>
      </c>
      <c r="C290" t="inlineStr">
        <is>
          <t>lower than the value required in the Grid Code, so this length meets the voltage stability requirements. Testing for grid safety When testing for the grid safety of the l</t>
        </is>
      </c>
    </row>
    <row r="291">
      <c r="A291" t="inlineStr">
        <is>
          <t>=</t>
        </is>
      </c>
      <c r="B291" t="inlineStr">
        <is>
          <t>=</t>
        </is>
      </c>
      <c r="C291" t="inlineStr">
        <is>
          <t>than the value required in the Grid Code, so this length meets the voltage stability requirements. Testing for grid safety When testing for the grid safety of the l hk</t>
        </is>
      </c>
    </row>
    <row r="292">
      <c r="A292" t="inlineStr">
        <is>
          <t>0,825</t>
        </is>
      </c>
      <c r="B292" t="inlineStr">
        <is>
          <t>0.825</t>
        </is>
      </c>
      <c r="C292" t="inlineStr">
        <is>
          <t>the value required in the Grid Code, so this length meets the voltage stability requirements. Testing for grid safety When testing for the grid safety of the l hk =</t>
        </is>
      </c>
    </row>
    <row r="293">
      <c r="A293" t="inlineStr">
        <is>
          <t>km</t>
        </is>
      </c>
      <c r="B293" t="inlineStr">
        <is>
          <t>km</t>
        </is>
      </c>
      <c r="C293" t="inlineStr">
        <is>
          <t>value required in the Grid Code, so this length meets the voltage stability requirements. Testing for grid safety When testing for the grid safety of the l hk = 0.825</t>
        </is>
      </c>
    </row>
    <row r="294">
      <c r="A294" t="inlineStr">
        <is>
          <t>lange LS-streng wordt bekeken of een kortsluiting binnen 5
  s wordt afgeschakeld. Voor de berekening van de kortsluitstroom zijn de impedanties van de nettransformator en van de netvoeding nodig. De berekening van
  de transformatorimpedantie is beschreven in hoofdstuk 8 en deze is voor een 630 kVA normtransformator gelijk aan:</t>
        </is>
      </c>
      <c r="B294" t="inlineStr">
        <is>
          <t>long LV line is checked to see if a short circuit is disconnected within 5 seconds. For the calculation of the short-circuit current, the impedances of the grid transformer and the grid supply are needed. The calculation of the transformer impedance is described in Chapter 8, and for a 630 kVA standard transformer, it is equal to:</t>
        </is>
      </c>
      <c r="C294" t="inlineStr">
        <is>
          <t>required in the Grid Code, so this length meets the voltage stability requirements. Testing for grid safety When testing for the grid safety of the l hk = 0.825 km</t>
        </is>
      </c>
    </row>
    <row r="295">
      <c r="A295" t="inlineStr">
        <is>
          <t>Z</t>
        </is>
      </c>
      <c r="B295" t="inlineStr">
        <is>
          <t>Z</t>
        </is>
      </c>
      <c r="C295" t="inlineStr">
        <is>
          <t>grid transformer and the grid supply are needed. The calculation of the transformer impedance is described in Chapter 8, and for a 630 kVA standard transformer, it is equal to:</t>
        </is>
      </c>
    </row>
    <row r="296">
      <c r="A296" t="inlineStr">
        <is>
          <t>T,1</t>
        </is>
      </c>
      <c r="B296" t="inlineStr">
        <is>
          <t>T,1</t>
        </is>
      </c>
      <c r="C296" t="inlineStr">
        <is>
          <t>transformer and the grid supply are needed. The calculation of the transformer impedance is described in Chapter 8, and for a 630 kVA standard transformer, it is equal to: Z</t>
        </is>
      </c>
    </row>
    <row r="297">
      <c r="A297">
        <f> 0,002 + 0,010 Ω</f>
        <v/>
      </c>
      <c r="B297">
        <f> 0.002 + 0.010 Ω</f>
        <v/>
      </c>
      <c r="C297" t="inlineStr">
        <is>
          <t>and the grid supply are needed. The calculation of the transformer impedance is described in Chapter 8, and for a 630 kVA standard transformer, it is equal to: Z T,1</t>
        </is>
      </c>
    </row>
    <row r="298">
      <c r="A298" t="inlineStr">
        <is>
          <t>De homopolaire transformatorimpedantie wordt gelijk genomen aan de normale transformatorimpedantie:</t>
        </is>
      </c>
      <c r="B298" t="inlineStr">
        <is>
          <t>The homopolar transformer impedance is assumed to be equal to the normal transformer impedance:</t>
        </is>
      </c>
      <c r="C298" t="inlineStr">
        <is>
          <t>needed. The calculation of the transformer impedance is described in Chapter 8, and for a 630 kVA standard transformer, it is equal to: Z T,1 = 0.002 + 0.010 Ω</t>
        </is>
      </c>
    </row>
    <row r="299">
      <c r="A299" t="inlineStr">
        <is>
          <t>Z</t>
        </is>
      </c>
      <c r="B299" t="inlineStr">
        <is>
          <t>Z</t>
        </is>
      </c>
      <c r="C299" t="inlineStr">
        <is>
          <t>a 630 kVA standard transformer, it is equal to: Z T,1 = 0.002 + 0.010 Ω The homopolar transformer impedance is assumed to be equal to the normal transformer impedance:</t>
        </is>
      </c>
    </row>
    <row r="300">
      <c r="A300" t="inlineStr">
        <is>
          <t>T,0</t>
        </is>
      </c>
      <c r="B300" t="inlineStr">
        <is>
          <t>T,0</t>
        </is>
      </c>
      <c r="C300" t="inlineStr">
        <is>
          <t>630 kVA standard transformer, it is equal to: Z T,1 = 0.002 + 0.010 Ω The homopolar transformer impedance is assumed to be equal to the normal transformer impedance: Z</t>
        </is>
      </c>
    </row>
    <row r="301">
      <c r="A301">
        <f> Z</f>
        <v/>
      </c>
      <c r="B301">
        <f> Z</f>
        <v/>
      </c>
      <c r="C301" t="inlineStr">
        <is>
          <t>kVA standard transformer, it is equal to: Z T,1 = 0.002 + 0.010 Ω The homopolar transformer impedance is assumed to be equal to the normal transformer impedance: Z T,0</t>
        </is>
      </c>
    </row>
    <row r="302">
      <c r="A302" t="inlineStr">
        <is>
          <t>T,1</t>
        </is>
      </c>
      <c r="B302" t="inlineStr">
        <is>
          <t>T,1</t>
        </is>
      </c>
      <c r="C302" t="inlineStr">
        <is>
          <t>transformer, it is equal to: Z T,1 = 0.002 + 0.010 Ω The homopolar transformer impedance is assumed to be equal to the normal transformer impedance: Z T,0 = Z</t>
        </is>
      </c>
    </row>
    <row r="303">
      <c r="A303" t="inlineStr">
        <is>
          <t>Het beschikbare vermogen aan de primaire zijde van de transformator wordt geacht zo groot te zijn dat de impedantie van de netvoeding mag worden
  verwaarloosd. De driefasenkortsluitstroom bij een kabellengte van 825 m is dan:</t>
        </is>
      </c>
      <c r="B303" t="inlineStr">
        <is>
          <t>The available power on the primary side of the transformer is assumed to be so large that the impedance of the power supply can be neglected. The three-phase short-circuit current at a cable length of 825 meters is then:</t>
        </is>
      </c>
      <c r="C303" t="inlineStr">
        <is>
          <t>it is equal to: Z T,1 = 0.002 + 0.010 Ω The homopolar transformer impedance is assumed to be equal to the normal transformer impedance: Z T,0 = Z T,1</t>
        </is>
      </c>
    </row>
    <row r="304">
      <c r="A304" t="inlineStr">
        <is>
          <t>[</t>
        </is>
      </c>
      <c r="B304" t="inlineStr">
        <is>
          <t>[</t>
        </is>
      </c>
      <c r="C304" t="inlineStr">
        <is>
          <t>transformer is assumed to be so large that the impedance of the power supply can be neglected. The three-phase short-circuit current at a cable length of 825 meters is then:</t>
        </is>
      </c>
    </row>
    <row r="305">
      <c r="A305" t="inlineStr">
        <is>
          <t>13.3</t>
        </is>
      </c>
      <c r="B305" t="inlineStr">
        <is>
          <t>13.3</t>
        </is>
      </c>
      <c r="C305" t="inlineStr">
        <is>
          <t>is assumed to be so large that the impedance of the power supply can be neglected. The three-phase short-circuit current at a cable length of 825 meters is then: [</t>
        </is>
      </c>
    </row>
    <row r="306">
      <c r="A306" t="inlineStr">
        <is>
          <t>]</t>
        </is>
      </c>
      <c r="B306" t="inlineStr">
        <is>
          <t>]</t>
        </is>
      </c>
      <c r="C306" t="inlineStr">
        <is>
          <t>assumed to be so large that the impedance of the power supply can be neglected. The three-phase short-circuit current at a cable length of 825 meters is then: [ 13.3</t>
        </is>
      </c>
    </row>
    <row r="307">
      <c r="A307" t="inlineStr">
        <is>
          <t>Een standaard gG 250 A smeltveiligheid is geschikt voor de maximale stroombelastbaarheid van de toegepaste 150 mm</t>
        </is>
      </c>
      <c r="B307" t="inlineStr">
        <is>
          <t>A standard gG 250 A fuse is suitable for the maximum current-carrying capacity of the applied 150 mm</t>
        </is>
      </c>
      <c r="C307" t="inlineStr">
        <is>
          <t>to be so large that the impedance of the power supply can be neglected. The three-phase short-circuit current at a cable length of 825 meters is then: [ 13.3 ]</t>
        </is>
      </c>
    </row>
    <row r="308">
      <c r="A308" t="inlineStr">
        <is>
          <t>2</t>
        </is>
      </c>
      <c r="B308" t="inlineStr">
        <is>
          <t>2</t>
        </is>
      </c>
      <c r="C308" t="inlineStr">
        <is>
          <t>at a cable length of 825 meters is then: [ 13.3 ] A standard gG 250 A fuse is suitable for the maximum current-carrying capacity of the applied 150 mm</t>
        </is>
      </c>
    </row>
    <row r="309">
      <c r="A309" t="inlineStr">
        <is>
          <t>Al-kabel. In dat geval wordt
  de driefasenkortsluitstroom van een kortsluiting in de hoofdkabel binnen 3 s afgeschakeld, hetgeen binnen de 5 s eis valt. Wel moeten alle drie de fasen
  tegelijkertijd worden afgeschakeld. Indien de kortsluiting zich echter bevindt aan het einde van de laatste aansluitkabel in de LS-streng, moet de
  impedantie van deze</t>
        </is>
      </c>
      <c r="B309" t="inlineStr">
        <is>
          <t>Al-cable. In that case, the three-phase short-circuit current of a short circuit in the main cable is interrupted within 3 seconds, which meets the 5-second requirement. However, all three phases must be interrupted simultaneously. If the short circuit is located at the end of the last connection cable in the low-voltage string, the impedance of this</t>
        </is>
      </c>
      <c r="C309" t="inlineStr">
        <is>
          <t>a cable length of 825 meters is then: [ 13.3 ] A standard gG 250 A fuse is suitable for the maximum current-carrying capacity of the applied 150 mm 2</t>
        </is>
      </c>
    </row>
    <row r="310">
      <c r="A310" t="inlineStr">
        <is>
          <t>l</t>
        </is>
      </c>
      <c r="B310" t="inlineStr">
        <is>
          <t>l</t>
        </is>
      </c>
      <c r="C310" t="inlineStr">
        <is>
          <t>However, all three phases must be interrupted simultaneously. If the short circuit is located at the end of the last connection cable in the low-voltage string, the impedance of this</t>
        </is>
      </c>
    </row>
    <row r="311">
      <c r="A311" t="inlineStr">
        <is>
          <t>ak</t>
        </is>
      </c>
      <c r="B311" t="inlineStr">
        <is>
          <t>ak</t>
        </is>
      </c>
      <c r="C311" t="inlineStr">
        <is>
          <t>all three phases must be interrupted simultaneously. If the short circuit is located at the end of the last connection cable in the low-voltage string, the impedance of this l</t>
        </is>
      </c>
    </row>
    <row r="312">
      <c r="A312">
        <f> 0,010 km</f>
        <v/>
      </c>
      <c r="B312">
        <f> 0.010 km</f>
        <v/>
      </c>
      <c r="C312" t="inlineStr">
        <is>
          <t>three phases must be interrupted simultaneously. If the short circuit is located at the end of the last connection cable in the low-voltage string, the impedance of this l ak</t>
        </is>
      </c>
    </row>
    <row r="313">
      <c r="A313" t="inlineStr">
        <is>
          <t>lange aansluitkabel bij de totale circuitimpedantie worden opgeteld. De driefasenkortsluitstroom
  wordt dan 1118 A. In dat geval blijkt de kortsluiting na ongeveer 1,2 s te worden afgeschakeld, waardoor het net voor deze kortsluiting voldoet.</t>
        </is>
      </c>
      <c r="B313" t="inlineStr">
        <is>
          <t>the long connection cable is added to the total circuit impedance. The three-phase short-circuit current then becomes 1118 A. In that case, the short circuit is interrupted after approximately 1.2 seconds, ensuring the network meets the requirements for this short circuit.</t>
        </is>
      </c>
      <c r="C313" t="inlineStr">
        <is>
          <t>be interrupted simultaneously. If the short circuit is located at the end of the last connection cable in the low-voltage string, the impedance of this l ak = 0.010 km</t>
        </is>
      </c>
    </row>
    <row r="314">
      <c r="A314" t="inlineStr">
        <is>
          <t>Bij het berekenen van de fase-aardkortsluitstroom  moet bij voorkeur het complete model van de LS-kabel met fasegeleiders, nulgeleider en aardscherm
  worden gebruikt (hoofdstuk 8). Een eenvoudiger alternatief is de berekening zoals aangegeven in paragraaf 10.3.6 betreffende de kortsluitberekening in een
  LS-net. Bij deze laatstgenoemde methode is de homopolaire impedantie van de kabel</t>
        </is>
      </c>
      <c r="B314" t="inlineStr">
        <is>
          <t>When calculating the phase-to-earth short-circuit current, it is preferable to use the complete model of the low-voltage (LV) cable with phase conductors, neutral conductor, and earth shield (chapter 8). A simpler alternative is the calculation as indicated in paragraph 10.3.6 concerning the short-circuit calculation in an LV network. In this latter method, the homopolar impedance of the cable</t>
        </is>
      </c>
      <c r="C314" t="inlineStr">
        <is>
          <t>The three-phase short-circuit current then becomes 1118 A. In that case, the short circuit is interrupted after approximately 1.2 seconds, ensuring the network meets the requirements for this short circuit.</t>
        </is>
      </c>
    </row>
    <row r="315">
      <c r="A315" t="inlineStr">
        <is>
          <t>Z</t>
        </is>
      </c>
      <c r="B315" t="inlineStr">
        <is>
          <t>Z</t>
        </is>
      </c>
      <c r="C315" t="inlineStr">
        <is>
          <t>8). A simpler alternative is the calculation as indicated in paragraph 10.3.6 concerning the short-circuit calculation in an LV network. In this latter method, the homopolar impedance of the cable</t>
        </is>
      </c>
    </row>
    <row r="316">
      <c r="A316" t="inlineStr">
        <is>
          <t>f,0</t>
        </is>
      </c>
      <c r="B316" t="inlineStr">
        <is>
          <t>f,0</t>
        </is>
      </c>
      <c r="C316" t="inlineStr">
        <is>
          <t>A simpler alternative is the calculation as indicated in paragraph 10.3.6 concerning the short-circuit calculation in an LV network. In this latter method, the homopolar impedance of the cable Z</t>
        </is>
      </c>
    </row>
    <row r="317">
      <c r="A317" t="inlineStr">
        <is>
          <t>nodig. Een fase-aardkortsluiting
  in de hoofdkabel aan het einde van de LS-streng leidt dan bij een kabellengte van 825 m tot een kortsluitstroom van:</t>
        </is>
      </c>
      <c r="B317" t="inlineStr">
        <is>
          <t>necessary. A phase-to-earth short circuit in the main cable at the end of the LV line then leads to a short-circuit current of:</t>
        </is>
      </c>
      <c r="C317" t="inlineStr">
        <is>
          <t>simpler alternative is the calculation as indicated in paragraph 10.3.6 concerning the short-circuit calculation in an LV network. In this latter method, the homopolar impedance of the cable Z f,0</t>
        </is>
      </c>
    </row>
    <row r="318">
      <c r="A318" t="inlineStr">
        <is>
          <t>[</t>
        </is>
      </c>
      <c r="B318" t="inlineStr">
        <is>
          <t>[</t>
        </is>
      </c>
      <c r="C318" t="inlineStr">
        <is>
          <t>homopolar impedance of the cable Z f,0 necessary. A phase-to-earth short circuit in the main cable at the end of the LV line then leads to a short-circuit current of:</t>
        </is>
      </c>
    </row>
    <row r="319">
      <c r="A319" t="inlineStr">
        <is>
          <t>13.4</t>
        </is>
      </c>
      <c r="B319" t="inlineStr">
        <is>
          <t>13.4</t>
        </is>
      </c>
      <c r="C319" t="inlineStr">
        <is>
          <t>impedance of the cable Z f,0 necessary. A phase-to-earth short circuit in the main cable at the end of the LV line then leads to a short-circuit current of: [</t>
        </is>
      </c>
    </row>
    <row r="320">
      <c r="A320" t="inlineStr">
        <is>
          <t>]</t>
        </is>
      </c>
      <c r="B320" t="inlineStr">
        <is>
          <t>]</t>
        </is>
      </c>
      <c r="C320" t="inlineStr">
        <is>
          <t>of the cable Z f,0 necessary. A phase-to-earth short circuit in the main cable at the end of the LV line then leads to a short-circuit current of: [ 13.4</t>
        </is>
      </c>
    </row>
    <row r="321">
      <c r="A321" t="inlineStr">
        <is>
          <t>Indien een standaard 250 A smeltveiligheid is toegepast, schakelt deze in ongeveer 70 s af, zie figuur 13.4. De eis voor de netveiligheid is echter dat
  binnen 5 s afgeschakeld wordt. Er bestaan ook snel onderbrekende (F) of supersnel onderbrekende (FF) smeltveiligheden. Een supersnel onderbrekende
  smeltveiligheid gFF 250 A schakelt volgens zijn specificatie (Figuur 13.4) bij een stroom van 750 A op 10 s af,  zodat bij deze smeltveiligheid de fase-aardkortsluitstroom aan het einde van de LS-streng nog steeds te laat wordt afgeschakeld. Voor een kortsluiting aan
  het einde van de laatste 10 m lange aansluitkabel in de LS-streng is de kortsluitstroom nog kleiner, zodat deze berekening niet hoeft te worden uitgevoerd.</t>
        </is>
      </c>
      <c r="B321" t="inlineStr">
        <is>
          <t>If a standard 250 A fuse is used, it disconnects in approximately 70 seconds, see figure 13.4. However, the requirement for network safety is that disconnection occurs within 5 seconds. There are also fast-acting (F) or ultra-fast-acting (FF) fuses. An ultra-fast-acting gFF 250 A fuse disconnects according to its specification (Figure 13.4) at a current of 750 A in 10 seconds, so with this fuse, the phase-to-earth short-circuit current at the end of the LV line is still disconnected too late. For a short circuit at the end of the last 10-meter long connection cable in the LV line, the short-circuit current is even smaller, so this calculation does not need to be performed.</t>
        </is>
      </c>
      <c r="C321" t="inlineStr">
        <is>
          <t>the cable Z f,0 necessary. A phase-to-earth short circuit in the main cable at the end of the LV line then leads to a short-circuit current of: [ 13.4 ]</t>
        </is>
      </c>
    </row>
    <row r="322">
      <c r="A322" t="inlineStr">
        <is>
          <t>Figuur 13.4 Uitschakelkarakteristieken van een gG-patroon en een gFF-patroon</t>
        </is>
      </c>
      <c r="B322" t="inlineStr">
        <is>
          <t>Figure 13.4 Tripping characteristics of a gG fuse and a gFF fuse</t>
        </is>
      </c>
      <c r="C322" t="inlineStr">
        <is>
          <t>circuit at the end of the last 10-meter long connection cable in the LV line, the short-circuit current is even smaller, so this calculation does not need to be performed.</t>
        </is>
      </c>
    </row>
    <row r="323">
      <c r="A323" t="inlineStr">
        <is>
          <t>Aangezien al een supersnelle smeltveiligheid is toegepast moet met het oog op de netveiligheid de lengte van de LS-streng verder beperkt worden. Bij een
  lengte van</t>
        </is>
      </c>
      <c r="B323" t="inlineStr">
        <is>
          <t>Since a super-fast fuse has already been applied, the length of the LV line must be further limited for network safety. At a length of</t>
        </is>
      </c>
      <c r="C323" t="inlineStr">
        <is>
          <t>the LV line, the short-circuit current is even smaller, so this calculation does not need to be performed. Figure 13.4 Tripping characteristics of a gG fuse and a gFF fuse</t>
        </is>
      </c>
    </row>
    <row r="324">
      <c r="A324" t="inlineStr">
        <is>
          <t>l</t>
        </is>
      </c>
      <c r="B324" t="inlineStr">
        <is>
          <t>l</t>
        </is>
      </c>
      <c r="C324" t="inlineStr">
        <is>
          <t>fuse and a gFF fuse Since a super-fast fuse has already been applied, the length of the LV line must be further limited for network safety. At a length of</t>
        </is>
      </c>
    </row>
    <row r="325">
      <c r="A325" t="inlineStr">
        <is>
          <t>hk</t>
        </is>
      </c>
      <c r="B325" t="inlineStr">
        <is>
          <t>hk</t>
        </is>
      </c>
      <c r="C325" t="inlineStr">
        <is>
          <t>and a gFF fuse Since a super-fast fuse has already been applied, the length of the LV line must be further limited for network safety. At a length of l</t>
        </is>
      </c>
    </row>
    <row r="326">
      <c r="A326">
        <f> 0,675 km</f>
        <v/>
      </c>
      <c r="B326">
        <f> 0.675 km</f>
        <v/>
      </c>
      <c r="C326" t="inlineStr">
        <is>
          <t>a gFF fuse Since a super-fast fuse has already been applied, the length of the LV line must be further limited for network safety. At a length of l hk</t>
        </is>
      </c>
    </row>
    <row r="327">
      <c r="A327" t="inlineStr">
        <is>
          <t>(45 woningen) is de fase-aardkortsluitstroom bij een kortsluiting aan het einde van de laatste</t>
        </is>
      </c>
      <c r="B327" t="inlineStr">
        <is>
          <t>(45 homes) is the phase-to-earth short-circuit current in the event of a short circuit at the end of the last</t>
        </is>
      </c>
      <c r="C327" t="inlineStr">
        <is>
          <t>Since a super-fast fuse has already been applied, the length of the LV line must be further limited for network safety. At a length of l hk = 0.675 km</t>
        </is>
      </c>
    </row>
    <row r="328">
      <c r="A328" t="inlineStr">
        <is>
          <t>l</t>
        </is>
      </c>
      <c r="B328" t="inlineStr">
        <is>
          <t>l</t>
        </is>
      </c>
      <c r="C328" t="inlineStr">
        <is>
          <t>safety. At a length of l hk = 0.675 km (45 homes) is the phase-to-earth short-circuit current in the event of a short circuit at the end of the last</t>
        </is>
      </c>
    </row>
    <row r="329">
      <c r="A329" t="inlineStr">
        <is>
          <t>ak</t>
        </is>
      </c>
      <c r="B329" t="inlineStr">
        <is>
          <t>ak</t>
        </is>
      </c>
      <c r="C329" t="inlineStr">
        <is>
          <t>At a length of l hk = 0.675 km (45 homes) is the phase-to-earth short-circuit current in the event of a short circuit at the end of the last l</t>
        </is>
      </c>
    </row>
    <row r="330">
      <c r="A330">
        <f> 0,010 km</f>
        <v/>
      </c>
      <c r="B330">
        <f> 0.010 km</f>
        <v/>
      </c>
      <c r="C330" t="inlineStr">
        <is>
          <t>a length of l hk = 0.675 km (45 homes) is the phase-to-earth short-circuit current in the event of a short circuit at the end of the last l ak</t>
        </is>
      </c>
    </row>
    <row r="331">
      <c r="A331" t="inlineStr">
        <is>
          <t>lange aansluitkabel aan het einde van de LS-streng:</t>
        </is>
      </c>
      <c r="B331" t="inlineStr">
        <is>
          <t>long connection cable at the end of the LV line:</t>
        </is>
      </c>
      <c r="C331" t="inlineStr">
        <is>
          <t>l hk = 0.675 km (45 homes) is the phase-to-earth short-circuit current in the event of a short circuit at the end of the last l ak = 0.010 km</t>
        </is>
      </c>
    </row>
    <row r="332">
      <c r="A332" t="inlineStr">
        <is>
          <t>[</t>
        </is>
      </c>
      <c r="B332" t="inlineStr">
        <is>
          <t>[</t>
        </is>
      </c>
      <c r="C332" t="inlineStr">
        <is>
          <t>short-circuit current in the event of a short circuit at the end of the last l ak = 0.010 km long connection cable at the end of the LV line:</t>
        </is>
      </c>
    </row>
    <row r="333">
      <c r="A333" t="inlineStr">
        <is>
          <t>13.5</t>
        </is>
      </c>
      <c r="B333" t="inlineStr">
        <is>
          <t>13.5</t>
        </is>
      </c>
      <c r="C333" t="inlineStr">
        <is>
          <t>current in the event of a short circuit at the end of the last l ak = 0.010 km long connection cable at the end of the LV line: [</t>
        </is>
      </c>
    </row>
    <row r="334">
      <c r="A334" t="inlineStr">
        <is>
          <t>]</t>
        </is>
      </c>
      <c r="B334" t="inlineStr">
        <is>
          <t>]</t>
        </is>
      </c>
      <c r="C334" t="inlineStr">
        <is>
          <t>in the event of a short circuit at the end of the last l ak = 0.010 km long connection cable at the end of the LV line: [ 13.5</t>
        </is>
      </c>
    </row>
    <row r="335">
      <c r="A335" t="inlineStr">
        <is>
          <t>Volgens de specificaties van de supersnelle smeltveiligheid wordt deze kortsluitstroom op 4,4 s afgeschakeld. Hiermee is het net netveilig. De
  fase-aard­kortsluitstroom bij een kortsluiting aan het einde van de</t>
        </is>
      </c>
      <c r="B335" t="inlineStr">
        <is>
          <t>According to the specifications of the ultra-fast fuse, this short-circuit current is interrupted at 4.4 seconds. This ensures the network is safe. The phase-to-earth short-circuit current in the event of a short circuit at the end of the</t>
        </is>
      </c>
      <c r="C335" t="inlineStr">
        <is>
          <t>the event of a short circuit at the end of the last l ak = 0.010 km long connection cable at the end of the LV line: [ 13.5 ]</t>
        </is>
      </c>
    </row>
    <row r="336">
      <c r="A336" t="inlineStr">
        <is>
          <t>l</t>
        </is>
      </c>
      <c r="B336" t="inlineStr">
        <is>
          <t>l</t>
        </is>
      </c>
      <c r="C336" t="inlineStr">
        <is>
          <t>this short-circuit current is interrupted at 4.4 seconds. This ensures the network is safe. The phase-to-earth short-circuit current in the event of a short circuit at the end of the</t>
        </is>
      </c>
    </row>
    <row r="337">
      <c r="A337" t="inlineStr">
        <is>
          <t>hk</t>
        </is>
      </c>
      <c r="B337" t="inlineStr">
        <is>
          <t>hk</t>
        </is>
      </c>
      <c r="C337" t="inlineStr">
        <is>
          <t>short-circuit current is interrupted at 4.4 seconds. This ensures the network is safe. The phase-to-earth short-circuit current in the event of a short circuit at the end of the l</t>
        </is>
      </c>
    </row>
    <row r="338">
      <c r="A338">
        <f> 0,675 km</f>
        <v/>
      </c>
      <c r="B338">
        <f> 0.675 km</f>
        <v/>
      </c>
      <c r="C338" t="inlineStr">
        <is>
          <t>current is interrupted at 4.4 seconds. This ensures the network is safe. The phase-to-earth short-circuit current in the event of a short circuit at the end of the l hk</t>
        </is>
      </c>
    </row>
    <row r="339">
      <c r="A339" t="inlineStr">
        <is>
          <t>lange hoofdkabel van de LS-streng is:</t>
        </is>
      </c>
      <c r="B339" t="inlineStr">
        <is>
          <t>long main cable of the LV branch is:</t>
        </is>
      </c>
      <c r="C339" t="inlineStr">
        <is>
          <t>at 4.4 seconds. This ensures the network is safe. The phase-to-earth short-circuit current in the event of a short circuit at the end of the l hk = 0.675 km</t>
        </is>
      </c>
    </row>
    <row r="340">
      <c r="A340" t="inlineStr">
        <is>
          <t>[</t>
        </is>
      </c>
      <c r="B340" t="inlineStr">
        <is>
          <t>[</t>
        </is>
      </c>
      <c r="C340" t="inlineStr">
        <is>
          <t>safe. The phase-to-earth short-circuit current in the event of a short circuit at the end of the l hk = 0.675 km long main cable of the LV branch is:</t>
        </is>
      </c>
    </row>
    <row r="341">
      <c r="A341" t="inlineStr">
        <is>
          <t>13.6</t>
        </is>
      </c>
      <c r="B341" t="inlineStr">
        <is>
          <t>13.6</t>
        </is>
      </c>
      <c r="C341" t="inlineStr">
        <is>
          <t>The phase-to-earth short-circuit current in the event of a short circuit at the end of the l hk = 0.675 km long main cable of the LV branch is: [</t>
        </is>
      </c>
    </row>
    <row r="342">
      <c r="A342" t="inlineStr">
        <is>
          <t>]</t>
        </is>
      </c>
      <c r="B342" t="inlineStr">
        <is>
          <t>]</t>
        </is>
      </c>
      <c r="C342" t="inlineStr">
        <is>
          <t>phase-to-earth short-circuit current in the event of a short circuit at the end of the l hk = 0.675 km long main cable of the LV branch is: [ 13.6</t>
        </is>
      </c>
    </row>
    <row r="343">
      <c r="A343" t="inlineStr">
        <is>
          <t>Deze kortsluitstroom wordt volgens de specificaties van de supersnelle smeltveiligheid op 2,3 s afgeschakeld.</t>
        </is>
      </c>
      <c r="B343" t="inlineStr">
        <is>
          <t>This short-circuit current is interrupted according to the specifications of the ultra-fast fuse in 2.3 seconds.</t>
        </is>
      </c>
      <c r="C343" t="inlineStr">
        <is>
          <t>short-circuit current in the event of a short circuit at the end of the l hk = 0.675 km long main cable of the LV branch is: [ 13.6 ]</t>
        </is>
      </c>
    </row>
    <row r="344">
      <c r="A344" t="inlineStr">
        <is>
          <t>Toetsen op kortsluitvastheid</t>
        </is>
      </c>
      <c r="B344" t="inlineStr">
        <is>
          <t>Testing for short-circuit resistance</t>
        </is>
      </c>
      <c r="C344">
        <f> 0.675 km long main cable of the LV branch is: [ 13.6 ] This short-circuit current is interrupted according to the specifications of the ultra-fast fuse in 2.3 seconds.</f>
        <v/>
      </c>
    </row>
    <row r="345">
      <c r="A345" t="inlineStr">
        <is>
          <t>De opwarming van de kabel tijdens een kortsluiting is een adiabatisch proces, hetgeen betekent dat het opwarmingsproces zo kort duurt dat er geen warmte
  naar de omgeving wordt afgestaan. Het opwarmingsproces speelt zich alleen in en rond de geleiders af. De kortsluitvastheid wordt bepaald door het product
  van het kwadraat van de stroomsterkte en de duur van deze stroom. De toegepaste LS-hoofdkabel heeft met een gespecificeerde</t>
        </is>
      </c>
      <c r="B345" t="inlineStr">
        <is>
          <t>The heating of the cable during a short circuit is an adiabatic process, which means that the heating process is so brief that no heat is transferred to the surroundings. The heating process occurs only in and around the conductors. The short-circuit resistance is determined by the product of the square of the current and the duration of this current. The applied LV main cable has a specified</t>
        </is>
      </c>
      <c r="C345" t="inlineStr">
        <is>
          <t>main cable of the LV branch is: [ 13.6 ] This short-circuit current is interrupted according to the specifications of the ultra-fast fuse in 2.3 seconds. Testing for short-circuit resistance</t>
        </is>
      </c>
    </row>
    <row r="346">
      <c r="A346" t="inlineStr">
        <is>
          <t>I</t>
        </is>
      </c>
      <c r="B346" t="inlineStr">
        <is>
          <t>I</t>
        </is>
      </c>
      <c r="C346" t="inlineStr">
        <is>
          <t>the conductors. The short-circuit resistance is determined by the product of the square of the current and the duration of this current. The applied LV main cable has a specified</t>
        </is>
      </c>
    </row>
    <row r="347">
      <c r="A347" t="inlineStr">
        <is>
          <t>k,1s</t>
        </is>
      </c>
      <c r="B347" t="inlineStr">
        <is>
          <t>k,1s</t>
        </is>
      </c>
      <c r="C347" t="inlineStr">
        <is>
          <t>conductors. The short-circuit resistance is determined by the product of the square of the current and the duration of this current. The applied LV main cable has a specified I</t>
        </is>
      </c>
    </row>
    <row r="348">
      <c r="A348" t="inlineStr">
        <is>
          <t>van
  8,5 kA gedurende één seconde een maximale waarde voor</t>
        </is>
      </c>
      <c r="B348" t="inlineStr">
        <is>
          <t>of
  8.5 kA for one second as a maximum value for</t>
        </is>
      </c>
      <c r="C348" t="inlineStr">
        <is>
          <t>The short-circuit resistance is determined by the product of the square of the current and the duration of this current. The applied LV main cable has a specified I k,1s</t>
        </is>
      </c>
    </row>
    <row r="349">
      <c r="A349" t="inlineStr">
        <is>
          <t>I</t>
        </is>
      </c>
      <c r="B349" t="inlineStr">
        <is>
          <t>I</t>
        </is>
      </c>
      <c r="C349" t="inlineStr">
        <is>
          <t>of the current and the duration of this current. The applied LV main cable has a specified I k,1s of 8.5 kA for one second as a maximum value for</t>
        </is>
      </c>
    </row>
    <row r="350">
      <c r="A350" t="inlineStr">
        <is>
          <t>k</t>
        </is>
      </c>
      <c r="B350" t="inlineStr">
        <is>
          <t>k</t>
        </is>
      </c>
      <c r="C350" t="inlineStr">
        <is>
          <t>the current and the duration of this current. The applied LV main cable has a specified I k,1s of 8.5 kA for one second as a maximum value for I</t>
        </is>
      </c>
    </row>
    <row r="351">
      <c r="A351" t="inlineStr">
        <is>
          <t>2</t>
        </is>
      </c>
      <c r="B351" t="inlineStr">
        <is>
          <t>2</t>
        </is>
      </c>
      <c r="C351" t="inlineStr">
        <is>
          <t>current and the duration of this current. The applied LV main cable has a specified I k,1s of 8.5 kA for one second as a maximum value for I k</t>
        </is>
      </c>
    </row>
    <row r="352">
      <c r="A352" t="inlineStr">
        <is>
          <t>t</t>
        </is>
      </c>
      <c r="B352" t="inlineStr">
        <is>
          <t>t</t>
        </is>
      </c>
      <c r="C352" t="inlineStr">
        <is>
          <t>and the duration of this current. The applied LV main cable has a specified I k,1s of 8.5 kA for one second as a maximum value for I k 2</t>
        </is>
      </c>
    </row>
    <row r="353">
      <c r="A353" t="inlineStr">
        <is>
          <t>van:</t>
        </is>
      </c>
      <c r="B353" t="inlineStr">
        <is>
          <t>from:</t>
        </is>
      </c>
      <c r="C353" t="inlineStr">
        <is>
          <t>the duration of this current. The applied LV main cable has a specified I k,1s of 8.5 kA for one second as a maximum value for I k 2 t</t>
        </is>
      </c>
    </row>
    <row r="354">
      <c r="A354" t="inlineStr">
        <is>
          <t>I</t>
        </is>
      </c>
      <c r="B354" t="inlineStr">
        <is>
          <t>I</t>
        </is>
      </c>
      <c r="C354" t="inlineStr">
        <is>
          <t>duration of this current. The applied LV main cable has a specified I k,1s of 8.5 kA for one second as a maximum value for I k 2 t from:</t>
        </is>
      </c>
    </row>
    <row r="355">
      <c r="A355" t="inlineStr">
        <is>
          <t>k</t>
        </is>
      </c>
      <c r="B355" t="inlineStr">
        <is>
          <t>k</t>
        </is>
      </c>
      <c r="C355" t="inlineStr">
        <is>
          <t>of this current. The applied LV main cable has a specified I k,1s of 8.5 kA for one second as a maximum value for I k 2 t from: I</t>
        </is>
      </c>
    </row>
    <row r="356">
      <c r="A356" t="inlineStr">
        <is>
          <t>2</t>
        </is>
      </c>
      <c r="B356" t="inlineStr">
        <is>
          <t>2</t>
        </is>
      </c>
      <c r="C356" t="inlineStr">
        <is>
          <t>this current. The applied LV main cable has a specified I k,1s of 8.5 kA for one second as a maximum value for I k 2 t from: I k</t>
        </is>
      </c>
    </row>
    <row r="357">
      <c r="A357" t="inlineStr">
        <is>
          <t>t = I</t>
        </is>
      </c>
      <c r="B357" t="inlineStr">
        <is>
          <t>t = I</t>
        </is>
      </c>
      <c r="C357" t="inlineStr">
        <is>
          <t>current. The applied LV main cable has a specified I k,1s of 8.5 kA for one second as a maximum value for I k 2 t from: I k 2</t>
        </is>
      </c>
    </row>
    <row r="358">
      <c r="A358" t="inlineStr">
        <is>
          <t>k,1s</t>
        </is>
      </c>
      <c r="B358" t="inlineStr">
        <is>
          <t>k,1s</t>
        </is>
      </c>
      <c r="C358" t="inlineStr">
        <is>
          <t>LV main cable has a specified I k,1s of 8.5 kA for one second as a maximum value for I k 2 t from: I k 2 t = I</t>
        </is>
      </c>
    </row>
    <row r="359">
      <c r="A359" t="inlineStr">
        <is>
          <t>2</t>
        </is>
      </c>
      <c r="B359" t="inlineStr">
        <is>
          <t>2</t>
        </is>
      </c>
      <c r="C359" t="inlineStr">
        <is>
          <t>main cable has a specified I k,1s of 8.5 kA for one second as a maximum value for I k 2 t from: I k 2 t = I k,1s</t>
        </is>
      </c>
    </row>
    <row r="360">
      <c r="A360" t="inlineStr">
        <is>
          <t>× 1 = 8,5</t>
        </is>
      </c>
      <c r="B360" t="inlineStr">
        <is>
          <t>× 1 = 8.5</t>
        </is>
      </c>
      <c r="C360" t="inlineStr">
        <is>
          <t>cable has a specified I k,1s of 8.5 kA for one second as a maximum value for I k 2 t from: I k 2 t = I k,1s 2</t>
        </is>
      </c>
    </row>
    <row r="361">
      <c r="A361" t="inlineStr">
        <is>
          <t>2</t>
        </is>
      </c>
      <c r="B361" t="inlineStr">
        <is>
          <t>2</t>
        </is>
      </c>
      <c r="C361" t="inlineStr">
        <is>
          <t>I k,1s of 8.5 kA for one second as a maximum value for I k 2 t from: I k 2 t = I k,1s 2 × 1 = 8.5</t>
        </is>
      </c>
    </row>
    <row r="362">
      <c r="A362" t="inlineStr">
        <is>
          <t>× 1 = 72,3 MA</t>
        </is>
      </c>
      <c r="B362" t="inlineStr">
        <is>
          <t>× 1 = 72.3 MA</t>
        </is>
      </c>
      <c r="C362" t="inlineStr">
        <is>
          <t>k,1s of 8.5 kA for one second as a maximum value for I k 2 t from: I k 2 t = I k,1s 2 × 1 = 8.5 2</t>
        </is>
      </c>
    </row>
    <row r="363">
      <c r="A363" t="inlineStr">
        <is>
          <t>2</t>
        </is>
      </c>
      <c r="B363" t="inlineStr">
        <is>
          <t>2</t>
        </is>
      </c>
      <c r="C363" t="inlineStr">
        <is>
          <t>one second as a maximum value for I k 2 t from: I k 2 t = I k,1s 2 × 1 = 8.5 2 × 1 = 72.3 MA</t>
        </is>
      </c>
    </row>
    <row r="364">
      <c r="A364" t="inlineStr">
        <is>
          <t>s</t>
        </is>
      </c>
      <c r="B364" t="inlineStr">
        <is>
          <t>s</t>
        </is>
      </c>
      <c r="C364" t="inlineStr">
        <is>
          <t>second as a maximum value for I k 2 t from: I k 2 t = I k,1s 2 × 1 = 8.5 2 × 1 = 72.3 MA 2</t>
        </is>
      </c>
    </row>
    <row r="365">
      <c r="A365" t="inlineStr">
        <is>
          <t>De kortsluitvastheid kan worden bekeken voor een driefasenkortsluiting en een fase-aardkortsluiting. In het geval van een driefasenkortsluiting zijn de
  stroomsterktes door de drie fasen niet geheel gelijk aan elkaar. Dit wordt veroorzaakt door de asymmetrie in de 675 m lange LS-kabel (zie paragraaf 8.2.8).
  Als gevolg schakelen de smeltveiligheden de drie fasen na elkaar af: de fase met de grootste stroomsterkte eerst en de fase met de laagste stroomsterkte
  het laatst. Doordat de fase met de laagste stroomsterkte na het afschakelen van de andere twee fasen uiteindelijk een fase-aardkortsluitstroom voert, die
  kleiner is dan de fasestroom bij een driefasenkortsluitstroom, kan het voorkomen dat de smeltveiligheid van de laatste fase pas veel later doorsmelt. Tabel
  13.2 vat de resultaten samen voor de kortsluit- en afschakelsequentie, berekend met een netberekeningsprogramma. Per sequentie zijn de grootste
  kortsluitstroom, de duur dat deze onveranderd vloeit en de bijdrage aan de kortsluitbelasting weergegeven.</t>
        </is>
      </c>
      <c r="B365" t="inlineStr">
        <is>
          <t>The short-circuit strength can be examined for a three-phase short circuit and a phase-to-ground short circuit. In the case of a three-phase short circuit, the current strengths through the three phases are not entirely equal. This is caused by the asymmetry in the 675-meter-long low-voltage cable (see paragraph 8.2.8). As a result, the fuses disconnect the three phases one after the other: the phase with the highest current strength first and the phase with the lowest current strength last. Because the phase with the lowest current strength ultimately carries a phase-to-ground short-circuit current after the other two phases have been disconnected, which is smaller than the phase current in a three-phase short-circuit current, it can happen that the fuse of the last phase melts much later. Table 13.2 summarizes the results for the short-circuit and disconnection sequence, calculated with a network calculation program. For each sequence, the highest short-circuit current, the duration that it flows unchanged, and the contribution to the short-circuit load are shown.</t>
        </is>
      </c>
      <c r="C365" t="inlineStr">
        <is>
          <t>as a maximum value for I k 2 t from: I k 2 t = I k,1s 2 × 1 = 8.5 2 × 1 = 72.3 MA 2 s</t>
        </is>
      </c>
    </row>
    <row r="366">
      <c r="A366" t="inlineStr">
        <is>
          <t>Tabel 13.2 Resultaten van een driefasenkortsluitstroomberekening</t>
        </is>
      </c>
      <c r="B366" t="inlineStr">
        <is>
          <t>Table 13.2 Results of a Three-Phase Short-Circuit Current Calculation</t>
        </is>
      </c>
      <c r="C366" t="inlineStr">
        <is>
          <t>disconnection sequence, calculated with a network calculation program. For each sequence, the highest short-circuit current, the duration that it flows unchanged, and the contribution to the short-circuit load are shown.</t>
        </is>
      </c>
    </row>
    <row r="367">
      <c r="A367" t="inlineStr">
        <is>
          <t>I (A)</t>
        </is>
      </c>
      <c r="B367" t="inlineStr">
        <is>
          <t>I (A)</t>
        </is>
      </c>
      <c r="C367" t="inlineStr">
        <is>
          <t>each sequence, the highest short-circuit current, the duration that it flows unchanged, and the contribution to the short-circuit load are shown. Table 13.2 Results of a Three-Phase Short-Circuit Current Calculation</t>
        </is>
      </c>
    </row>
    <row r="368">
      <c r="A368" t="inlineStr">
        <is>
          <t>Dt (s)</t>
        </is>
      </c>
      <c r="B368" t="inlineStr">
        <is>
          <t>Dt (s)</t>
        </is>
      </c>
      <c r="C368" t="inlineStr">
        <is>
          <t>the highest short-circuit current, the duration that it flows unchanged, and the contribution to the short-circuit load are shown. Table 13.2 Results of a Three-Phase Short-Circuit Current Calculation I (A)</t>
        </is>
      </c>
    </row>
    <row r="369">
      <c r="A369" t="inlineStr">
        <is>
          <t>I</t>
        </is>
      </c>
      <c r="B369" t="inlineStr">
        <is>
          <t>I</t>
        </is>
      </c>
      <c r="C369" t="inlineStr">
        <is>
          <t>short-circuit current, the duration that it flows unchanged, and the contribution to the short-circuit load are shown. Table 13.2 Results of a Three-Phase Short-Circuit Current Calculation I (A) Dt (s)</t>
        </is>
      </c>
    </row>
    <row r="370">
      <c r="A370" t="inlineStr">
        <is>
          <t>2</t>
        </is>
      </c>
      <c r="B370" t="inlineStr">
        <is>
          <t>2</t>
        </is>
      </c>
      <c r="C370" t="inlineStr">
        <is>
          <t>current, the duration that it flows unchanged, and the contribution to the short-circuit load are shown. Table 13.2 Results of a Three-Phase Short-Circuit Current Calculation I (A) Dt (s) I</t>
        </is>
      </c>
    </row>
    <row r="371">
      <c r="A371" t="inlineStr">
        <is>
          <t>t (MA</t>
        </is>
      </c>
      <c r="B371" t="inlineStr">
        <is>
          <t>t (MA)</t>
        </is>
      </c>
      <c r="C371" t="inlineStr">
        <is>
          <t>the duration that it flows unchanged, and the contribution to the short-circuit load are shown. Table 13.2 Results of a Three-Phase Short-Circuit Current Calculation I (A) Dt (s) I 2</t>
        </is>
      </c>
    </row>
    <row r="372">
      <c r="A372" t="inlineStr">
        <is>
          <t>2</t>
        </is>
      </c>
      <c r="B372" t="inlineStr">
        <is>
          <t>2</t>
        </is>
      </c>
      <c r="C372" t="inlineStr">
        <is>
          <t>that it flows unchanged, and the contribution to the short-circuit load are shown. Table 13.2 Results of a Three-Phase Short-Circuit Current Calculation I (A) Dt (s) I 2 t (MA)</t>
        </is>
      </c>
    </row>
    <row r="373">
      <c r="A373" t="inlineStr">
        <is>
          <t>s)</t>
        </is>
      </c>
      <c r="B373" t="inlineStr">
        <is>
          <t>s)</t>
        </is>
      </c>
      <c r="C373" t="inlineStr">
        <is>
          <t>it flows unchanged, and the contribution to the short-circuit load are shown. Table 13.2 Results of a Three-Phase Short-Circuit Current Calculation I (A) Dt (s) I 2 t (MA) 2</t>
        </is>
      </c>
    </row>
    <row r="374">
      <c r="A374" t="inlineStr">
        <is>
          <t>1602</t>
        </is>
      </c>
      <c r="B374" t="inlineStr">
        <is>
          <t>1602</t>
        </is>
      </c>
      <c r="C374" t="inlineStr">
        <is>
          <t>flows unchanged, and the contribution to the short-circuit load are shown. Table 13.2 Results of a Three-Phase Short-Circuit Current Calculation I (A) Dt (s) I 2 t (MA) 2 s)</t>
        </is>
      </c>
    </row>
    <row r="375">
      <c r="A375" t="inlineStr">
        <is>
          <t>0,097</t>
        </is>
      </c>
      <c r="B375" t="inlineStr">
        <is>
          <t>0.097</t>
        </is>
      </c>
      <c r="C375" t="inlineStr">
        <is>
          <t>unchanged, and the contribution to the short-circuit load are shown. Table 13.2 Results of a Three-Phase Short-Circuit Current Calculation I (A) Dt (s) I 2 t (MA) 2 s) 1602</t>
        </is>
      </c>
    </row>
    <row r="376">
      <c r="A376" t="inlineStr">
        <is>
          <t>0,2489</t>
        </is>
      </c>
      <c r="B376" t="inlineStr">
        <is>
          <t>0.2489</t>
        </is>
      </c>
      <c r="C376" t="inlineStr">
        <is>
          <t>and the contribution to the short-circuit load are shown. Table 13.2 Results of a Three-Phase Short-Circuit Current Calculation I (A) Dt (s) I 2 t (MA) 2 s) 1602 0.097</t>
        </is>
      </c>
    </row>
    <row r="377">
      <c r="A377" t="inlineStr">
        <is>
          <t>1403</t>
        </is>
      </c>
      <c r="B377" t="inlineStr">
        <is>
          <t>1403</t>
        </is>
      </c>
      <c r="C377" t="inlineStr">
        <is>
          <t>the contribution to the short-circuit load are shown. Table 13.2 Results of a Three-Phase Short-Circuit Current Calculation I (A) Dt (s) I 2 t (MA) 2 s) 1602 0.097 0.2489</t>
        </is>
      </c>
    </row>
    <row r="378">
      <c r="A378" t="inlineStr">
        <is>
          <t>0,162</t>
        </is>
      </c>
      <c r="B378" t="inlineStr">
        <is>
          <t>0.162</t>
        </is>
      </c>
      <c r="C378" t="inlineStr">
        <is>
          <t>contribution to the short-circuit load are shown. Table 13.2 Results of a Three-Phase Short-Circuit Current Calculation I (A) Dt (s) I 2 t (MA) 2 s) 1602 0.097 0.2489 1403</t>
        </is>
      </c>
    </row>
    <row r="379">
      <c r="A379" t="inlineStr">
        <is>
          <t>0,3189</t>
        </is>
      </c>
      <c r="B379" t="inlineStr">
        <is>
          <t>0.3189</t>
        </is>
      </c>
      <c r="C379" t="inlineStr">
        <is>
          <t>to the short-circuit load are shown. Table 13.2 Results of a Three-Phase Short-Circuit Current Calculation I (A) Dt (s) I 2 t (MA) 2 s) 1602 0.097 0.2489 1403 0.162</t>
        </is>
      </c>
    </row>
    <row r="380">
      <c r="A380" t="inlineStr">
        <is>
          <t>919</t>
        </is>
      </c>
      <c r="B380" t="inlineStr">
        <is>
          <t>919</t>
        </is>
      </c>
      <c r="C380" t="inlineStr">
        <is>
          <t>the short-circuit load are shown. Table 13.2 Results of a Three-Phase Short-Circuit Current Calculation I (A) Dt (s) I 2 t (MA) 2 s) 1602 0.097 0.2489 1403 0.162 0.3189</t>
        </is>
      </c>
    </row>
    <row r="381">
      <c r="A381" t="inlineStr">
        <is>
          <t>2,669</t>
        </is>
      </c>
      <c r="B381" t="inlineStr">
        <is>
          <t>2,669</t>
        </is>
      </c>
      <c r="C381" t="inlineStr">
        <is>
          <t>short-circuit load are shown. Table 13.2 Results of a Three-Phase Short-Circuit Current Calculation I (A) Dt (s) I 2 t (MA) 2 s) 1602 0.097 0.2489 1403 0.162 0.3189 919</t>
        </is>
      </c>
    </row>
    <row r="382">
      <c r="A382" t="inlineStr">
        <is>
          <t>2,2541</t>
        </is>
      </c>
      <c r="B382" t="inlineStr">
        <is>
          <t>2.2541</t>
        </is>
      </c>
      <c r="C382" t="inlineStr">
        <is>
          <t>load are shown. Table 13.2 Results of a Three-Phase Short-Circuit Current Calculation I (A) Dt (s) I 2 t (MA) 2 s) 1602 0.097 0.2489 1403 0.162 0.3189 919 2,669</t>
        </is>
      </c>
    </row>
    <row r="383">
      <c r="A383" t="inlineStr">
        <is>
          <t>-------------- +</t>
        </is>
      </c>
      <c r="B383" t="inlineStr">
        <is>
          <t>-------------- +</t>
        </is>
      </c>
      <c r="C383" t="inlineStr">
        <is>
          <t>are shown. Table 13.2 Results of a Three-Phase Short-Circuit Current Calculation I (A) Dt (s) I 2 t (MA) 2 s) 1602 0.097 0.2489 1403 0.162 0.3189 919 2,669 2.2541</t>
        </is>
      </c>
    </row>
    <row r="384">
      <c r="A384" t="inlineStr">
        <is>
          <t>-------------- +</t>
        </is>
      </c>
      <c r="B384" t="inlineStr">
        <is>
          <t>-------------- +</t>
        </is>
      </c>
      <c r="C384" t="inlineStr">
        <is>
          <t>Table 13.2 Results of a Three-Phase Short-Circuit Current Calculation I (A) Dt (s) I 2 t (MA) 2 s) 1602 0.097 0.2489 1403 0.162 0.3189 919 2,669 2.2541 -------------- +</t>
        </is>
      </c>
    </row>
    <row r="385">
      <c r="A385" t="inlineStr">
        <is>
          <t>2,928</t>
        </is>
      </c>
      <c r="B385" t="inlineStr">
        <is>
          <t>2,928</t>
        </is>
      </c>
      <c r="C385" t="inlineStr">
        <is>
          <t>Results of a Three-Phase Short-Circuit Current Calculation I (A) Dt (s) I 2 t (MA) 2 s) 1602 0.097 0.2489 1403 0.162 0.3189 919 2,669 2.2541 -------------- + -------------- +</t>
        </is>
      </c>
    </row>
    <row r="386">
      <c r="A386" t="inlineStr">
        <is>
          <t>2,9280</t>
        </is>
      </c>
      <c r="B386" t="inlineStr">
        <is>
          <t>2,928.0</t>
        </is>
      </c>
      <c r="C386" t="inlineStr">
        <is>
          <t>of a Three-Phase Short-Circuit Current Calculation I (A) Dt (s) I 2 t (MA) 2 s) 1602 0.097 0.2489 1403 0.162 0.3189 919 2,669 2.2541 -------------- + -------------- + 2,928</t>
        </is>
      </c>
    </row>
    <row r="387">
      <c r="A387" t="inlineStr">
        <is>
          <t>Uit deze resultaten blijkt dat de kortsluitstroom in de eerste en tweede afgeschakelde fasen zo snel worden afgeschakeld, dat deze een relatief kleine
  bijdrage aan de kortsluitbelasting leveren. De kleinere overgebleven fase-aardkortsluitstroom in de laatst afgeschakelde fase duurt echter veel langer,
  waardoor deze een grotere bijdrage aan de kortsluitbelasting levert. Uiteindelijk is de totale kortsluitbelasting met 2,928 MA</t>
        </is>
      </c>
      <c r="B387" t="inlineStr">
        <is>
          <t>These results show that the short-circuit current in the first and second disconnected phases is interrupted so quickly that they contribute relatively little to the short-circuit load. However, the smaller remaining phase-to-ground short-circuit current in the last disconnected phase lasts much longer, thereby contributing more to the short-circuit load. Ultimately, the total short-circuit load is 2,928 MA.</t>
        </is>
      </c>
      <c r="C387" t="inlineStr">
        <is>
          <t>a Three-Phase Short-Circuit Current Calculation I (A) Dt (s) I 2 t (MA) 2 s) 1602 0.097 0.2489 1403 0.162 0.3189 919 2,669 2.2541 -------------- + -------------- + 2,928 2,928.0</t>
        </is>
      </c>
    </row>
    <row r="388">
      <c r="A388" t="inlineStr">
        <is>
          <t>2</t>
        </is>
      </c>
      <c r="B388" t="inlineStr">
        <is>
          <t>2</t>
        </is>
      </c>
      <c r="C388" t="inlineStr">
        <is>
          <t>However, the smaller remaining phase-to-ground short-circuit current in the last disconnected phase lasts much longer, thereby contributing more to the short-circuit load. Ultimately, the total short-circuit load is 2,928 MA.</t>
        </is>
      </c>
    </row>
    <row r="389">
      <c r="A389" t="inlineStr">
        <is>
          <t>s ruim onder de
  maximale waarde van 72,3 MA</t>
        </is>
      </c>
      <c r="B389" t="inlineStr">
        <is>
          <t>is well below the maximum value of 72.3 MA</t>
        </is>
      </c>
      <c r="C389" t="inlineStr">
        <is>
          <t>the smaller remaining phase-to-ground short-circuit current in the last disconnected phase lasts much longer, thereby contributing more to the short-circuit load. Ultimately, the total short-circuit load is 2,928 MA. 2</t>
        </is>
      </c>
    </row>
    <row r="390">
      <c r="A390" t="inlineStr">
        <is>
          <t>2</t>
        </is>
      </c>
      <c r="B390" t="inlineStr">
        <is>
          <t>2</t>
        </is>
      </c>
      <c r="C390" t="inlineStr">
        <is>
          <t>disconnected phase lasts much longer, thereby contributing more to the short-circuit load. Ultimately, the total short-circuit load is 2,928 MA. 2 is well below the maximum value of 72.3 MA</t>
        </is>
      </c>
    </row>
    <row r="391">
      <c r="A391" t="inlineStr">
        <is>
          <t>s.</t>
        </is>
      </c>
      <c r="B391" t="inlineStr">
        <is>
          <t>seconds.</t>
        </is>
      </c>
      <c r="C391" t="inlineStr">
        <is>
          <t>phase lasts much longer, thereby contributing more to the short-circuit load. Ultimately, the total short-circuit load is 2,928 MA. 2 is well below the maximum value of 72.3 MA 2</t>
        </is>
      </c>
    </row>
    <row r="392">
      <c r="A392" t="inlineStr">
        <is>
          <t>In het geval van een fase-aardkortsluiting aan het einde van de LS-streng wordt niet gerekend met de waarde van 919 A uit tabel 13.2, omdat dit de
  stroomwaarde is van de laatst uitgeschakelde fase en daarmee de laagste waarde voor een fase-aardkortsluiting. De waarde, zoals berekend in vergelijking
  13.6 komt beter in de buurt van de maximale waarde voor een fase-aardkortsluiting. Bij een kortsluitstroom van</t>
        </is>
      </c>
      <c r="B392" t="inlineStr">
        <is>
          <t>In the case of a phase-to-ground short circuit at the end of the low-voltage line, the value of 919 A from table 13.2 is not used, because this is the current value of the last phase to be switched off and thus the lowest value for a phase-to-ground short circuit. The value, as calculated in equation 13.6, is closer to the maximum value for a phase-to-ground short circuit. With a short-circuit current of</t>
        </is>
      </c>
      <c r="C392" t="inlineStr">
        <is>
          <t>lasts much longer, thereby contributing more to the short-circuit load. Ultimately, the total short-circuit load is 2,928 MA. 2 is well below the maximum value of 72.3 MA 2 seconds.</t>
        </is>
      </c>
    </row>
    <row r="393">
      <c r="A393" t="inlineStr">
        <is>
          <t>I</t>
        </is>
      </c>
      <c r="B393" t="inlineStr">
        <is>
          <t>I</t>
        </is>
      </c>
      <c r="C393" t="inlineStr">
        <is>
          <t>lowest value for a phase-to-ground short circuit. The value, as calculated in equation 13.6, is closer to the maximum value for a phase-to-ground short circuit. With a short-circuit current of</t>
        </is>
      </c>
    </row>
    <row r="394">
      <c r="A394" t="inlineStr">
        <is>
          <t>k</t>
        </is>
      </c>
      <c r="B394" t="inlineStr">
        <is>
          <t>k</t>
        </is>
      </c>
      <c r="C394" t="inlineStr">
        <is>
          <t>value for a phase-to-ground short circuit. The value, as calculated in equation 13.6, is closer to the maximum value for a phase-to-ground short circuit. With a short-circuit current of I</t>
        </is>
      </c>
    </row>
    <row r="395">
      <c r="A395">
        <f> 0,946 kA</f>
        <v/>
      </c>
      <c r="B395">
        <f> 0.946 kA</f>
        <v/>
      </c>
      <c r="C395" t="inlineStr">
        <is>
          <t>for a phase-to-ground short circuit. The value, as calculated in equation 13.6, is closer to the maximum value for a phase-to-ground short circuit. With a short-circuit current of I k</t>
        </is>
      </c>
    </row>
    <row r="396">
      <c r="A396" t="inlineStr">
        <is>
          <t>gedurende
  2,3 s is de kortsluitbelasting van de kabel ruim onder de maximale waarde van 72,3 MA</t>
        </is>
      </c>
      <c r="B396" t="inlineStr">
        <is>
          <t>for 2.3 seconds, the short-circuit load of the cable is well below the maximum value of 72.3 MA</t>
        </is>
      </c>
      <c r="C396" t="inlineStr">
        <is>
          <t>short circuit. The value, as calculated in equation 13.6, is closer to the maximum value for a phase-to-ground short circuit. With a short-circuit current of I k = 0.946 kA</t>
        </is>
      </c>
    </row>
    <row r="397">
      <c r="A397" t="inlineStr">
        <is>
          <t>2</t>
        </is>
      </c>
      <c r="B397" t="inlineStr">
        <is>
          <t>2</t>
        </is>
      </c>
      <c r="C397" t="inlineStr">
        <is>
          <t>short circuit. With a short-circuit current of I k = 0.946 kA for 2.3 seconds, the short-circuit load of the cable is well below the maximum value of 72.3 MA</t>
        </is>
      </c>
    </row>
    <row r="398">
      <c r="A398" t="inlineStr">
        <is>
          <t>s:</t>
        </is>
      </c>
      <c r="B398" t="inlineStr">
        <is>
          <t>s:</t>
        </is>
      </c>
      <c r="C398" t="inlineStr">
        <is>
          <t>circuit. With a short-circuit current of I k = 0.946 kA for 2.3 seconds, the short-circuit load of the cable is well below the maximum value of 72.3 MA 2</t>
        </is>
      </c>
    </row>
    <row r="399">
      <c r="A399" t="inlineStr">
        <is>
          <t>I</t>
        </is>
      </c>
      <c r="B399" t="inlineStr">
        <is>
          <t>I</t>
        </is>
      </c>
      <c r="C399" t="inlineStr">
        <is>
          <t>With a short-circuit current of I k = 0.946 kA for 2.3 seconds, the short-circuit load of the cable is well below the maximum value of 72.3 MA 2 s:</t>
        </is>
      </c>
    </row>
    <row r="400">
      <c r="A400" t="inlineStr">
        <is>
          <t>k</t>
        </is>
      </c>
      <c r="B400" t="inlineStr">
        <is>
          <t>k</t>
        </is>
      </c>
      <c r="C400" t="inlineStr">
        <is>
          <t>a short-circuit current of I k = 0.946 kA for 2.3 seconds, the short-circuit load of the cable is well below the maximum value of 72.3 MA 2 s: I</t>
        </is>
      </c>
    </row>
    <row r="401">
      <c r="A401" t="inlineStr">
        <is>
          <t>2</t>
        </is>
      </c>
      <c r="B401" t="inlineStr">
        <is>
          <t>2</t>
        </is>
      </c>
      <c r="C401" t="inlineStr">
        <is>
          <t>short-circuit current of I k = 0.946 kA for 2.3 seconds, the short-circuit load of the cable is well below the maximum value of 72.3 MA 2 s: I k</t>
        </is>
      </c>
    </row>
    <row r="402">
      <c r="A402" t="inlineStr">
        <is>
          <t>t = 0,946</t>
        </is>
      </c>
      <c r="B402" t="inlineStr">
        <is>
          <t>t = 0.946</t>
        </is>
      </c>
      <c r="C402" t="inlineStr">
        <is>
          <t>current of I k = 0.946 kA for 2.3 seconds, the short-circuit load of the cable is well below the maximum value of 72.3 MA 2 s: I k 2</t>
        </is>
      </c>
    </row>
    <row r="403">
      <c r="A403" t="inlineStr">
        <is>
          <t>2</t>
        </is>
      </c>
      <c r="B403" t="inlineStr">
        <is>
          <t>2</t>
        </is>
      </c>
      <c r="C403" t="inlineStr">
        <is>
          <t>k = 0.946 kA for 2.3 seconds, the short-circuit load of the cable is well below the maximum value of 72.3 MA 2 s: I k 2 t = 0.946</t>
        </is>
      </c>
    </row>
    <row r="404">
      <c r="A404" t="inlineStr">
        <is>
          <t>× 2,3 = 2,1 MA</t>
        </is>
      </c>
      <c r="B404" t="inlineStr">
        <is>
          <t>× 2.3 = 2.1 MA</t>
        </is>
      </c>
      <c r="C404">
        <f> 0.946 kA for 2.3 seconds, the short-circuit load of the cable is well below the maximum value of 72.3 MA 2 s: I k 2 t = 0.946 2</f>
        <v/>
      </c>
    </row>
    <row r="405">
      <c r="A405" t="inlineStr">
        <is>
          <t>2</t>
        </is>
      </c>
      <c r="B405" t="inlineStr">
        <is>
          <t>2</t>
        </is>
      </c>
      <c r="C405" t="inlineStr">
        <is>
          <t>seconds, the short-circuit load of the cable is well below the maximum value of 72.3 MA 2 s: I k 2 t = 0.946 2 × 2.3 = 2.1 MA</t>
        </is>
      </c>
    </row>
    <row r="406">
      <c r="A406" t="inlineStr">
        <is>
          <t>s</t>
        </is>
      </c>
      <c r="B406" t="inlineStr">
        <is>
          <t>s</t>
        </is>
      </c>
      <c r="C406" t="inlineStr">
        <is>
          <t>the short-circuit load of the cable is well below the maximum value of 72.3 MA 2 s: I k 2 t = 0.946 2 × 2.3 = 2.1 MA 2</t>
        </is>
      </c>
    </row>
    <row r="407">
      <c r="A407" t="inlineStr">
        <is>
          <t>Met deze waarde is de LS-hoofdkabel met de gFF 250 A smeltveiligheid kortsluitvast voor een fase-aardkortsluitstroom. In het geval van een
  fase-aardkortsluiting aan het einde van de laatste aansluitkabel is de kortsluitbelasting van de kabel (I</t>
        </is>
      </c>
      <c r="B407" t="inlineStr">
        <is>
          <t>With this value, the low-voltage main cable with the gFF 250 A fuse is short-circuit proof for a phase-to-ground short-circuit current. In the event of a phase-to-ground short circuit at the end of the last connection cable, the short-circuit load of the cable (I</t>
        </is>
      </c>
      <c r="C407" t="inlineStr">
        <is>
          <t>short-circuit load of the cable is well below the maximum value of 72.3 MA 2 s: I k 2 t = 0.946 2 × 2.3 = 2.1 MA 2 s</t>
        </is>
      </c>
    </row>
    <row r="408">
      <c r="A408" t="inlineStr">
        <is>
          <t>k</t>
        </is>
      </c>
      <c r="B408" t="inlineStr">
        <is>
          <t>k</t>
        </is>
      </c>
      <c r="C408" t="inlineStr">
        <is>
          <t>short-circuit proof for a phase-to-ground short-circuit current. In the event of a phase-to-ground short circuit at the end of the last connection cable, the short-circuit load of the cable (I</t>
        </is>
      </c>
    </row>
    <row r="409">
      <c r="A409" t="inlineStr">
        <is>
          <t>uit vergelijking 13.5):</t>
        </is>
      </c>
      <c r="B409" t="inlineStr">
        <is>
          <t>from equation 13.5):</t>
        </is>
      </c>
      <c r="C409" t="inlineStr">
        <is>
          <t>proof for a phase-to-ground short-circuit current. In the event of a phase-to-ground short circuit at the end of the last connection cable, the short-circuit load of the cable (I k</t>
        </is>
      </c>
    </row>
    <row r="410">
      <c r="A410" t="inlineStr">
        <is>
          <t>I</t>
        </is>
      </c>
      <c r="B410" t="inlineStr">
        <is>
          <t>I</t>
        </is>
      </c>
      <c r="C410" t="inlineStr">
        <is>
          <t>phase-to-ground short-circuit current. In the event of a phase-to-ground short circuit at the end of the last connection cable, the short-circuit load of the cable (I k from equation 13.5):</t>
        </is>
      </c>
    </row>
    <row r="411">
      <c r="A411" t="inlineStr">
        <is>
          <t>k</t>
        </is>
      </c>
      <c r="B411" t="inlineStr">
        <is>
          <t>k</t>
        </is>
      </c>
      <c r="C411" t="inlineStr">
        <is>
          <t>short-circuit current. In the event of a phase-to-ground short circuit at the end of the last connection cable, the short-circuit load of the cable (I k from equation 13.5): I</t>
        </is>
      </c>
    </row>
    <row r="412">
      <c r="A412" t="inlineStr">
        <is>
          <t>2</t>
        </is>
      </c>
      <c r="B412" t="inlineStr">
        <is>
          <t>2</t>
        </is>
      </c>
      <c r="C412" t="inlineStr">
        <is>
          <t>current. In the event of a phase-to-ground short circuit at the end of the last connection cable, the short-circuit load of the cable (I k from equation 13.5): I k</t>
        </is>
      </c>
    </row>
    <row r="413">
      <c r="A413" t="inlineStr">
        <is>
          <t>t = 0,840</t>
        </is>
      </c>
      <c r="B413" t="inlineStr">
        <is>
          <t>t = 0.840</t>
        </is>
      </c>
      <c r="C413" t="inlineStr">
        <is>
          <t>In the event of a phase-to-ground short circuit at the end of the last connection cable, the short-circuit load of the cable (I k from equation 13.5): I k 2</t>
        </is>
      </c>
    </row>
    <row r="414">
      <c r="A414" t="inlineStr">
        <is>
          <t>2</t>
        </is>
      </c>
      <c r="B414" t="inlineStr">
        <is>
          <t>2</t>
        </is>
      </c>
      <c r="C414" t="inlineStr">
        <is>
          <t>of a phase-to-ground short circuit at the end of the last connection cable, the short-circuit load of the cable (I k from equation 13.5): I k 2 t = 0.840</t>
        </is>
      </c>
    </row>
    <row r="415">
      <c r="A415" t="inlineStr">
        <is>
          <t>× 4,4 = 3,1 MA</t>
        </is>
      </c>
      <c r="B415" t="inlineStr">
        <is>
          <t>× 4.4 = 3.1 MA</t>
        </is>
      </c>
      <c r="C415" t="inlineStr">
        <is>
          <t>a phase-to-ground short circuit at the end of the last connection cable, the short-circuit load of the cable (I k from equation 13.5): I k 2 t = 0.840 2</t>
        </is>
      </c>
    </row>
    <row r="416">
      <c r="A416" t="inlineStr">
        <is>
          <t>2</t>
        </is>
      </c>
      <c r="B416" t="inlineStr">
        <is>
          <t>2</t>
        </is>
      </c>
      <c r="C416" t="inlineStr">
        <is>
          <t>the end of the last connection cable, the short-circuit load of the cable (I k from equation 13.5): I k 2 t = 0.840 2 × 4.4 = 3.1 MA</t>
        </is>
      </c>
    </row>
    <row r="417">
      <c r="A417" t="inlineStr">
        <is>
          <t>s</t>
        </is>
      </c>
      <c r="B417" t="inlineStr">
        <is>
          <t>s</t>
        </is>
      </c>
      <c r="C417" t="inlineStr">
        <is>
          <t>end of the last connection cable, the short-circuit load of the cable (I k from equation 13.5): I k 2 t = 0.840 2 × 4.4 = 3.1 MA 2</t>
        </is>
      </c>
    </row>
    <row r="418">
      <c r="A418" t="inlineStr">
        <is>
          <t>De aansluitkabel heeft een gespecificeerde</t>
        </is>
      </c>
      <c r="B418" t="inlineStr">
        <is>
          <t>The connection cable has a specified</t>
        </is>
      </c>
      <c r="C418" t="inlineStr">
        <is>
          <t>of the last connection cable, the short-circuit load of the cable (I k from equation 13.5): I k 2 t = 0.840 2 × 4.4 = 3.1 MA 2 s</t>
        </is>
      </c>
    </row>
    <row r="419">
      <c r="A419" t="inlineStr">
        <is>
          <t>I</t>
        </is>
      </c>
      <c r="B419" t="inlineStr">
        <is>
          <t>I</t>
        </is>
      </c>
      <c r="C419" t="inlineStr">
        <is>
          <t>short-circuit load of the cable (I k from equation 13.5): I k 2 t = 0.840 2 × 4.4 = 3.1 MA 2 s The connection cable has a specified</t>
        </is>
      </c>
    </row>
    <row r="420">
      <c r="A420" t="inlineStr">
        <is>
          <t>k,1s</t>
        </is>
      </c>
      <c r="B420" t="inlineStr">
        <is>
          <t>k,1s</t>
        </is>
      </c>
      <c r="C420" t="inlineStr">
        <is>
          <t>load of the cable (I k from equation 13.5): I k 2 t = 0.840 2 × 4.4 = 3.1 MA 2 s The connection cable has a specified I</t>
        </is>
      </c>
    </row>
    <row r="421">
      <c r="A421" t="inlineStr">
        <is>
          <t>van 1,3 kA, hetgeen leidt tot een maximale waarde voor</t>
        </is>
      </c>
      <c r="B421" t="inlineStr">
        <is>
          <t>of 1.3 kA, which results in a maximum value for</t>
        </is>
      </c>
      <c r="C421" t="inlineStr">
        <is>
          <t>of the cable (I k from equation 13.5): I k 2 t = 0.840 2 × 4.4 = 3.1 MA 2 s The connection cable has a specified I k,1s</t>
        </is>
      </c>
    </row>
    <row r="422">
      <c r="A422" t="inlineStr">
        <is>
          <t>I</t>
        </is>
      </c>
      <c r="B422" t="inlineStr">
        <is>
          <t>I</t>
        </is>
      </c>
      <c r="C422" t="inlineStr">
        <is>
          <t>2 t = 0.840 2 × 4.4 = 3.1 MA 2 s The connection cable has a specified I k,1s of 1.3 kA, which results in a maximum value for</t>
        </is>
      </c>
    </row>
    <row r="423">
      <c r="A423" t="inlineStr">
        <is>
          <t>k</t>
        </is>
      </c>
      <c r="B423" t="inlineStr">
        <is>
          <t>k</t>
        </is>
      </c>
      <c r="C423" t="inlineStr">
        <is>
          <t>t = 0.840 2 × 4.4 = 3.1 MA 2 s The connection cable has a specified I k,1s of 1.3 kA, which results in a maximum value for I</t>
        </is>
      </c>
    </row>
    <row r="424">
      <c r="A424" t="inlineStr">
        <is>
          <t>2</t>
        </is>
      </c>
      <c r="B424" t="inlineStr">
        <is>
          <t>2</t>
        </is>
      </c>
      <c r="C424">
        <f> 0.840 2 × 4.4 = 3.1 MA 2 s The connection cable has a specified I k,1s of 1.3 kA, which results in a maximum value for I k</f>
        <v/>
      </c>
    </row>
    <row r="425">
      <c r="A425" t="inlineStr">
        <is>
          <t>t</t>
        </is>
      </c>
      <c r="B425" t="inlineStr">
        <is>
          <t>t</t>
        </is>
      </c>
      <c r="C425" t="inlineStr">
        <is>
          <t>0.840 2 × 4.4 = 3.1 MA 2 s The connection cable has a specified I k,1s of 1.3 kA, which results in a maximum value for I k 2</t>
        </is>
      </c>
    </row>
    <row r="426">
      <c r="A426" t="inlineStr">
        <is>
          <t>van 1,7 MA</t>
        </is>
      </c>
      <c r="B426" t="inlineStr">
        <is>
          <t>of 1.7 MA</t>
        </is>
      </c>
      <c r="C426" t="inlineStr">
        <is>
          <t>2 × 4.4 = 3.1 MA 2 s The connection cable has a specified I k,1s of 1.3 kA, which results in a maximum value for I k 2 t</t>
        </is>
      </c>
    </row>
    <row r="427">
      <c r="A427" t="inlineStr">
        <is>
          <t>2</t>
        </is>
      </c>
      <c r="B427" t="inlineStr">
        <is>
          <t>2</t>
        </is>
      </c>
      <c r="C427">
        <f> 3.1 MA 2 s The connection cable has a specified I k,1s of 1.3 kA, which results in a maximum value for I k 2 t of 1.7 MA</f>
        <v/>
      </c>
    </row>
    <row r="428">
      <c r="A428" t="inlineStr">
        <is>
          <t>, waardoor de aansluitkabel niet kortsluitvast is. De aansluitkabel is alleen kortsluitvast te
  krijgen door nog sneller af te schakelen of door de kortsluitstroom te reduceren.</t>
        </is>
      </c>
      <c r="B428" t="inlineStr">
        <is>
          <t>, which means the connection cable is not short-circuit proof. The connection cable can only be made short-circuit proof by disconnecting even faster or by reducing the short-circuit current.</t>
        </is>
      </c>
      <c r="C428" t="inlineStr">
        <is>
          <t>3.1 MA 2 s The connection cable has a specified I k,1s of 1.3 kA, which results in a maximum value for I k 2 t of 1.7 MA 2</t>
        </is>
      </c>
    </row>
    <row r="429">
      <c r="A429" t="inlineStr">
        <is>
          <t>Toetsen op aanrakingsveiligheid</t>
        </is>
      </c>
      <c r="B429" t="inlineStr">
        <is>
          <t>Testing for touch safety</t>
        </is>
      </c>
      <c r="C429" t="inlineStr">
        <is>
          <t>2 , which means the connection cable is not short-circuit proof. The connection cable can only be made short-circuit proof by disconnecting even faster or by reducing the short-circuit current.</t>
        </is>
      </c>
    </row>
    <row r="430">
      <c r="A430" t="inlineStr">
        <is>
          <t>Indien een aardingsvoorziening wordt aangeboden via het TN-systeem, moet ook de aanrakingsveiligheid worden getoetst. In het voorbeeld van figuur 13.5 is
  niet meer gerekend met de impedantie van het symmetrisch veronderstelde kabelmodel (paragraaf 10.3.6), maar met het complete model van de LS-kabel met
  fasegeleiders, nulgeleider en aardscherm (hoofdstuk 8), waardoor de kortsluitstroom iets groter is dan in voorgaande voorbeelden. De afwijking wordt
  veroorzaakt doordat de waarde van de homopolaire impedantie geschat was en niet berekend. Bij een fase-aardkortsluiting op het einde van de laatste
  aansluitkabel op de LS-streng met lengte</t>
        </is>
      </c>
      <c r="B430" t="inlineStr">
        <is>
          <t>If a grounding provision is offered via the TN system, touch safety must also be tested. In the example of figure 13.5, the impedance of the symmetrically assumed cable model (paragraph 10.3.6) is no longer considered, but rather the complete model of the low-voltage cable with phase conductors, neutral conductor, and earth shield (chapter 8), resulting in a slightly higher short-circuit current than in previous examples. The deviation is caused by the fact that the value of the homopolar impedance was estimated and not calculated. In the case of a phase-to-earth short circuit at the end of the last connection cable on the low-voltage string with length</t>
        </is>
      </c>
      <c r="C430" t="inlineStr">
        <is>
          <t>the connection cable is not short-circuit proof. The connection cable can only be made short-circuit proof by disconnecting even faster or by reducing the short-circuit current. Testing for touch safety</t>
        </is>
      </c>
    </row>
    <row r="431">
      <c r="A431" t="inlineStr">
        <is>
          <t>l</t>
        </is>
      </c>
      <c r="B431" t="inlineStr">
        <is>
          <t>l</t>
        </is>
      </c>
      <c r="C431" t="inlineStr">
        <is>
          <t>the homopolar impedance was estimated and not calculated. In the case of a phase-to-earth short circuit at the end of the last connection cable on the low-voltage string with length</t>
        </is>
      </c>
    </row>
    <row r="432">
      <c r="A432" t="inlineStr">
        <is>
          <t>hk</t>
        </is>
      </c>
      <c r="B432" t="inlineStr">
        <is>
          <t>hk</t>
        </is>
      </c>
      <c r="C432" t="inlineStr">
        <is>
          <t>homopolar impedance was estimated and not calculated. In the case of a phase-to-earth short circuit at the end of the last connection cable on the low-voltage string with length l</t>
        </is>
      </c>
    </row>
    <row r="433">
      <c r="A433">
        <f>0,675 km</f>
        <v/>
      </c>
      <c r="B433">
        <f>0.675 km</f>
        <v/>
      </c>
      <c r="C433" t="inlineStr">
        <is>
          <t>impedance was estimated and not calculated. In the case of a phase-to-earth short circuit at the end of the last connection cable on the low-voltage string with length l hk</t>
        </is>
      </c>
    </row>
    <row r="434">
      <c r="A434" t="inlineStr">
        <is>
          <t>blijkt volgens figuur 13.5 de foutspanning 85,4 V te zijn. Rekening houdend met
  een schoeiselweerstand van 1000 W en de 5%-lichaamsweerstands-curve is de berekende aanrakingsspanning 37,3 V. De stroom door het menselijk lichaam is dan
  48 mA, die volgens de C1 stroom-tijd gevarencurve binnen 1,2 s moet worden afgeschakeld. De kortsluitstroom ter grootte van 860 A wordt echter op 4,1 s
  afgeschakeld, zodat met deze benadering het net niet voldoet aan de eis ten aanzien van de aanrakingsveiligheid. In de meeste gevallen dat een
  aardingsvoorziening volgens het TN-systeem wordt aangeboden, blijkt niet de stroombelasting en de spanningsvastheid de beperkende factor voor de lengte van
  de LS-kabel te zijn, maar de aanrakingsveiligheid.</t>
        </is>
      </c>
      <c r="B434" t="inlineStr">
        <is>
          <t>According to figure 13.5, the fault voltage is 85.4 V. Taking into account a footwear resistance of 1000 Ω and the 5% body resistance curve, the calculated touch voltage is 37.3 V. The current through the human body is then 48 mA, which according to the C1 current-time hazard curve must be disconnected within 1.2 seconds. However, the short-circuit current of 860 A is disconnected in 4.1 seconds, so with this approach, the network does not meet the touch safety requirement. In most cases where a grounding system according to the TN system is provided, it turns out that not the current load and voltage stability are the limiting factors for the length of the low-voltage cable, but the touch safety.</t>
        </is>
      </c>
      <c r="C434" t="inlineStr">
        <is>
          <t>estimated and not calculated. In the case of a phase-to-earth short circuit at the end of the last connection cable on the low-voltage string with length l hk =0.675 km</t>
        </is>
      </c>
    </row>
    <row r="435">
      <c r="A435" t="inlineStr">
        <is>
          <t>Figuur 13.5 Aanrakingsveiligheid bij een LS-streng van 675 m</t>
        </is>
      </c>
      <c r="B435" t="inlineStr">
        <is>
          <t>Figure 13.5 Touch Safety in a Low-Voltage Line of 675 m</t>
        </is>
      </c>
      <c r="C435" t="inlineStr">
        <is>
          <t>TN system is provided, it turns out that not the current load and voltage stability are the limiting factors for the length of the low-voltage cable, but the touch safety.</t>
        </is>
      </c>
    </row>
    <row r="436">
      <c r="A436" t="inlineStr">
        <is>
          <t>Op grond van de aanrakingsveiligheid kan worden berekend dat de maximale lengte van de LS-streng 525 m bedraagt. In dat geval is de stroom bij een
  fase-aardkortsluiting aan het einde van de laatste aansluitkabel volgens figuur 13.6 gelijk aan 1069 A. De aanrakingsspanning is dan 37,1 V, die met 1,08 s
  wordt afgeschakeld. Hierdoor is het net aanrakingsveilig. Bovendien is de aansluitkabel door deze snellere afschakeling nu wel kortsluitvast.</t>
        </is>
      </c>
      <c r="B436" t="inlineStr">
        <is>
          <t>Based on touch safety, it can be calculated that the maximum length of the low-voltage line is 525 m. In that case, the current during a phase-to-ground short circuit at the end of the last connection cable, according to figure 13.6, is 1069 A. The touch voltage is then 37.1 V, which is disconnected within 1.08 seconds. This ensures that the network is touch-safe. Additionally, due to this faster disconnection, the connection cable is now short-circuit proof.</t>
        </is>
      </c>
      <c r="C436" t="inlineStr">
        <is>
          <t>load and voltage stability are the limiting factors for the length of the low-voltage cable, but the touch safety. Figure 13.5 Touch Safety in a Low-Voltage Line of 675 m</t>
        </is>
      </c>
    </row>
    <row r="437">
      <c r="A437" t="inlineStr">
        <is>
          <t>Figuur 13.6 Aanrakingsveiligheid bij een LS-streng van 525 m</t>
        </is>
      </c>
      <c r="B437" t="inlineStr">
        <is>
          <t>Figure 13.6 Touch safety for an LV line of 525 m</t>
        </is>
      </c>
      <c r="C437" t="inlineStr">
        <is>
          <t>is then 37.1 V, which is disconnected within 1.08 seconds. This ensures that the network is touch-safe. Additionally, due to this faster disconnection, the connection cable is now short-circuit proof.</t>
        </is>
      </c>
    </row>
    <row r="438">
      <c r="A438" t="inlineStr">
        <is>
          <t>In de praktijk is in het net een zekere hoeveelheid 'verborgen aarde' aanwezig. Bij elke aansluiting zal een meer of minder goede verbinding van de PE met
  de lokale aarde aanwezig zijn. Deze verborgen aarde heeft een gunstige werking op de hoogte van de foutspanning en daarmee op de aanrakingsspanning. Als
  gevolg hiervan is het net in de praktijk veiliger dan in de slechtste situatie berekend. Indien op deze verborgen aarde vertrouwd kan worden, kan hiermee
  in de berekening rekening worden gehouden en kunnen de LS-strengen in de meeste gevallen langer gekozen worden. Indien bij elke woning een verborgen aarde
  van 100 W wordt toegepast, daalt de aanrakingsspanning naar 31,0 V en verbetert de aanrakingsveiligheid, zoals afgebeeld in figuur 13.7, doordat de marge
  tussen maximale en daadwerkelijke afschakeltijd toeneemt.</t>
        </is>
      </c>
      <c r="B438" t="inlineStr">
        <is>
          <t>In practice, a certain amount of 'hidden ground' is present in the network. At each connection, there will be a more or less good connection of the PE with the local ground. This hidden ground has a favorable effect on the fault voltage and thereby on the touch voltage. As a result, the network is safer in practice than calculated in the worst-case scenario. If this hidden ground can be relied upon, it can be taken into account in the calculation, and the LV lines can generally be chosen to be longer. If a hidden ground of 100 W is applied at each house, the touch voltage drops to 31.0 V, and touch safety improves, as shown in figure 13.7, because the margin between maximum and actual disconnection time increases.</t>
        </is>
      </c>
      <c r="C438" t="inlineStr">
        <is>
          <t>ensures that the network is touch-safe. Additionally, due to this faster disconnection, the connection cable is now short-circuit proof. Figure 13.6 Touch safety for an LV line of 525 m</t>
        </is>
      </c>
    </row>
    <row r="439">
      <c r="A439" t="inlineStr">
        <is>
          <t>Figuur 13.7 Aanrakingsveiligheid bij een LS-streng van 525 m en 100 W verborgen aarde per woning</t>
        </is>
      </c>
      <c r="B439" t="inlineStr">
        <is>
          <t>Figure 13.7 Touch safety for an LV line of 525 m and 100 W hidden ground per house</t>
        </is>
      </c>
      <c r="C439" t="inlineStr">
        <is>
          <t>applied at each house, the touch voltage drops to 31.0 V, and touch safety improves, as shown in figure 13.7, because the margin between maximum and actual disconnection time increases.</t>
        </is>
      </c>
    </row>
    <row r="440">
      <c r="A440" t="inlineStr">
        <is>
          <t>Bovendien is het mogelijk nul en PE van naburige LS-strengen met elkaar te verbinden, zodat een betere betrouwbaarheid van het aardnet verkregen wordt.</t>
        </is>
      </c>
      <c r="B440" t="inlineStr">
        <is>
          <t>Moreover, it is possible to connect the neutral and PE of neighboring LV lines, thereby achieving better reliability of the grounding network.</t>
        </is>
      </c>
      <c r="C440" t="inlineStr">
        <is>
          <t>figure 13.7, because the margin between maximum and actual disconnection time increases. Figure 13.7 Touch safety for an LV line of 525 m and 100 W hidden ground per house</t>
        </is>
      </c>
    </row>
    <row r="441">
      <c r="A441" t="inlineStr">
        <is>
          <t>Een nieuwe richtlijn is in ontwerp die stelt dat een kortsluiting voor wat betreft de aanrakingsveiligheid niet hoeft worden afgeschakeld als de
  foutspanning op de installatie onder de 66 V blijft. Wel moet deze met het oog op de netveiligheid binnen 5 s worden afgeschakeld. Deze richtlijn gaat uit
  van een zekere hoeveelheid verborgen aarde in het distributienet en van de potentiaalvereffening in en rondom de woning van de aangeslotene. Door
  toepassing van deze richtlijn zal een net eenvoudiger aan de aanrakingsveiligheidseis voldoen dan wanneer de C1-curve wordt toegepast.</t>
        </is>
      </c>
      <c r="B441" t="inlineStr">
        <is>
          <t>A new guideline is being drafted which states that a short circuit does not need to be disconnected in terms of touch safety if the fault voltage on the installation remains below 66 V. However, it must be disconnected within 5 seconds for network safety. This guideline assumes a certain amount of hidden grounding in the distribution network and potential equalization in and around the residence of the connected party. By applying this guideline, a network will more easily meet the touch safety requirement than when the C1 curve is applied.</t>
        </is>
      </c>
      <c r="C441" t="inlineStr">
        <is>
          <t>m and 100 W hidden ground per house Moreover, it is possible to connect the neutral and PE of neighboring LV lines, thereby achieving better reliability of the grounding network.</t>
        </is>
      </c>
    </row>
    <row r="442">
      <c r="A442" t="inlineStr">
        <is>
          <t>13.2.2 LV-ontwerp voor een grootverbruiker tot 300 kVA (type A.3)</t>
        </is>
      </c>
      <c r="B442" t="inlineStr">
        <is>
          <t>13.2.2 LV design for a large consumer up to 300 kVA (type A.3)</t>
        </is>
      </c>
      <c r="C442" t="inlineStr">
        <is>
          <t>in and around the residence of the connected party. By applying this guideline, a network will more easily meet the touch safety requirement than when the C1 curve is applied.</t>
        </is>
      </c>
    </row>
    <row r="443">
      <c r="A443" t="inlineStr">
        <is>
          <t>Op industrieterreinen worden vaak kabels van het type 150 mm</t>
        </is>
      </c>
      <c r="B443" t="inlineStr">
        <is>
          <t>On industrial sites, cables of the 150 mm type are often used.</t>
        </is>
      </c>
      <c r="C443" t="inlineStr">
        <is>
          <t>a network will more easily meet the touch safety requirement than when the C1 curve is applied. 13.2.2 LV design for a large consumer up to 300 kVA (type A.3)</t>
        </is>
      </c>
    </row>
    <row r="444">
      <c r="A444" t="inlineStr">
        <is>
          <t>2</t>
        </is>
      </c>
      <c r="B444" t="inlineStr">
        <is>
          <t>2</t>
        </is>
      </c>
      <c r="C444" t="inlineStr">
        <is>
          <t>the C1 curve is applied. 13.2.2 LV design for a large consumer up to 300 kVA (type A.3) On industrial sites, cables of the 150 mm type are often used.</t>
        </is>
      </c>
    </row>
    <row r="445">
      <c r="A445" t="inlineStr">
        <is>
          <t>Al toegepast. De in het netstation toegepaste transformatoren hebben vermogens van
  630 of 1000 kVA. De maximale lengte van de hoofdkabels is afhankelijk van het type aardingsvoorziening. Indien via het TN-systeem aarding wordt aangeboden,
  kan de netbeheerder ervoor kiezen een maximale lengte van bijvoorbeeld 350 m aan te houden. In dat geval moeten de netstations op maximaal 700 m van elkaar
  gesitueerd worden. Volgens de Netcode moeten grootverbruikers tot 300 kVA (type A.3) op het netstation worden aangesloten. Een extra eis zou kunnen zijn
  dat het net op het eindpunt in ieder geval geschikt moet zijn voor een 3x80 A aansluiting (55 kVA).</t>
        </is>
      </c>
      <c r="B445" t="inlineStr">
        <is>
          <t>Already applied. The transformers used in the substation have capacities of 630 or 1000 kVA. The maximum length of the main cables depends on the type of grounding system. If grounding is provided via the TN system, the network operator may choose to maintain a maximum length of, for example, 350 meters. In that case, the substations must be situated at a maximum distance of 700 meters from each other. According to the Network Code, large consumers up to 300 kVA (type A.3) must be connected to the substation. An additional requirement could be that the network at the endpoint must at least be suitable for a 3x80 A connection (55 kVA).</t>
        </is>
      </c>
      <c r="C445" t="inlineStr">
        <is>
          <t>C1 curve is applied. 13.2.2 LV design for a large consumer up to 300 kVA (type A.3) On industrial sites, cables of the 150 mm type are often used. 2</t>
        </is>
      </c>
    </row>
    <row r="446">
      <c r="A446" t="inlineStr">
        <is>
          <t>Bij het vaststellen van de belasting van de aangeslotenen wordt geen gebruik gemaakt van de methode van Velander, omdat het op industrieterreinen vaak gaat
  om een klein aantal aansluitingen van groot vermogen en divers gedrag. De gelijktijdigheidfactor en de cos(φ)-waarde op het aansluitpunt moeten voor
  grootverbruikers afzonderlijk worden bepaald.</t>
        </is>
      </c>
      <c r="B446" t="inlineStr">
        <is>
          <t>When determining the load of the connected users, the Velander method is not used because industrial areas often involve a small number of connections with high power and diverse behavior. The simultaneity factor and the cos(φ) value at the connection point must be determined separately for large consumers.</t>
        </is>
      </c>
      <c r="C446" t="inlineStr">
        <is>
          <t>A.3) must be connected to the substation. An additional requirement could be that the network at the endpoint must at least be suitable for a 3x80 A connection (55 kVA).</t>
        </is>
      </c>
    </row>
    <row r="447">
      <c r="A447" t="inlineStr">
        <is>
          <t>Figuur 13.8 laat zien dat een industriële grootverbruiker met een maximaal vermogen van 200 kVA en een cos(φ) van 0,9 gevoed kan worden door middel
  van een verbinding van 300 m lengte, bestaande uit twee parallelle 150 mm</t>
        </is>
      </c>
      <c r="B447" t="inlineStr">
        <is>
          <t>Figure 13.8 shows that an industrial large consumer with a maximum power of 200 kVA and a cos(φ) of 0.9 can be supplied through a connection of 300 meters in length, consisting of two parallel 150 mm</t>
        </is>
      </c>
      <c r="C447" t="inlineStr">
        <is>
          <t>involve a small number of connections with high power and diverse behavior. The simultaneity factor and the cos(φ) value at the connection point must be determined separately for large consumers.</t>
        </is>
      </c>
    </row>
    <row r="448">
      <c r="A448" t="inlineStr">
        <is>
          <t>2</t>
        </is>
      </c>
      <c r="B448" t="inlineStr">
        <is>
          <t>2</t>
        </is>
      </c>
      <c r="C448" t="inlineStr">
        <is>
          <t>consumer with a maximum power of 200 kVA and a cos(φ) of 0.9 can be supplied through a connection of 300 meters in length, consisting of two parallel 150 mm</t>
        </is>
      </c>
    </row>
    <row r="449">
      <c r="A449" t="inlineStr">
        <is>
          <t>Al-kabels.</t>
        </is>
      </c>
      <c r="B449" t="inlineStr">
        <is>
          <t>Al cables.</t>
        </is>
      </c>
      <c r="C449" t="inlineStr">
        <is>
          <t>with a maximum power of 200 kVA and a cos(φ) of 0.9 can be supplied through a connection of 300 meters in length, consisting of two parallel 150 mm 2</t>
        </is>
      </c>
    </row>
    <row r="450">
      <c r="A450" t="inlineStr">
        <is>
          <t>Figuur 13.8 Aansluiting van een industriële aangeslotene van 200 kVA, cos(φ) = 0,9</t>
        </is>
      </c>
      <c r="B450" t="inlineStr">
        <is>
          <t>Figure 13.8 Connection of an industrial consumer of 200 kVA, cos(φ) = 0.9</t>
        </is>
      </c>
      <c r="C450" t="inlineStr">
        <is>
          <t>maximum power of 200 kVA and a cos(φ) of 0.9 can be supplied through a connection of 300 meters in length, consisting of two parallel 150 mm 2 Al cables.</t>
        </is>
      </c>
    </row>
    <row r="451">
      <c r="A451" t="inlineStr">
        <is>
          <t>De aansluiting voldoet indien aan alle eisen van de Netcode en de netbeheerder (zie tabel 13.1) wordt voldaan. De berekeningen hiervoor verlopen op
  dezelfde wijze als in het voorbeeld van paragraaf 13.2.1. De maximale stroomsterkte door de kabelverbinding is 61% van de nominale stroomsterkte. De
  laagste spanning van de drie fasen is 219 V en de spanningsval over de kabelverbinding is 4,6%. De spanningsvastheid bij het inschakelen van een
  éénfasebelasting van 3,5 kVA is met 0,35% ruim binnen de gestelde grens. Een fase-aardkortsluiting wordt bij toepassing van een 250 A gG
  smeltveiligheid met 0,4 s afgeschakeld, waarmee aan de eis van netveiligheid (maximaal 5 s) wordt voldaan. De kortsluitbelasting is 2% van de maximale
  waarde, waarmee ook aan de eis ten aanzien van de kortsluitvastheid wordt voldaan. Ook op het gebied van de aanrakingsveiligheid voldoet het net
  ruimschoots aan de eis: bij een fase-aardkortsluiting is de kortsluitstroom 3990 A en is de foutspanning 80 V en de aanrakingsspanning 35,4 V. Volgens de
  C1-kromme moet binnen maximaal 1,4 s worden afgeschakeld. Aangezien met 0,4 s wordt afgeschakeld is dit in orde.</t>
        </is>
      </c>
      <c r="B451" t="inlineStr">
        <is>
          <t>The connection complies if all the requirements of the Netcode and the grid operator (see Table 13.1) are met. The calculations for this are carried out in the same manner as in the example in paragraph 13.2.1. The maximum current through the cable connection is 61% of the nominal current. The lowest voltage of the three phases is 219 V, and the voltage drop over the cable connection is 4.6%. The voltage stability when switching on a single-phase load of 3.5 kVA is well within the set limit at 0.35%. A phase-to-ground short circuit is interrupted in 0.4 seconds when using a 250 A gG fuse, meeting the grid safety requirement (maximum 5 seconds). The short-circuit load is 2% of the maximum value, thus also meeting the short-circuit strength requirement. In terms of touch safety, the grid also amply meets the requirement: in the event of a phase-to-ground short circuit, the short-circuit current is 3990 A, the fault voltage is 80 V, and the touch voltage is 35.4 V. According to the C1 curve, disconnection must occur within a maximum of 1.4 seconds. Since disconnection occurs in 0.4 seconds, this is acceptable.</t>
        </is>
      </c>
      <c r="C451" t="inlineStr">
        <is>
          <t>through a connection of 300 meters in length, consisting of two parallel 150 mm 2 Al cables. Figure 13.8 Connection of an industrial consumer of 200 kVA, cos(φ) = 0.9</t>
        </is>
      </c>
    </row>
    <row r="452">
      <c r="A452" t="inlineStr">
        <is>
          <t>Voor een aangeslotene met het maximale vermogen voor categorie A.3 (300 kVA op de LS-rail van de transformator, zie paragraaf 2.4) is de lengte van de
  aansluitkabel met het oog op de spanningseis maximaal 200 m. Bij een vermogen van 300 kVA en een cos(φ) van 0,9 is de spanningsval over de kabelverbinding
  4,6%. Gezien de kortere lengte en de snellere uitschakeling wordt ook aan de andere eisen ten aanzien van spanningsvastheid, netveiligheid,
  kortsluitvastheid en aanrakingsveiligheid voldaan.</t>
        </is>
      </c>
      <c r="B452" t="inlineStr">
        <is>
          <t>For a connected user with the maximum power for category A.3 (300 kVA on the low-voltage rail of the transformer, see paragraph 2.4), the length of the connection cable, considering the voltage requirement, is a maximum of 200 meters. With a power of 300 kVA and a power factor (cos(φ)) of 0.9, the voltage drop over the cable connection is 4.6%. Given the shorter length and faster disconnection, the other requirements regarding voltage stability, network safety, short-circuit resistance, and touch safety are also met.</t>
        </is>
      </c>
      <c r="C452" t="inlineStr">
        <is>
          <t>and the touch voltage is 35.4 V. According to the C1 curve, disconnection must occur within a maximum of 1.4 seconds. Since disconnection occurs in 0.4 seconds, this is acceptable.</t>
        </is>
      </c>
    </row>
    <row r="453">
      <c r="A453" t="inlineStr">
        <is>
          <t>Figuur 13.9 Aansluiting van een industriële aangeslotene van 300 kVA, cos(φ) = 0,9</t>
        </is>
      </c>
      <c r="B453" t="inlineStr">
        <is>
          <t>Figure 13.9 Connection of an industrial consumer of 300 kVA, cos(φ) = 0.9</t>
        </is>
      </c>
      <c r="C453" t="inlineStr">
        <is>
          <t>drop over the cable connection is 4.6%. Given the shorter length and faster disconnection, the other requirements regarding voltage stability, network safety, short-circuit resistance, and touch safety are also met.</t>
        </is>
      </c>
    </row>
    <row r="454">
      <c r="A454" t="inlineStr">
        <is>
          <t>13.3 Middenspanningsnet</t>
        </is>
      </c>
      <c r="B454" t="inlineStr">
        <is>
          <t>13.3 Medium Voltage Network</t>
        </is>
      </c>
      <c r="C454" t="inlineStr">
        <is>
          <t>disconnection, the other requirements regarding voltage stability, network safety, short-circuit resistance, and touch safety are also met. Figure 13.9 Connection of an industrial consumer of 300 kVA, cos(φ) = 0.9</t>
        </is>
      </c>
    </row>
    <row r="455">
      <c r="A455" t="inlineStr">
        <is>
          <t>De beslissing ten aanzien van een investering in het middenspanningsnet wordt genomen doordat de gewenste capaciteit van het net onvoldoende is, doordat de
  leveringszekerheid in geval van onderhoud of storingen onvoldoende wordt geacht, of doordat de spanningskwaliteit in het geding komt. Ook uitbreidingen in
  het LS-net zijn reden voor investeringen. Voor het bepalen van de belasting van het net wordt gekeken naar de toestand nu en in de toekomst. Als de
  klantvraag concreet is of als de groei van de belasting voldoende onderbouwd is, kan met behulp van het model van het net een capaciteitstekort aangetoond
  worden. Ten aanzien van de leveringszekerheid moet het mogelijk zijn bij een storing de levering te herstellen. Dit herstel moet mogelijk zijn met een
  beperkt aantal (om)schakelhandelingen of op LS-niveau met behulp van een noodstroomvoorziening (generatorwagen). Als dat niet mogelijk is, moet het net
  worden aangepast. De spanningskwaliteit is geregeld in de Netcode en in bedrijfseigen praktijkregels. Het spanningsverlies over een MS-streng moet in de
  normale bedrijfstoestand en in een omgeschakelde toestand hieraan voldoen. Als aan de eisen niet kan worden voldaan, dan moet er geïnvesteerd worden.</t>
        </is>
      </c>
      <c r="B455" t="inlineStr">
        <is>
          <t>The decision regarding an investment in the medium voltage network is made because the desired capacity of the network is insufficient, the supply reliability in case of maintenance or failures is deemed inadequate, or the voltage quality is compromised. Expansions in the low voltage network are also reasons for investments. To determine the load on the network, the current and future conditions are considered. If the customer demand is concrete or if the growth of the load is sufficiently substantiated, a capacity shortage can be demonstrated using the network model. Regarding supply reliability, it must be possible to restore supply in the event of a failure. This restoration must be possible with a limited number of switching operations or at the low voltage level using an emergency power supply (generator truck). If that is not possible, the network must be adjusted. The voltage quality is regulated in the Grid Code and in company-specific practice rules. The voltage drop over a medium voltage line must meet these requirements in both normal operating conditions and in a switched condition. If the requirements cannot be met, then an investment must be made.</t>
        </is>
      </c>
      <c r="C455" t="inlineStr">
        <is>
          <t>regarding voltage stability, network safety, short-circuit resistance, and touch safety are also met. Figure 13.9 Connection of an industrial consumer of 300 kVA, cos(φ) = 0.9 13.3 Medium Voltage Network</t>
        </is>
      </c>
    </row>
    <row r="456">
      <c r="A456" t="inlineStr">
        <is>
          <t>De belastingprognose is de basis van aanpassingen in het MS-distributienet. Daarbij is het ontwerp van een middenspanningsnet sterk afhankelijk van het
  laagspanningsnet, want meestal is een uitbreiding van aansluitingen op LS-niveau de oorzaak van uitbreiding op MS-niveau. De verdeling en de geografische
  spreiding van de netstations bepaalt in hoge mate de ruimtelijke structuur van het middenspanningsnet. Nieuwe netstations worden ingepast door ze in te
  lussen in een bestaande MS-verbinding of door ze aan te sluiten op een nieuwe MS-streng op het onderstation. Bij een MS-netontwerp worden de volgende
  aandachtspunten nader beschouwd:</t>
        </is>
      </c>
      <c r="B456" t="inlineStr">
        <is>
          <t>The load forecast is the basis for adjustments in the medium voltage distribution network. The design of a medium voltage network is highly dependent on the low voltage network, as an expansion of connections at the low voltage level is usually the cause of expansion at the medium voltage level. The distribution and geographical spread of the substations largely determine the spatial structure of the medium voltage network. New substations are integrated by looping them into an existing medium voltage connection or by connecting them to a new medium voltage feeder at the substation. The following points are considered in a medium voltage network design:</t>
        </is>
      </c>
      <c r="C456" t="inlineStr">
        <is>
          <t>a medium voltage line must meet these requirements in both normal operating conditions and in a switched condition. If the requirements cannot be met, then an investment must be made.</t>
        </is>
      </c>
    </row>
    <row r="457">
      <c r="A457" t="inlineStr">
        <is>
          <t>onderstation, regelstations, schakelstations</t>
        </is>
      </c>
      <c r="B457" t="inlineStr">
        <is>
          <t>substation, control stations, switching stations</t>
        </is>
      </c>
      <c r="C457" t="inlineStr">
        <is>
          <t>into an existing medium voltage connection or by connecting them to a new medium voltage feeder at the substation. The following points are considered in a medium voltage network design:</t>
        </is>
      </c>
    </row>
    <row r="458">
      <c r="A458" t="inlineStr">
        <is>
          <t>netontwerp</t>
        </is>
      </c>
      <c r="B458" t="inlineStr">
        <is>
          <t>netontwerp</t>
        </is>
      </c>
      <c r="C458" t="inlineStr">
        <is>
          <t>connection or by connecting them to a new medium voltage feeder at the substation. The following points are considered in a medium voltage network design: substation, control stations, switching stations</t>
        </is>
      </c>
    </row>
    <row r="459">
      <c r="A459" t="inlineStr">
        <is>
          <t>middenspanningsaansluitingen</t>
        </is>
      </c>
      <c r="B459" t="inlineStr">
        <is>
          <t>middenspanningsaansluitingen</t>
        </is>
      </c>
      <c r="C459" t="inlineStr">
        <is>
          <t>or by connecting them to a new medium voltage feeder at the substation. The following points are considered in a medium voltage network design: substation, control stations, switching stations netontwerp</t>
        </is>
      </c>
    </row>
    <row r="460">
      <c r="A460" t="inlineStr">
        <is>
          <t>netstations</t>
        </is>
      </c>
      <c r="B460" t="inlineStr">
        <is>
          <t>netstations</t>
        </is>
      </c>
      <c r="C460" t="inlineStr">
        <is>
          <t>by connecting them to a new medium voltage feeder at the substation. The following points are considered in a medium voltage network design: substation, control stations, switching stations netontwerp middenspanningsaansluitingen</t>
        </is>
      </c>
    </row>
    <row r="461">
      <c r="A461" t="inlineStr">
        <is>
          <t>beveiliging.</t>
        </is>
      </c>
      <c r="B461" t="inlineStr">
        <is>
          <t>protection.</t>
        </is>
      </c>
      <c r="C461" t="inlineStr">
        <is>
          <t>connecting them to a new medium voltage feeder at the substation. The following points are considered in a medium voltage network design: substation, control stations, switching stations netontwerp middenspanningsaansluitingen netstations</t>
        </is>
      </c>
    </row>
    <row r="462">
      <c r="A462" t="inlineStr">
        <is>
          <t>Een onderstation wordt gevoed door een HS- of TS-net. In het onderstation zijn een of meer transformatoren opgesteld. De transformatoren zijn parallel
  geschakeld, maar worden meestal niet parallel bedreven om het kortsluitvermogen niet te groot te laten worden. De transformatoren zijn voorzien van een
  spanningsregeling, eventueel voorzien van stroomcompensatie. Door de spanningsregeling blijft de spanning aan de MS-zijde van de transformator binnen een
  ingestelde bandbreedte. Indien decentrale opwekking in het MS-net aanwezig is, wordt geen of weinig stroomcompensatie toegepast. De MS-zijde van de
  transformator is meestal in driehoek geschakeld, maar ook een sterschakeling komt voor. Bij een sterschakeling kan het MS-sterpunt via een impedantie
  geaard worden. Bij een driehoekschakeling is het net zwevend of wordt het middels een sterpuntstransformator geaard. De keuze wordt bepaald op grond van
  historie (de bestaande netdelen zijn zo uitgevoerd) of op basis van de beveiligingsfilosofie van het MS-net. De grootte van de kortsluitstroom is hier een
  bepalende factor. In het MS-net worden naast de onderstations nog regelstations en schakelstations onderscheiden. Een regelstation bevat een
  regeltransformator om de spanning over een grote afstand op niveau te houden. Een schakelstation wordt vanuit het onderstation gevoed door middel van een
  MS-transportverbinding en voedt op zijn beurt een aantal MS-strengen.</t>
        </is>
      </c>
      <c r="B462" t="inlineStr">
        <is>
          <t>A substation is fed by an HV or EHV network. One or more transformers are installed in the substation. The transformers are connected in parallel but are usually not operated in parallel to prevent the short-circuit power from becoming too large. The transformers are equipped with voltage regulation, possibly with current compensation. The voltage regulation ensures that the voltage on the MV side of the transformer remains within a set bandwidth. If decentralized generation is present in the MV network, little or no current compensation is applied. The MV side of the transformer is usually connected in a delta configuration, but a star configuration is also possible. In a star configuration, the MV neutral point can be grounded through an impedance. In a delta configuration, the network is floating or grounded using a neutral point transformer. The choice is determined based on historical reasons (existing network parts are designed this way) or based on the protection philosophy of the MV network. The size of the short-circuit current is a determining factor here. In the MV network, in addition to substations, there are also control stations and switching stations. A control station contains a regulating transformer to maintain the voltage level over a long distance. A switching station is fed from the substation via an MV transport connection and, in turn, feeds several MV branches.</t>
        </is>
      </c>
      <c r="C462" t="inlineStr">
        <is>
          <t>them to a new medium voltage feeder at the substation. The following points are considered in a medium voltage network design: substation, control stations, switching stations netontwerp middenspanningsaansluitingen netstations protection.</t>
        </is>
      </c>
    </row>
    <row r="463">
      <c r="A463" t="inlineStr">
        <is>
          <t>Ten aanzien van de structuur van het MS-netontwerp zijn theoretisch beschouwd drie typen netwerken mogelijk, namelijk het stralennetwerk, het ringnetwerk
  en het vermaasde netwerk (zie hoofdstuk 2 over netstructuren). Een vermaasd net op MS-niveau is minder gewenst vanwege de complexe beveiliging en vanwege
  mogelijk ongewenst vermogenstransport vanuit het HS-niveau. Meestal wordt gekozen voor de structuur van het ringnetwerk, waarbij de uitgangspunten zijn:</t>
        </is>
      </c>
      <c r="B463" t="inlineStr">
        <is>
          <t>Regarding the structure of the MV network design, three types of networks are theoretically possible: the radial network, the ring network, and the meshed network (see chapter 2 on network structures). A meshed network at the MV level is less desirable due to complex protection and the potential for unwanted power transfer from the HV level. Usually, the ring network structure is chosen, with the following principles:</t>
        </is>
      </c>
      <c r="C463" t="inlineStr">
        <is>
          <t>transformer to maintain the voltage level over a long distance. A switching station is fed from the substation via an MV transport connection and, in turn, feeds several MV branches.</t>
        </is>
      </c>
    </row>
    <row r="464">
      <c r="A464" t="inlineStr">
        <is>
          <t>leg het netwerk zo eenvoudig mogelijk uit</t>
        </is>
      </c>
      <c r="B464" t="inlineStr">
        <is>
          <t>lay out the network as simply as possible</t>
        </is>
      </c>
      <c r="C464" t="inlineStr">
        <is>
          <t>level is less desirable due to complex protection and the potential for unwanted power transfer from the HV level. Usually, the ring network structure is chosen, with the following principles:</t>
        </is>
      </c>
    </row>
    <row r="465">
      <c r="A465" t="inlineStr">
        <is>
          <t>maak zoveel mogelijk zuivere ringen en maak geen verbindingen die geen directe waarde creëren voor het netwerk</t>
        </is>
      </c>
      <c r="B465" t="inlineStr">
        <is>
          <t>create as many pure rings as possible and avoid connections that do not add direct value to the network</t>
        </is>
      </c>
      <c r="C465" t="inlineStr">
        <is>
          <t>and the potential for unwanted power transfer from the HV level. Usually, the ring network structure is chosen, with the following principles: lay out the network as simply as possible</t>
        </is>
      </c>
    </row>
    <row r="466">
      <c r="A466" t="inlineStr">
        <is>
          <t>het maken van subringen tussen twee hoofdringen is toegestaan als deze subring wordt voorzien van een eigen beveiliging</t>
        </is>
      </c>
      <c r="B466" t="inlineStr">
        <is>
          <t>the creation of sub-rings between two main rings is allowed if this sub-ring is provided with its own protection</t>
        </is>
      </c>
      <c r="C466" t="inlineStr">
        <is>
          <t>the following principles: lay out the network as simply as possible create as many pure rings as possible and avoid connections that do not add direct value to the network</t>
        </is>
      </c>
    </row>
    <row r="467">
      <c r="A467" t="inlineStr">
        <is>
          <t>het maken van uitlopers is toegestaan.</t>
        </is>
      </c>
      <c r="B467" t="inlineStr">
        <is>
          <t>The creation of spurs is allowed.</t>
        </is>
      </c>
      <c r="C467" t="inlineStr">
        <is>
          <t>avoid connections that do not add direct value to the network the creation of sub-rings between two main rings is allowed if this sub-ring is provided with its own protection</t>
        </is>
      </c>
    </row>
    <row r="468">
      <c r="A468" t="inlineStr">
        <is>
          <t>Het uitgewisselde vermogen bepaalt de wijze waarop de aansluitingen worden gerealiseerd. Kleinverbruikers worden aangesloten op de LS-hoofdkabel of
  rechtstreeks op de LS-rail van het netstation. Het netstation zelf is ingelust in de MS-streng. Hierdoor ontstaat een zogenaamde KKT-configuratie
  (MS-schakelinstallatie met twee kabelscheiders en een transformatorveld). Grootverbruikers met een aansluitcapaciteit van 0,3 tot 4 MVA worden eveneens
  ingelust in de bestaande MS-streng (typen A.4 en A.5, zie paragraaf 2.4). Aangeslotenen met een aansluitcapaciteit van 3 MVA tot en met 10 MVA worden met
  een eigen voedingskabel op het onderstation aangesloten (type A.6).</t>
        </is>
      </c>
      <c r="B468" t="inlineStr">
        <is>
          <t>The exchanged power determines how the connections are realized. Small consumers are connected to the LV main cable or directly to the LV busbar of the substation. The substation itself is looped into the MV string. This creates a so-called KKT configuration (MV switchgear with two cable disconnectors and a transformer field). Large consumers with a connection capacity of 0.3 to 4 MVA are also looped into the existing MV string (types A.4 and A.5, see paragraph 2.4). Consumers with a connection capacity of 3 MVA up to and including 10 MVA are connected to the substation with their own supply cable (type A.6).</t>
        </is>
      </c>
      <c r="C468" t="inlineStr">
        <is>
          <t>direct value to the network the creation of sub-rings between two main rings is allowed if this sub-ring is provided with its own protection The creation of spurs is allowed.</t>
        </is>
      </c>
    </row>
    <row r="469">
      <c r="A469" t="inlineStr">
        <is>
          <t>De beveiliging wordt zodanig ingesteld dat er een selectieve afschakeling ontstaat in de MS-streng, de subringen en de uitlopers. Het is gebruikelijk in de
  opeenvolgende beveiligingstrappen een tijdstaffeling aan te houden van bijvoorbeeld 0,3 s (zie hoofdstuk 6 over beveiligingen). Het netwerk wordt hierbij
  radiaal bedreven.</t>
        </is>
      </c>
      <c r="B469" t="inlineStr">
        <is>
          <t>The protection is set up in such a way that selective disconnection occurs in the medium-voltage string, the sub-rings, and the branches. It is customary to maintain a time delay in the successive protection stages of, for example, 0.3 seconds (see chapter 6 on protections). The network is operated radially in this context.</t>
        </is>
      </c>
      <c r="C469" t="inlineStr">
        <is>
          <t>A.5, see paragraph 2.4). Consumers with a connection capacity of 3 MVA up to and including 10 MVA are connected to the substation with their own supply cable (type A.6).</t>
        </is>
      </c>
    </row>
    <row r="470">
      <c r="A470" t="inlineStr">
        <is>
          <t>De kabeltypes moeten zodanig gekozen worden dat aan de randvoorwaarden van de spanning wordt voldaan en dat de stroomsterkte niet groter wordt dan de
  optimale belasting van de kabel. De optimale stroom bedraagt bij sommige netbeheerders voor GPLK kabels 70% en voor XLPE kabels 90% van de nominale
  belasting bij gegeven bodemeigenschappen (onder andere warmteweerstand en temperatuur). Bij het berekenen van de kabelcapaciteit wordt er tevens rekening
  mee gehouden dat de kabel door omschakelacties in geval van herstel na een kortsluiting de belasting van de hele ring moet kunnen voeren.</t>
        </is>
      </c>
      <c r="B470" t="inlineStr">
        <is>
          <t>The cable types must be chosen such that the voltage requirements are met and the current does not exceed the optimal load of the cable. For some network operators, the optimal current for GPLK cables is 70% and for XLPE cables is 90% of the nominal load, given the soil properties (including thermal resistance and temperature). When calculating the cable capacity, it is also taken into account that the cable must be able to handle the load of the entire ring during switching actions in the event of recovery after a short circuit.</t>
        </is>
      </c>
      <c r="C470" t="inlineStr">
        <is>
          <t>is customary to maintain a time delay in the successive protection stages of, for example, 0.3 seconds (see chapter 6 on protections). The network is operated radially in this context.</t>
        </is>
      </c>
    </row>
    <row r="471">
      <c r="A471" t="inlineStr">
        <is>
          <t>Net als in de LS-netten wordt de maximale stroombelastbaarheid van kabels beïnvloed door thermische weerstand van de grond, materiaal van bodem en
  kabelbed, uitdroging van de bodem en bodemtemperatuur (zie hoofdstuk 4 over netcomponenten). Ook naburige circuits beïnvloeden de maximale
  stroombelastbaarheid. Bij MS-kabels wordt nauwkeuriger dan bij LS-kabels gekeken naar de omgevingsfactoren die de maximale stroombelastbaarheid
  beïnvloeden. De afwijking van de stroombelastbaarheid ten opzichte van de door de fabrikant gespecificeerde waarden kunnen met een computerprogramma
  voor berekening van de kabelbelastbaarheid worden geanalyseerd (Phase, 2006) of, voor eenvoudige gevallen, met behulp van correctiefactoren worden benaderd
  (Phase, 2008-2). Tabel 13.3 geeft enkele correctiefactoren voor MS-kabels ten opzichte van de uitgangssituatie: 1 circuit, thermische grondweerstand G = 1
  Km/W, bodemtemperatuur 20 °C, liggingsdiepte 1 m. De correctiefactor voor ondergrondse kabels is samengesteld uit meerdere factoren:</t>
        </is>
      </c>
      <c r="B471" t="inlineStr">
        <is>
          <t>Just like in the low-voltage networks, the maximum current-carrying capacity of cables is influenced by the thermal resistance of the ground, the material of the soil and cable bed, soil drying, and soil temperature (see chapter 4 on network components). Neighboring circuits also affect the maximum current-carrying capacity. For medium-voltage cables, environmental factors that influence the maximum current-carrying capacity are considered more precisely than for low-voltage cables. Deviations in current-carrying capacity from the values specified by the manufacturer can be analyzed using a computer program for calculating cable capacity (Phase, 2006) or, for simpler cases, approximated using correction factors (Phase, 2008-2). Table 13.3 provides some correction factors for medium-voltage cables relative to the baseline situation: 1 circuit, thermal ground resistance G = 1 Km/W, soil temperature 20 °C, laying depth 1 m. The correction factor for underground cables is composed of multiple factors:</t>
        </is>
      </c>
      <c r="C471" t="inlineStr">
        <is>
          <t>also taken into account that the cable must be able to handle the load of the entire ring during switching actions in the event of recovery after a short circuit.</t>
        </is>
      </c>
    </row>
    <row r="472">
      <c r="A472" t="inlineStr">
        <is>
          <t>f = f</t>
        </is>
      </c>
      <c r="B472" t="inlineStr">
        <is>
          <t>f = f</t>
        </is>
      </c>
      <c r="C472" t="inlineStr">
        <is>
          <t>baseline situation: 1 circuit, thermal ground resistance G = 1 Km/W, soil temperature 20 °C, laying depth 1 m. The correction factor for underground cables is composed of multiple factors:</t>
        </is>
      </c>
    </row>
    <row r="473">
      <c r="A473" t="inlineStr">
        <is>
          <t>C</t>
        </is>
      </c>
      <c r="B473" t="inlineStr">
        <is>
          <t>C</t>
        </is>
      </c>
      <c r="C473" t="inlineStr">
        <is>
          <t>circuit, thermal ground resistance G = 1 Km/W, soil temperature 20 °C, laying depth 1 m. The correction factor for underground cables is composed of multiple factors: f = f</t>
        </is>
      </c>
    </row>
    <row r="474">
      <c r="A474" t="inlineStr">
        <is>
          <t>× f</t>
        </is>
      </c>
      <c r="B474" t="inlineStr">
        <is>
          <t>× f</t>
        </is>
      </c>
      <c r="C474" t="inlineStr">
        <is>
          <t>thermal ground resistance G = 1 Km/W, soil temperature 20 °C, laying depth 1 m. The correction factor for underground cables is composed of multiple factors: f = f C</t>
        </is>
      </c>
    </row>
    <row r="475">
      <c r="A475" t="inlineStr">
        <is>
          <t>G</t>
        </is>
      </c>
      <c r="B475" t="inlineStr">
        <is>
          <t>G</t>
        </is>
      </c>
      <c r="C475" t="inlineStr">
        <is>
          <t>resistance G = 1 Km/W, soil temperature 20 °C, laying depth 1 m. The correction factor for underground cables is composed of multiple factors: f = f C × f</t>
        </is>
      </c>
    </row>
    <row r="476">
      <c r="A476" t="inlineStr">
        <is>
          <t>× f</t>
        </is>
      </c>
      <c r="B476" t="inlineStr">
        <is>
          <t>× f</t>
        </is>
      </c>
      <c r="C476" t="inlineStr">
        <is>
          <t>G = 1 Km/W, soil temperature 20 °C, laying depth 1 m. The correction factor for underground cables is composed of multiple factors: f = f C × f G</t>
        </is>
      </c>
    </row>
    <row r="477">
      <c r="A477" t="inlineStr">
        <is>
          <t>T</t>
        </is>
      </c>
      <c r="B477" t="inlineStr">
        <is>
          <t>T</t>
        </is>
      </c>
      <c r="C477" t="inlineStr">
        <is>
          <t>1 Km/W, soil temperature 20 °C, laying depth 1 m. The correction factor for underground cables is composed of multiple factors: f = f C × f G × f</t>
        </is>
      </c>
    </row>
    <row r="478">
      <c r="A478" t="inlineStr">
        <is>
          <t>× f</t>
        </is>
      </c>
      <c r="B478" t="inlineStr">
        <is>
          <t>× f</t>
        </is>
      </c>
      <c r="C478" t="inlineStr">
        <is>
          <t>Km/W, soil temperature 20 °C, laying depth 1 m. The correction factor for underground cables is composed of multiple factors: f = f C × f G × f T</t>
        </is>
      </c>
    </row>
    <row r="479">
      <c r="A479" t="inlineStr">
        <is>
          <t>L</t>
        </is>
      </c>
      <c r="B479" t="inlineStr">
        <is>
          <t>L</t>
        </is>
      </c>
      <c r="C479" t="inlineStr">
        <is>
          <t>temperature 20 °C, laying depth 1 m. The correction factor for underground cables is composed of multiple factors: f = f C × f G × f T × f</t>
        </is>
      </c>
    </row>
    <row r="480">
      <c r="A480" t="inlineStr">
        <is>
          <t>[</t>
        </is>
      </c>
      <c r="B480" t="inlineStr">
        <is>
          <t>[</t>
        </is>
      </c>
      <c r="C480" t="inlineStr">
        <is>
          <t>20 °C, laying depth 1 m. The correction factor for underground cables is composed of multiple factors: f = f C × f G × f T × f L</t>
        </is>
      </c>
    </row>
    <row r="481">
      <c r="A481" t="inlineStr">
        <is>
          <t>13.7</t>
        </is>
      </c>
      <c r="B481" t="inlineStr">
        <is>
          <t>13.7</t>
        </is>
      </c>
      <c r="C481" t="inlineStr">
        <is>
          <t>°C, laying depth 1 m. The correction factor for underground cables is composed of multiple factors: f = f C × f G × f T × f L [</t>
        </is>
      </c>
    </row>
    <row r="482">
      <c r="A482" t="inlineStr">
        <is>
          <t>]</t>
        </is>
      </c>
      <c r="B482" t="inlineStr">
        <is>
          <t>]</t>
        </is>
      </c>
      <c r="C482" t="inlineStr">
        <is>
          <t>laying depth 1 m. The correction factor for underground cables is composed of multiple factors: f = f C × f G × f T × f L [ 13.7</t>
        </is>
      </c>
    </row>
    <row r="483">
      <c r="A483" t="inlineStr">
        <is>
          <t>Hierin zijn:</t>
        </is>
      </c>
      <c r="B483" t="inlineStr">
        <is>
          <t>Included are:</t>
        </is>
      </c>
      <c r="C483" t="inlineStr">
        <is>
          <t>depth 1 m. The correction factor for underground cables is composed of multiple factors: f = f C × f G × f T × f L [ 13.7 ]</t>
        </is>
      </c>
    </row>
    <row r="484">
      <c r="A484" t="inlineStr">
        <is>
          <t>f</t>
        </is>
      </c>
      <c r="B484" t="inlineStr">
        <is>
          <t>f</t>
        </is>
      </c>
      <c r="C484" t="inlineStr">
        <is>
          <t>m. The correction factor for underground cables is composed of multiple factors: f = f C × f G × f T × f L [ 13.7 ] Included are:</t>
        </is>
      </c>
    </row>
    <row r="485">
      <c r="A485" t="inlineStr">
        <is>
          <t>C</t>
        </is>
      </c>
      <c r="B485" t="inlineStr">
        <is>
          <t>C</t>
        </is>
      </c>
      <c r="C485" t="inlineStr">
        <is>
          <t>The correction factor for underground cables is composed of multiple factors: f = f C × f G × f T × f L [ 13.7 ] Included are: f</t>
        </is>
      </c>
    </row>
    <row r="486">
      <c r="A486" t="inlineStr">
        <is>
          <t>:</t>
        </is>
      </c>
      <c r="B486" t="inlineStr">
        <is>
          <t>:</t>
        </is>
      </c>
      <c r="C486" t="inlineStr">
        <is>
          <t>correction factor for underground cables is composed of multiple factors: f = f C × f G × f T × f L [ 13.7 ] Included are: f C</t>
        </is>
      </c>
    </row>
    <row r="487">
      <c r="A487" t="inlineStr">
        <is>
          <t>correctiefactor voor meerdere parallelle circuits</t>
        </is>
      </c>
      <c r="B487" t="inlineStr">
        <is>
          <t>correction factor for multiple parallel circuits</t>
        </is>
      </c>
      <c r="C487" t="inlineStr">
        <is>
          <t>factor for underground cables is composed of multiple factors: f = f C × f G × f T × f L [ 13.7 ] Included are: f C :</t>
        </is>
      </c>
    </row>
    <row r="488">
      <c r="A488" t="inlineStr">
        <is>
          <t>f</t>
        </is>
      </c>
      <c r="B488" t="inlineStr">
        <is>
          <t>f</t>
        </is>
      </c>
      <c r="C488" t="inlineStr">
        <is>
          <t>of multiple factors: f = f C × f G × f T × f L [ 13.7 ] Included are: f C : correction factor for multiple parallel circuits</t>
        </is>
      </c>
    </row>
    <row r="489">
      <c r="A489" t="inlineStr">
        <is>
          <t>G</t>
        </is>
      </c>
      <c r="B489" t="inlineStr">
        <is>
          <t>G</t>
        </is>
      </c>
      <c r="C489" t="inlineStr">
        <is>
          <t>multiple factors: f = f C × f G × f T × f L [ 13.7 ] Included are: f C : correction factor for multiple parallel circuits f</t>
        </is>
      </c>
    </row>
    <row r="490">
      <c r="A490" t="inlineStr">
        <is>
          <t>:</t>
        </is>
      </c>
      <c r="B490" t="inlineStr">
        <is>
          <t>:</t>
        </is>
      </c>
      <c r="C490" t="inlineStr">
        <is>
          <t>factors: f = f C × f G × f T × f L [ 13.7 ] Included are: f C : correction factor for multiple parallel circuits f G</t>
        </is>
      </c>
    </row>
    <row r="491">
      <c r="A491" t="inlineStr">
        <is>
          <t>correctiefactor voor afwijkende thermische grondweerstand</t>
        </is>
      </c>
      <c r="B491" t="inlineStr">
        <is>
          <t>correction factor for deviating thermal ground resistance</t>
        </is>
      </c>
      <c r="C491" t="inlineStr">
        <is>
          <t>f = f C × f G × f T × f L [ 13.7 ] Included are: f C : correction factor for multiple parallel circuits f G :</t>
        </is>
      </c>
    </row>
    <row r="492">
      <c r="A492" t="inlineStr">
        <is>
          <t>f</t>
        </is>
      </c>
      <c r="B492" t="inlineStr">
        <is>
          <t>f</t>
        </is>
      </c>
      <c r="C492" t="inlineStr">
        <is>
          <t>× f T × f L [ 13.7 ] Included are: f C : correction factor for multiple parallel circuits f G : correction factor for deviating thermal ground resistance</t>
        </is>
      </c>
    </row>
    <row r="493">
      <c r="A493" t="inlineStr">
        <is>
          <t>T</t>
        </is>
      </c>
      <c r="B493" t="inlineStr">
        <is>
          <t>T</t>
        </is>
      </c>
      <c r="C493" t="inlineStr">
        <is>
          <t>f T × f L [ 13.7 ] Included are: f C : correction factor for multiple parallel circuits f G : correction factor for deviating thermal ground resistance f</t>
        </is>
      </c>
    </row>
    <row r="494">
      <c r="A494" t="inlineStr">
        <is>
          <t>:</t>
        </is>
      </c>
      <c r="B494" t="inlineStr">
        <is>
          <t>:</t>
        </is>
      </c>
      <c r="C494" t="inlineStr">
        <is>
          <t>T × f L [ 13.7 ] Included are: f C : correction factor for multiple parallel circuits f G : correction factor for deviating thermal ground resistance f T</t>
        </is>
      </c>
    </row>
    <row r="495">
      <c r="A495" t="inlineStr">
        <is>
          <t>correctiefactor voor afwijkende bodemtemperatuur</t>
        </is>
      </c>
      <c r="B495" t="inlineStr">
        <is>
          <t>correction factor for deviating ground temperature</t>
        </is>
      </c>
      <c r="C495" t="inlineStr">
        <is>
          <t>× f L [ 13.7 ] Included are: f C : correction factor for multiple parallel circuits f G : correction factor for deviating thermal ground resistance f T :</t>
        </is>
      </c>
    </row>
    <row r="496">
      <c r="A496" t="inlineStr">
        <is>
          <t>f</t>
        </is>
      </c>
      <c r="B496" t="inlineStr">
        <is>
          <t>f</t>
        </is>
      </c>
      <c r="C496" t="inlineStr">
        <is>
          <t>Included are: f C : correction factor for multiple parallel circuits f G : correction factor for deviating thermal ground resistance f T : correction factor for deviating ground temperature</t>
        </is>
      </c>
    </row>
    <row r="497">
      <c r="A497" t="inlineStr">
        <is>
          <t>L</t>
        </is>
      </c>
      <c r="B497" t="inlineStr">
        <is>
          <t>L</t>
        </is>
      </c>
      <c r="C497" t="inlineStr">
        <is>
          <t>are: f C : correction factor for multiple parallel circuits f G : correction factor for deviating thermal ground resistance f T : correction factor for deviating ground temperature f</t>
        </is>
      </c>
    </row>
    <row r="498">
      <c r="A498" t="inlineStr">
        <is>
          <t>:</t>
        </is>
      </c>
      <c r="B498" t="inlineStr">
        <is>
          <t>:</t>
        </is>
      </c>
      <c r="C498" t="inlineStr">
        <is>
          <t>f C : correction factor for multiple parallel circuits f G : correction factor for deviating thermal ground resistance f T : correction factor for deviating ground temperature f L</t>
        </is>
      </c>
    </row>
    <row r="499">
      <c r="A499" t="inlineStr">
        <is>
          <t>correctiefactor voor afwijkende liggingdiepte</t>
        </is>
      </c>
      <c r="B499" t="inlineStr">
        <is>
          <t>correction factor for deviating laying depth</t>
        </is>
      </c>
      <c r="C499" t="inlineStr">
        <is>
          <t>C : correction factor for multiple parallel circuits f G : correction factor for deviating thermal ground resistance f T : correction factor for deviating ground temperature f L :</t>
        </is>
      </c>
    </row>
    <row r="500">
      <c r="A500" t="inlineStr">
        <is>
          <t>Tabel 13.3 Correctiefactoren voor de kabelbelastbaarheid</t>
        </is>
      </c>
      <c r="B500" t="inlineStr">
        <is>
          <t>Table 13.3 Correction Factors for Cable Load Capacity</t>
        </is>
      </c>
      <c r="C500" t="inlineStr">
        <is>
          <t>parallel circuits f G : correction factor for deviating thermal ground resistance f T : correction factor for deviating ground temperature f L : correction factor for deviating laying depth</t>
        </is>
      </c>
    </row>
    <row r="501">
      <c r="A501" t="inlineStr">
        <is>
          <t>Circuits</t>
        </is>
      </c>
      <c r="B501" t="inlineStr">
        <is>
          <t>Circuits</t>
        </is>
      </c>
      <c r="C501" t="inlineStr">
        <is>
          <t>deviating thermal ground resistance f T : correction factor for deviating ground temperature f L : correction factor for deviating laying depth Table 13.3 Correction Factors for Cable Load Capacity</t>
        </is>
      </c>
    </row>
    <row r="502">
      <c r="A502" t="inlineStr">
        <is>
          <t>G</t>
        </is>
      </c>
      <c r="B502" t="inlineStr">
        <is>
          <t>G</t>
        </is>
      </c>
      <c r="C502" t="inlineStr">
        <is>
          <t>thermal ground resistance f T : correction factor for deviating ground temperature f L : correction factor for deviating laying depth Table 13.3 Correction Factors for Cable Load Capacity Circuits</t>
        </is>
      </c>
    </row>
    <row r="503">
      <c r="A503" t="inlineStr">
        <is>
          <t>Temperatuur</t>
        </is>
      </c>
      <c r="B503" t="inlineStr">
        <is>
          <t>Temperatuur</t>
        </is>
      </c>
      <c r="C503" t="inlineStr">
        <is>
          <t>ground resistance f T : correction factor for deviating ground temperature f L : correction factor for deviating laying depth Table 13.3 Correction Factors for Cable Load Capacity Circuits G</t>
        </is>
      </c>
    </row>
    <row r="504">
      <c r="A504" t="inlineStr">
        <is>
          <t>Liggingsdiepte</t>
        </is>
      </c>
      <c r="B504" t="inlineStr">
        <is>
          <t>Liggingsdiepte</t>
        </is>
      </c>
      <c r="C504" t="inlineStr">
        <is>
          <t>resistance f T : correction factor for deviating ground temperature f L : correction factor for deviating laying depth Table 13.3 Correction Factors for Cable Load Capacity Circuits G Temperatuur</t>
        </is>
      </c>
    </row>
    <row r="505">
      <c r="A505" t="inlineStr">
        <is>
          <t>aantal</t>
        </is>
      </c>
      <c r="B505" t="inlineStr">
        <is>
          <t>aantal</t>
        </is>
      </c>
      <c r="C505" t="inlineStr">
        <is>
          <t>f T : correction factor for deviating ground temperature f L : correction factor for deviating laying depth Table 13.3 Correction Factors for Cable Load Capacity Circuits G Temperatuur Liggingsdiepte</t>
        </is>
      </c>
    </row>
    <row r="506">
      <c r="A506" t="inlineStr">
        <is>
          <t>f</t>
        </is>
      </c>
      <c r="B506" t="inlineStr">
        <is>
          <t>f</t>
        </is>
      </c>
      <c r="C506" t="inlineStr">
        <is>
          <t>T : correction factor for deviating ground temperature f L : correction factor for deviating laying depth Table 13.3 Correction Factors for Cable Load Capacity Circuits G Temperatuur Liggingsdiepte aantal</t>
        </is>
      </c>
    </row>
    <row r="507">
      <c r="A507" t="inlineStr">
        <is>
          <t>C</t>
        </is>
      </c>
      <c r="B507" t="inlineStr">
        <is>
          <t>C</t>
        </is>
      </c>
      <c r="C507" t="inlineStr">
        <is>
          <t>: correction factor for deviating ground temperature f L : correction factor for deviating laying depth Table 13.3 Correction Factors for Cable Load Capacity Circuits G Temperatuur Liggingsdiepte aantal f</t>
        </is>
      </c>
    </row>
    <row r="508">
      <c r="A508" t="inlineStr">
        <is>
          <t>Km/W</t>
        </is>
      </c>
      <c r="B508" t="inlineStr">
        <is>
          <t>Km/W</t>
        </is>
      </c>
      <c r="C508" t="inlineStr">
        <is>
          <t>correction factor for deviating ground temperature f L : correction factor for deviating laying depth Table 13.3 Correction Factors for Cable Load Capacity Circuits G Temperatuur Liggingsdiepte aantal f C</t>
        </is>
      </c>
    </row>
    <row r="509">
      <c r="A509" t="inlineStr">
        <is>
          <t>f</t>
        </is>
      </c>
      <c r="B509" t="inlineStr">
        <is>
          <t>f</t>
        </is>
      </c>
      <c r="C509" t="inlineStr">
        <is>
          <t>factor for deviating ground temperature f L : correction factor for deviating laying depth Table 13.3 Correction Factors for Cable Load Capacity Circuits G Temperatuur Liggingsdiepte aantal f C Km/W</t>
        </is>
      </c>
    </row>
    <row r="510">
      <c r="A510" t="inlineStr">
        <is>
          <t>G</t>
        </is>
      </c>
      <c r="B510" t="inlineStr">
        <is>
          <t>G</t>
        </is>
      </c>
      <c r="C510" t="inlineStr">
        <is>
          <t>for deviating ground temperature f L : correction factor for deviating laying depth Table 13.3 Correction Factors for Cable Load Capacity Circuits G Temperatuur Liggingsdiepte aantal f C Km/W f</t>
        </is>
      </c>
    </row>
    <row r="511">
      <c r="A511" t="inlineStr">
        <is>
          <t>°C</t>
        </is>
      </c>
      <c r="B511" t="inlineStr">
        <is>
          <t>°C</t>
        </is>
      </c>
      <c r="C511" t="inlineStr">
        <is>
          <t>deviating ground temperature f L : correction factor for deviating laying depth Table 13.3 Correction Factors for Cable Load Capacity Circuits G Temperatuur Liggingsdiepte aantal f C Km/W f G</t>
        </is>
      </c>
    </row>
    <row r="512">
      <c r="A512" t="inlineStr">
        <is>
          <t>f</t>
        </is>
      </c>
      <c r="B512" t="inlineStr">
        <is>
          <t>f</t>
        </is>
      </c>
      <c r="C512" t="inlineStr">
        <is>
          <t>ground temperature f L : correction factor for deviating laying depth Table 13.3 Correction Factors for Cable Load Capacity Circuits G Temperatuur Liggingsdiepte aantal f C Km/W f G °C</t>
        </is>
      </c>
    </row>
    <row r="513">
      <c r="A513" t="inlineStr">
        <is>
          <t>T</t>
        </is>
      </c>
      <c r="B513" t="inlineStr">
        <is>
          <t>T</t>
        </is>
      </c>
      <c r="C513" t="inlineStr">
        <is>
          <t>temperature f L : correction factor for deviating laying depth Table 13.3 Correction Factors for Cable Load Capacity Circuits G Temperatuur Liggingsdiepte aantal f C Km/W f G °C f</t>
        </is>
      </c>
    </row>
    <row r="514">
      <c r="A514" t="inlineStr">
        <is>
          <t>m</t>
        </is>
      </c>
      <c r="B514" t="inlineStr">
        <is>
          <t>m</t>
        </is>
      </c>
      <c r="C514" t="inlineStr">
        <is>
          <t>f L : correction factor for deviating laying depth Table 13.3 Correction Factors for Cable Load Capacity Circuits G Temperatuur Liggingsdiepte aantal f C Km/W f G °C f T</t>
        </is>
      </c>
    </row>
    <row r="515">
      <c r="A515" t="inlineStr">
        <is>
          <t>f</t>
        </is>
      </c>
      <c r="B515" t="inlineStr">
        <is>
          <t>f</t>
        </is>
      </c>
      <c r="C515" t="inlineStr">
        <is>
          <t>L : correction factor for deviating laying depth Table 13.3 Correction Factors for Cable Load Capacity Circuits G Temperatuur Liggingsdiepte aantal f C Km/W f G °C f T m</t>
        </is>
      </c>
    </row>
    <row r="516">
      <c r="A516" t="inlineStr">
        <is>
          <t>L</t>
        </is>
      </c>
      <c r="B516" t="inlineStr">
        <is>
          <t>L</t>
        </is>
      </c>
      <c r="C516" t="inlineStr">
        <is>
          <t>: correction factor for deviating laying depth Table 13.3 Correction Factors for Cable Load Capacity Circuits G Temperatuur Liggingsdiepte aantal f C Km/W f G °C f T m f</t>
        </is>
      </c>
    </row>
    <row r="517">
      <c r="A517" t="inlineStr">
        <is>
          <t>1</t>
        </is>
      </c>
      <c r="B517" t="inlineStr">
        <is>
          <t>1</t>
        </is>
      </c>
      <c r="C517" t="inlineStr">
        <is>
          <t>correction factor for deviating laying depth Table 13.3 Correction Factors for Cable Load Capacity Circuits G Temperatuur Liggingsdiepte aantal f C Km/W f G °C f T m f L</t>
        </is>
      </c>
    </row>
    <row r="518">
      <c r="A518" t="inlineStr">
        <is>
          <t>1,00</t>
        </is>
      </c>
      <c r="B518" t="inlineStr">
        <is>
          <t>1.00</t>
        </is>
      </c>
      <c r="C518" t="inlineStr">
        <is>
          <t>factor for deviating laying depth Table 13.3 Correction Factors for Cable Load Capacity Circuits G Temperatuur Liggingsdiepte aantal f C Km/W f G °C f T m f L 1</t>
        </is>
      </c>
    </row>
    <row r="519">
      <c r="A519" t="inlineStr">
        <is>
          <t>0,50</t>
        </is>
      </c>
      <c r="B519" t="inlineStr">
        <is>
          <t>0.50</t>
        </is>
      </c>
      <c r="C519" t="inlineStr">
        <is>
          <t>for deviating laying depth Table 13.3 Correction Factors for Cable Load Capacity Circuits G Temperatuur Liggingsdiepte aantal f C Km/W f G °C f T m f L 1 1.00</t>
        </is>
      </c>
    </row>
    <row r="520">
      <c r="A520" t="inlineStr">
        <is>
          <t>1,25</t>
        </is>
      </c>
      <c r="B520" t="inlineStr">
        <is>
          <t>1.25</t>
        </is>
      </c>
      <c r="C520" t="inlineStr">
        <is>
          <t>deviating laying depth Table 13.3 Correction Factors for Cable Load Capacity Circuits G Temperatuur Liggingsdiepte aantal f C Km/W f G °C f T m f L 1 1.00 0.50</t>
        </is>
      </c>
    </row>
    <row r="521">
      <c r="A521" t="inlineStr">
        <is>
          <t>10</t>
        </is>
      </c>
      <c r="B521" t="inlineStr">
        <is>
          <t>10</t>
        </is>
      </c>
      <c r="C521" t="inlineStr">
        <is>
          <t>laying depth Table 13.3 Correction Factors for Cable Load Capacity Circuits G Temperatuur Liggingsdiepte aantal f C Km/W f G °C f T m f L 1 1.00 0.50 1.25</t>
        </is>
      </c>
    </row>
    <row r="522">
      <c r="A522" t="inlineStr">
        <is>
          <t>1,07</t>
        </is>
      </c>
      <c r="B522" t="inlineStr">
        <is>
          <t>1.07</t>
        </is>
      </c>
      <c r="C522" t="inlineStr">
        <is>
          <t>depth Table 13.3 Correction Factors for Cable Load Capacity Circuits G Temperatuur Liggingsdiepte aantal f C Km/W f G °C f T m f L 1 1.00 0.50 1.25 10</t>
        </is>
      </c>
    </row>
    <row r="523">
      <c r="A523" t="inlineStr">
        <is>
          <t>0,8</t>
        </is>
      </c>
      <c r="B523" t="inlineStr">
        <is>
          <t>0.8</t>
        </is>
      </c>
      <c r="C523" t="inlineStr">
        <is>
          <t>Table 13.3 Correction Factors for Cable Load Capacity Circuits G Temperatuur Liggingsdiepte aantal f C Km/W f G °C f T m f L 1 1.00 0.50 1.25 10 1.07</t>
        </is>
      </c>
    </row>
    <row r="524">
      <c r="A524" t="inlineStr">
        <is>
          <t>1,02</t>
        </is>
      </c>
      <c r="B524" t="inlineStr">
        <is>
          <t>1.02</t>
        </is>
      </c>
      <c r="C524" t="inlineStr">
        <is>
          <t>13.3 Correction Factors for Cable Load Capacity Circuits G Temperatuur Liggingsdiepte aantal f C Km/W f G °C f T m f L 1 1.00 0.50 1.25 10 1.07 0.8</t>
        </is>
      </c>
    </row>
    <row r="525">
      <c r="A525" t="inlineStr">
        <is>
          <t>2</t>
        </is>
      </c>
      <c r="B525" t="inlineStr">
        <is>
          <t>2</t>
        </is>
      </c>
      <c r="C525" t="inlineStr">
        <is>
          <t>Correction Factors for Cable Load Capacity Circuits G Temperatuur Liggingsdiepte aantal f C Km/W f G °C f T m f L 1 1.00 0.50 1.25 10 1.07 0.8 1.02</t>
        </is>
      </c>
    </row>
    <row r="526">
      <c r="A526" t="inlineStr">
        <is>
          <t>0,83</t>
        </is>
      </c>
      <c r="B526" t="inlineStr">
        <is>
          <t>0.83</t>
        </is>
      </c>
      <c r="C526" t="inlineStr">
        <is>
          <t>Factors for Cable Load Capacity Circuits G Temperatuur Liggingsdiepte aantal f C Km/W f G °C f T m f L 1 1.00 0.50 1.25 10 1.07 0.8 1.02 2</t>
        </is>
      </c>
    </row>
    <row r="527">
      <c r="A527" t="inlineStr">
        <is>
          <t>0,75</t>
        </is>
      </c>
      <c r="B527" t="inlineStr">
        <is>
          <t>0.75</t>
        </is>
      </c>
      <c r="C527" t="inlineStr">
        <is>
          <t>for Cable Load Capacity Circuits G Temperatuur Liggingsdiepte aantal f C Km/W f G °C f T m f L 1 1.00 0.50 1.25 10 1.07 0.8 1.02 2 0.83</t>
        </is>
      </c>
    </row>
    <row r="528">
      <c r="A528" t="inlineStr">
        <is>
          <t>1,10</t>
        </is>
      </c>
      <c r="B528" t="inlineStr">
        <is>
          <t>1.10</t>
        </is>
      </c>
      <c r="C528" t="inlineStr">
        <is>
          <t>Cable Load Capacity Circuits G Temperatuur Liggingsdiepte aantal f C Km/W f G °C f T m f L 1 1.00 0.50 1.25 10 1.07 0.8 1.02 2 0.83 0.75</t>
        </is>
      </c>
    </row>
    <row r="529">
      <c r="A529" t="inlineStr">
        <is>
          <t>15</t>
        </is>
      </c>
      <c r="B529" t="inlineStr">
        <is>
          <t>15</t>
        </is>
      </c>
      <c r="C529" t="inlineStr">
        <is>
          <t>Load Capacity Circuits G Temperatuur Liggingsdiepte aantal f C Km/W f G °C f T m f L 1 1.00 0.50 1.25 10 1.07 0.8 1.02 2 0.83 0.75 1.10</t>
        </is>
      </c>
    </row>
    <row r="530">
      <c r="A530" t="inlineStr">
        <is>
          <t>1,04</t>
        </is>
      </c>
      <c r="B530" t="inlineStr">
        <is>
          <t>1.04</t>
        </is>
      </c>
      <c r="C530" t="inlineStr">
        <is>
          <t>Capacity Circuits G Temperatuur Liggingsdiepte aantal f C Km/W f G °C f T m f L 1 1.00 0.50 1.25 10 1.07 0.8 1.02 2 0.83 0.75 1.10 15</t>
        </is>
      </c>
    </row>
    <row r="531">
      <c r="A531" t="inlineStr">
        <is>
          <t>1,0</t>
        </is>
      </c>
      <c r="B531" t="inlineStr">
        <is>
          <t>1.0</t>
        </is>
      </c>
      <c r="C531" t="inlineStr">
        <is>
          <t>Circuits G Temperatuur Liggingsdiepte aantal f C Km/W f G °C f T m f L 1 1.00 0.50 1.25 10 1.07 0.8 1.02 2 0.83 0.75 1.10 15 1.04</t>
        </is>
      </c>
    </row>
    <row r="532">
      <c r="A532" t="inlineStr">
        <is>
          <t>1,00</t>
        </is>
      </c>
      <c r="B532" t="inlineStr">
        <is>
          <t>1.00</t>
        </is>
      </c>
      <c r="C532" t="inlineStr">
        <is>
          <t>G Temperatuur Liggingsdiepte aantal f C Km/W f G °C f T m f L 1 1.00 0.50 1.25 10 1.07 0.8 1.02 2 0.83 0.75 1.10 15 1.04 1.0</t>
        </is>
      </c>
    </row>
    <row r="533">
      <c r="A533" t="inlineStr">
        <is>
          <t>3</t>
        </is>
      </c>
      <c r="B533" t="inlineStr">
        <is>
          <t>3</t>
        </is>
      </c>
      <c r="C533" t="inlineStr">
        <is>
          <t>Temperatuur Liggingsdiepte aantal f C Km/W f G °C f T m f L 1 1.00 0.50 1.25 10 1.07 0.8 1.02 2 0.83 0.75 1.10 15 1.04 1.0 1.00</t>
        </is>
      </c>
    </row>
    <row r="534">
      <c r="A534" t="inlineStr">
        <is>
          <t>0,73</t>
        </is>
      </c>
      <c r="B534" t="inlineStr">
        <is>
          <t>0.73</t>
        </is>
      </c>
      <c r="C534" t="inlineStr">
        <is>
          <t>Liggingsdiepte aantal f C Km/W f G °C f T m f L 1 1.00 0.50 1.25 10 1.07 0.8 1.02 2 0.83 0.75 1.10 15 1.04 1.0 1.00 3</t>
        </is>
      </c>
    </row>
    <row r="535">
      <c r="A535" t="inlineStr">
        <is>
          <t>1,00</t>
        </is>
      </c>
      <c r="B535" t="inlineStr">
        <is>
          <t>1.00</t>
        </is>
      </c>
      <c r="C535" t="inlineStr">
        <is>
          <t>aantal f C Km/W f G °C f T m f L 1 1.00 0.50 1.25 10 1.07 0.8 1.02 2 0.83 0.75 1.10 15 1.04 1.0 1.00 3 0.73</t>
        </is>
      </c>
    </row>
    <row r="536">
      <c r="A536" t="inlineStr">
        <is>
          <t>1,00</t>
        </is>
      </c>
      <c r="B536" t="inlineStr">
        <is>
          <t>1.00</t>
        </is>
      </c>
      <c r="C536" t="inlineStr">
        <is>
          <t>f C Km/W f G °C f T m f L 1 1.00 0.50 1.25 10 1.07 0.8 1.02 2 0.83 0.75 1.10 15 1.04 1.0 1.00 3 0.73 1.00</t>
        </is>
      </c>
    </row>
    <row r="537">
      <c r="A537" t="inlineStr">
        <is>
          <t>20</t>
        </is>
      </c>
      <c r="B537" t="inlineStr">
        <is>
          <t>20</t>
        </is>
      </c>
      <c r="C537" t="inlineStr">
        <is>
          <t>C Km/W f G °C f T m f L 1 1.00 0.50 1.25 10 1.07 0.8 1.02 2 0.83 0.75 1.10 15 1.04 1.0 1.00 3 0.73 1.00 1.00</t>
        </is>
      </c>
    </row>
    <row r="538">
      <c r="A538" t="inlineStr">
        <is>
          <t>1,00</t>
        </is>
      </c>
      <c r="B538" t="inlineStr">
        <is>
          <t>1.00</t>
        </is>
      </c>
      <c r="C538" t="inlineStr">
        <is>
          <t>Km/W f G °C f T m f L 1 1.00 0.50 1.25 10 1.07 0.8 1.02 2 0.83 0.75 1.10 15 1.04 1.0 1.00 3 0.73 1.00 1.00 20</t>
        </is>
      </c>
    </row>
    <row r="539">
      <c r="A539" t="inlineStr">
        <is>
          <t>1,2</t>
        </is>
      </c>
      <c r="B539" t="inlineStr">
        <is>
          <t>1.2</t>
        </is>
      </c>
      <c r="C539" t="inlineStr">
        <is>
          <t>f G °C f T m f L 1 1.00 0.50 1.25 10 1.07 0.8 1.02 2 0.83 0.75 1.10 15 1.04 1.0 1.00 3 0.73 1.00 1.00 20 1.00</t>
        </is>
      </c>
    </row>
    <row r="540">
      <c r="A540" t="inlineStr">
        <is>
          <t>0,98</t>
        </is>
      </c>
      <c r="B540" t="inlineStr">
        <is>
          <t>0.98</t>
        </is>
      </c>
      <c r="C540" t="inlineStr">
        <is>
          <t>G °C f T m f L 1 1.00 0.50 1.25 10 1.07 0.8 1.02 2 0.83 0.75 1.10 15 1.04 1.0 1.00 3 0.73 1.00 1.00 20 1.00 1.2</t>
        </is>
      </c>
    </row>
    <row r="541">
      <c r="A541" t="inlineStr">
        <is>
          <t>4</t>
        </is>
      </c>
      <c r="B541" t="inlineStr">
        <is>
          <t>4</t>
        </is>
      </c>
      <c r="C541" t="inlineStr">
        <is>
          <t>°C f T m f L 1 1.00 0.50 1.25 10 1.07 0.8 1.02 2 0.83 0.75 1.10 15 1.04 1.0 1.00 3 0.73 1.00 1.00 20 1.00 1.2 0.98</t>
        </is>
      </c>
    </row>
    <row r="542">
      <c r="A542" t="inlineStr">
        <is>
          <t>0,66</t>
        </is>
      </c>
      <c r="B542" t="inlineStr">
        <is>
          <t>0.66</t>
        </is>
      </c>
      <c r="C542" t="inlineStr">
        <is>
          <t>f T m f L 1 1.00 0.50 1.25 10 1.07 0.8 1.02 2 0.83 0.75 1.10 15 1.04 1.0 1.00 3 0.73 1.00 1.00 20 1.00 1.2 0.98 4</t>
        </is>
      </c>
    </row>
    <row r="543">
      <c r="A543" t="inlineStr">
        <is>
          <t>1,50</t>
        </is>
      </c>
      <c r="B543" t="inlineStr">
        <is>
          <t>1.50</t>
        </is>
      </c>
      <c r="C543" t="inlineStr">
        <is>
          <t>T m f L 1 1.00 0.50 1.25 10 1.07 0.8 1.02 2 0.83 0.75 1.10 15 1.04 1.0 1.00 3 0.73 1.00 1.00 20 1.00 1.2 0.98 4 0.66</t>
        </is>
      </c>
    </row>
    <row r="544">
      <c r="A544" t="inlineStr">
        <is>
          <t>0,85</t>
        </is>
      </c>
      <c r="B544" t="inlineStr">
        <is>
          <t>0.85</t>
        </is>
      </c>
      <c r="C544" t="inlineStr">
        <is>
          <t>m f L 1 1.00 0.50 1.25 10 1.07 0.8 1.02 2 0.83 0.75 1.10 15 1.04 1.0 1.00 3 0.73 1.00 1.00 20 1.00 1.2 0.98 4 0.66 1.50</t>
        </is>
      </c>
    </row>
    <row r="545">
      <c r="A545" t="inlineStr">
        <is>
          <t>25</t>
        </is>
      </c>
      <c r="B545" t="inlineStr">
        <is>
          <t>25</t>
        </is>
      </c>
      <c r="C545" t="inlineStr">
        <is>
          <t>f L 1 1.00 0.50 1.25 10 1.07 0.8 1.02 2 0.83 0.75 1.10 15 1.04 1.0 1.00 3 0.73 1.00 1.00 20 1.00 1.2 0.98 4 0.66 1.50 0.85</t>
        </is>
      </c>
    </row>
    <row r="546">
      <c r="A546" t="inlineStr">
        <is>
          <t>0,96</t>
        </is>
      </c>
      <c r="B546" t="inlineStr">
        <is>
          <t>0.96</t>
        </is>
      </c>
      <c r="C546" t="inlineStr">
        <is>
          <t>L 1 1.00 0.50 1.25 10 1.07 0.8 1.02 2 0.83 0.75 1.10 15 1.04 1.0 1.00 3 0.73 1.00 1.00 20 1.00 1.2 0.98 4 0.66 1.50 0.85 25</t>
        </is>
      </c>
    </row>
    <row r="547">
      <c r="A547" t="inlineStr">
        <is>
          <t>5</t>
        </is>
      </c>
      <c r="B547" t="inlineStr">
        <is>
          <t>5</t>
        </is>
      </c>
      <c r="C547" t="inlineStr">
        <is>
          <t>1 1.00 0.50 1.25 10 1.07 0.8 1.02 2 0.83 0.75 1.10 15 1.04 1.0 1.00 3 0.73 1.00 1.00 20 1.00 1.2 0.98 4 0.66 1.50 0.85 25 0.96</t>
        </is>
      </c>
    </row>
    <row r="548">
      <c r="A548" t="inlineStr">
        <is>
          <t>0,62</t>
        </is>
      </c>
      <c r="B548" t="inlineStr">
        <is>
          <t>0.62</t>
        </is>
      </c>
      <c r="C548" t="inlineStr">
        <is>
          <t>1.00 0.50 1.25 10 1.07 0.8 1.02 2 0.83 0.75 1.10 15 1.04 1.0 1.00 3 0.73 1.00 1.00 20 1.00 1.2 0.98 4 0.66 1.50 0.85 25 0.96 5</t>
        </is>
      </c>
    </row>
    <row r="549">
      <c r="A549" t="inlineStr">
        <is>
          <t>2,00</t>
        </is>
      </c>
      <c r="B549" t="inlineStr">
        <is>
          <t>2.00</t>
        </is>
      </c>
      <c r="C549" t="inlineStr">
        <is>
          <t>0.50 1.25 10 1.07 0.8 1.02 2 0.83 0.75 1.10 15 1.04 1.0 1.00 3 0.73 1.00 1.00 20 1.00 1.2 0.98 4 0.66 1.50 0.85 25 0.96 5 0.62</t>
        </is>
      </c>
    </row>
    <row r="550">
      <c r="A550" t="inlineStr">
        <is>
          <t>0,75</t>
        </is>
      </c>
      <c r="B550" t="inlineStr">
        <is>
          <t>0.75</t>
        </is>
      </c>
      <c r="C550" t="inlineStr">
        <is>
          <t>1.25 10 1.07 0.8 1.02 2 0.83 0.75 1.10 15 1.04 1.0 1.00 3 0.73 1.00 1.00 20 1.00 1.2 0.98 4 0.66 1.50 0.85 25 0.96 5 0.62 2.00</t>
        </is>
      </c>
    </row>
    <row r="551">
      <c r="A551" t="inlineStr">
        <is>
          <t>2,50</t>
        </is>
      </c>
      <c r="B551" t="inlineStr">
        <is>
          <t>2.50</t>
        </is>
      </c>
      <c r="C551" t="inlineStr">
        <is>
          <t>10 1.07 0.8 1.02 2 0.83 0.75 1.10 15 1.04 1.0 1.00 3 0.73 1.00 1.00 20 1.00 1.2 0.98 4 0.66 1.50 0.85 25 0.96 5 0.62 2.00 0.75</t>
        </is>
      </c>
    </row>
    <row r="552">
      <c r="A552" t="inlineStr">
        <is>
          <t>0,67</t>
        </is>
      </c>
      <c r="B552" t="inlineStr">
        <is>
          <t>0.67</t>
        </is>
      </c>
      <c r="C552" t="inlineStr">
        <is>
          <t>1.07 0.8 1.02 2 0.83 0.75 1.10 15 1.04 1.0 1.00 3 0.73 1.00 1.00 20 1.00 1.2 0.98 4 0.66 1.50 0.85 25 0.96 5 0.62 2.00 0.75 2.50</t>
        </is>
      </c>
    </row>
    <row r="553">
      <c r="A553" t="inlineStr">
        <is>
          <t>Tabel 13.4 Voorbeeld voor bedrijfseigen criteria voor het ontwerpen van een MS-net</t>
        </is>
      </c>
      <c r="B553" t="inlineStr">
        <is>
          <t>Table 13.4 Example of company-specific criteria for designing an MS network</t>
        </is>
      </c>
      <c r="C553" t="inlineStr">
        <is>
          <t>0.8 1.02 2 0.83 0.75 1.10 15 1.04 1.0 1.00 3 0.73 1.00 1.00 20 1.00 1.2 0.98 4 0.66 1.50 0.85 25 0.96 5 0.62 2.00 0.75 2.50 0.67</t>
        </is>
      </c>
    </row>
    <row r="554">
      <c r="A554" t="inlineStr">
        <is>
          <t>Criterium</t>
        </is>
      </c>
      <c r="B554" t="inlineStr">
        <is>
          <t>Criterium</t>
        </is>
      </c>
      <c r="C554" t="inlineStr">
        <is>
          <t>0.73 1.00 1.00 20 1.00 1.2 0.98 4 0.66 1.50 0.85 25 0.96 5 0.62 2.00 0.75 2.50 0.67 Table 13.4 Example of company-specific criteria for designing an MS network</t>
        </is>
      </c>
    </row>
    <row r="555">
      <c r="A555" t="inlineStr">
        <is>
          <t>Eis</t>
        </is>
      </c>
      <c r="B555" t="inlineStr">
        <is>
          <t>Eis</t>
        </is>
      </c>
      <c r="C555" t="inlineStr">
        <is>
          <t>1.00 1.00 20 1.00 1.2 0.98 4 0.66 1.50 0.85 25 0.96 5 0.62 2.00 0.75 2.50 0.67 Table 13.4 Example of company-specific criteria for designing an MS network Criterium</t>
        </is>
      </c>
    </row>
    <row r="556">
      <c r="A556" t="inlineStr">
        <is>
          <t>Stroombelastbaarheid</t>
        </is>
      </c>
      <c r="B556" t="inlineStr">
        <is>
          <t>Stroombelastbaarheid</t>
        </is>
      </c>
      <c r="C556" t="inlineStr">
        <is>
          <t>1.00 20 1.00 1.2 0.98 4 0.66 1.50 0.85 25 0.96 5 0.62 2.00 0.75 2.50 0.67 Table 13.4 Example of company-specific criteria for designing an MS network Criterium Eis</t>
        </is>
      </c>
    </row>
    <row r="557">
      <c r="A557" t="inlineStr">
        <is>
          <t>I</t>
        </is>
      </c>
      <c r="B557" t="inlineStr">
        <is>
          <t>I</t>
        </is>
      </c>
      <c r="C557" t="inlineStr">
        <is>
          <t>20 1.00 1.2 0.98 4 0.66 1.50 0.85 25 0.96 5 0.62 2.00 0.75 2.50 0.67 Table 13.4 Example of company-specific criteria for designing an MS network Criterium Eis Stroombelastbaarheid</t>
        </is>
      </c>
    </row>
    <row r="558">
      <c r="A558" t="inlineStr">
        <is>
          <t>max</t>
        </is>
      </c>
      <c r="B558" t="inlineStr">
        <is>
          <t>max</t>
        </is>
      </c>
      <c r="C558" t="inlineStr">
        <is>
          <t>1.00 1.2 0.98 4 0.66 1.50 0.85 25 0.96 5 0.62 2.00 0.75 2.50 0.67 Table 13.4 Example of company-specific criteria for designing an MS network Criterium Eis Stroombelastbaarheid I</t>
        </is>
      </c>
    </row>
    <row r="559">
      <c r="A559" t="inlineStr">
        <is>
          <t>&lt; I</t>
        </is>
      </c>
      <c r="B559" t="inlineStr">
        <is>
          <t>&lt; I</t>
        </is>
      </c>
      <c r="C559" t="inlineStr">
        <is>
          <t>1.2 0.98 4 0.66 1.50 0.85 25 0.96 5 0.62 2.00 0.75 2.50 0.67 Table 13.4 Example of company-specific criteria for designing an MS network Criterium Eis Stroombelastbaarheid I max</t>
        </is>
      </c>
    </row>
    <row r="560">
      <c r="A560" t="inlineStr">
        <is>
          <t>optimaal</t>
        </is>
      </c>
      <c r="B560" t="inlineStr">
        <is>
          <t>optimaal</t>
        </is>
      </c>
      <c r="C560" t="inlineStr">
        <is>
          <t>4 0.66 1.50 0.85 25 0.96 5 0.62 2.00 0.75 2.50 0.67 Table 13.4 Example of company-specific criteria for designing an MS network Criterium Eis Stroombelastbaarheid I max &lt; I</t>
        </is>
      </c>
    </row>
    <row r="561">
      <c r="A561" t="inlineStr">
        <is>
          <t>Spanningshuishouding</t>
        </is>
      </c>
      <c r="B561" t="inlineStr">
        <is>
          <t>Spanningshuishouding</t>
        </is>
      </c>
      <c r="C561" t="inlineStr">
        <is>
          <t>0.66 1.50 0.85 25 0.96 5 0.62 2.00 0.75 2.50 0.67 Table 13.4 Example of company-specific criteria for designing an MS network Criterium Eis Stroombelastbaarheid I max &lt; I optimaal</t>
        </is>
      </c>
    </row>
    <row r="562">
      <c r="A562" t="inlineStr">
        <is>
          <t>DU &lt; 7%:</t>
        </is>
      </c>
      <c r="B562" t="inlineStr">
        <is>
          <t>Voltage drop &lt; 7%:</t>
        </is>
      </c>
      <c r="C562" t="inlineStr">
        <is>
          <t>1.50 0.85 25 0.96 5 0.62 2.00 0.75 2.50 0.67 Table 13.4 Example of company-specific criteria for designing an MS network Criterium Eis Stroombelastbaarheid I max &lt; I optimaal Spanningshuishouding</t>
        </is>
      </c>
    </row>
    <row r="563">
      <c r="A563" t="inlineStr">
        <is>
          <t>• 10 kV-net: 10,15 kV &lt; U &lt; 10,85 kV</t>
        </is>
      </c>
      <c r="B563" t="inlineStr">
        <is>
          <t>• 10 kV network: 10.15 kV &lt; U &lt; 10.85 kV</t>
        </is>
      </c>
      <c r="C563" t="inlineStr">
        <is>
          <t>5 0.62 2.00 0.75 2.50 0.67 Table 13.4 Example of company-specific criteria for designing an MS network Criterium Eis Stroombelastbaarheid I max &lt; I optimaal Spanningshuishouding Voltage drop &lt; 7%:</t>
        </is>
      </c>
    </row>
    <row r="564">
      <c r="A564" t="inlineStr">
        <is>
          <t>• 20 kV-net: 20,30 kV &lt; U &lt; 21,70 kV</t>
        </is>
      </c>
      <c r="B564" t="inlineStr">
        <is>
          <t>• 20 kV network: 20.30 kV &lt; U &lt; 21.70 kV</t>
        </is>
      </c>
      <c r="C564" t="inlineStr">
        <is>
          <t>criteria for designing an MS network Criterium Eis Stroombelastbaarheid I max &lt; I optimaal Spanningshuishouding Voltage drop &lt; 7%: • 10 kV network: 10.15 kV &lt; U &lt; 10.85 kV</t>
        </is>
      </c>
    </row>
    <row r="565">
      <c r="A565" t="inlineStr">
        <is>
          <t>Spanningsval MS-streng</t>
        </is>
      </c>
      <c r="B565" t="inlineStr">
        <is>
          <t>Voltage drop MV line</t>
        </is>
      </c>
      <c r="C565" t="inlineStr">
        <is>
          <t>&lt; I optimaal Spanningshuishouding Voltage drop &lt; 7%: • 10 kV network: 10.15 kV &lt; U &lt; 10.85 kV • 20 kV network: 20.30 kV &lt; U &lt; 21.70 kV</t>
        </is>
      </c>
    </row>
    <row r="566">
      <c r="A566" t="inlineStr">
        <is>
          <t>Normale bedrijfstoestand: DU &lt; 5%</t>
        </is>
      </c>
      <c r="B566" t="inlineStr">
        <is>
          <t>Normal operating condition: DU &lt; 5%</t>
        </is>
      </c>
      <c r="C566" t="inlineStr">
        <is>
          <t>Voltage drop &lt; 7%: • 10 kV network: 10.15 kV &lt; U &lt; 10.85 kV • 20 kV network: 20.30 kV &lt; U &lt; 21.70 kV Voltage drop MV line</t>
        </is>
      </c>
    </row>
    <row r="567">
      <c r="A567" t="inlineStr">
        <is>
          <t>Omgeschakelde bedrijfstoestand: DU &lt; 7%</t>
        </is>
      </c>
      <c r="B567" t="inlineStr">
        <is>
          <t>Switched operating condition: DU &lt; 7%</t>
        </is>
      </c>
      <c r="C567" t="inlineStr">
        <is>
          <t>kV network: 10.15 kV &lt; U &lt; 10.85 kV • 20 kV network: 20.30 kV &lt; U &lt; 21.70 kV Voltage drop MV line Normal operating condition: DU &lt; 5%</t>
        </is>
      </c>
    </row>
    <row r="568">
      <c r="A568" t="inlineStr">
        <is>
          <t>Spanningsvastheid</t>
        </is>
      </c>
      <c r="B568" t="inlineStr">
        <is>
          <t>Spanningsvastheid</t>
        </is>
      </c>
      <c r="C568" t="inlineStr">
        <is>
          <t>&lt; 10.85 kV • 20 kV network: 20.30 kV &lt; U &lt; 21.70 kV Voltage drop MV line Normal operating condition: DU &lt; 5% Switched operating condition: DU &lt; 7%</t>
        </is>
      </c>
    </row>
    <row r="569">
      <c r="A569" t="inlineStr">
        <is>
          <t>d &lt; 3%</t>
        </is>
      </c>
      <c r="B569" t="inlineStr">
        <is>
          <t>d &lt; 3%</t>
        </is>
      </c>
      <c r="C569" t="inlineStr">
        <is>
          <t>10.85 kV • 20 kV network: 20.30 kV &lt; U &lt; 21.70 kV Voltage drop MV line Normal operating condition: DU &lt; 5% Switched operating condition: DU &lt; 7% Spanningsvastheid</t>
        </is>
      </c>
    </row>
    <row r="570">
      <c r="A570" t="inlineStr">
        <is>
          <t>Netveiligheid</t>
        </is>
      </c>
      <c r="B570" t="inlineStr">
        <is>
          <t>Netveiligheid</t>
        </is>
      </c>
      <c r="C570" t="inlineStr">
        <is>
          <t>20 kV network: 20.30 kV &lt; U &lt; 21.70 kV Voltage drop MV line Normal operating condition: DU &lt; 5% Switched operating condition: DU &lt; 7% Spanningsvastheid d &lt; 3%</t>
        </is>
      </c>
    </row>
    <row r="571">
      <c r="A571" t="inlineStr">
        <is>
          <t>Maximale fouttijd: 5 s</t>
        </is>
      </c>
      <c r="B571" t="inlineStr">
        <is>
          <t>Maximum fault time: 5 s</t>
        </is>
      </c>
      <c r="C571" t="inlineStr">
        <is>
          <t>kV network: 20.30 kV &lt; U &lt; 21.70 kV Voltage drop MV line Normal operating condition: DU &lt; 5% Switched operating condition: DU &lt; 7% Spanningsvastheid d &lt; 3% Netveiligheid</t>
        </is>
      </c>
    </row>
    <row r="572">
      <c r="A572" t="inlineStr">
        <is>
          <t>Kortsluitvastheid</t>
        </is>
      </c>
      <c r="B572" t="inlineStr">
        <is>
          <t>Kortsluitvastheid</t>
        </is>
      </c>
      <c r="C572" t="inlineStr">
        <is>
          <t>U &lt; 21.70 kV Voltage drop MV line Normal operating condition: DU &lt; 5% Switched operating condition: DU &lt; 7% Spanningsvastheid d &lt; 3% Netveiligheid Maximum fault time: 5 s</t>
        </is>
      </c>
    </row>
    <row r="573">
      <c r="A573" t="inlineStr">
        <is>
          <t>I</t>
        </is>
      </c>
      <c r="B573" t="inlineStr">
        <is>
          <t>I</t>
        </is>
      </c>
      <c r="C573" t="inlineStr">
        <is>
          <t>&lt; 21.70 kV Voltage drop MV line Normal operating condition: DU &lt; 5% Switched operating condition: DU &lt; 7% Spanningsvastheid d &lt; 3% Netveiligheid Maximum fault time: 5 s Kortsluitvastheid</t>
        </is>
      </c>
    </row>
    <row r="574">
      <c r="A574" t="inlineStr">
        <is>
          <t>k</t>
        </is>
      </c>
      <c r="B574" t="inlineStr">
        <is>
          <t>k</t>
        </is>
      </c>
      <c r="C574" t="inlineStr">
        <is>
          <t>21.70 kV Voltage drop MV line Normal operating condition: DU &lt; 5% Switched operating condition: DU &lt; 7% Spanningsvastheid d &lt; 3% Netveiligheid Maximum fault time: 5 s Kortsluitvastheid I</t>
        </is>
      </c>
    </row>
    <row r="575">
      <c r="A575" t="inlineStr">
        <is>
          <t>2</t>
        </is>
      </c>
      <c r="B575" t="inlineStr">
        <is>
          <t>2</t>
        </is>
      </c>
      <c r="C575" t="inlineStr">
        <is>
          <t>kV Voltage drop MV line Normal operating condition: DU &lt; 5% Switched operating condition: DU &lt; 7% Spanningsvastheid d &lt; 3% Netveiligheid Maximum fault time: 5 s Kortsluitvastheid I k</t>
        </is>
      </c>
    </row>
    <row r="576">
      <c r="A576" t="inlineStr">
        <is>
          <t>t &lt; I</t>
        </is>
      </c>
      <c r="B576" t="inlineStr">
        <is>
          <t>t &lt; I</t>
        </is>
      </c>
      <c r="C576" t="inlineStr">
        <is>
          <t>Voltage drop MV line Normal operating condition: DU &lt; 5% Switched operating condition: DU &lt; 7% Spanningsvastheid d &lt; 3% Netveiligheid Maximum fault time: 5 s Kortsluitvastheid I k 2</t>
        </is>
      </c>
    </row>
    <row r="577">
      <c r="A577" t="inlineStr">
        <is>
          <t>k,1s</t>
        </is>
      </c>
      <c r="B577" t="inlineStr">
        <is>
          <t>k,1s</t>
        </is>
      </c>
      <c r="C577" t="inlineStr">
        <is>
          <t>line Normal operating condition: DU &lt; 5% Switched operating condition: DU &lt; 7% Spanningsvastheid d &lt; 3% Netveiligheid Maximum fault time: 5 s Kortsluitvastheid I k 2 t &lt; I</t>
        </is>
      </c>
    </row>
    <row r="578">
      <c r="A578" t="inlineStr">
        <is>
          <t>2</t>
        </is>
      </c>
      <c r="B578" t="inlineStr">
        <is>
          <t>2</t>
        </is>
      </c>
      <c r="C578" t="inlineStr">
        <is>
          <t>Normal operating condition: DU &lt; 5% Switched operating condition: DU &lt; 7% Spanningsvastheid d &lt; 3% Netveiligheid Maximum fault time: 5 s Kortsluitvastheid I k 2 t &lt; I k,1s</t>
        </is>
      </c>
    </row>
    <row r="579">
      <c r="A579" t="inlineStr">
        <is>
          <t>In het MS-net wordt bij het dimensioneren van het kabeltype gelet op criteria die de netbeheerder zodanig heeft vastgesteld dat zij binnen de eisen van de
  Netcode vallen. Tabel 13.4 geeft een voorbeeld van bedrijfseigen criteria voor het ontwerpen van een MS-net.</t>
        </is>
      </c>
      <c r="B579" t="inlineStr">
        <is>
          <t>In the medium voltage (MV) network, when determining the cable type, criteria set by the network operator are taken into account to ensure they comply with the requirements of the Network Code. Table 13.4 provides an example of company-specific criteria for designing an MV network.</t>
        </is>
      </c>
      <c r="C579" t="inlineStr">
        <is>
          <t>operating condition: DU &lt; 5% Switched operating condition: DU &lt; 7% Spanningsvastheid d &lt; 3% Netveiligheid Maximum fault time: 5 s Kortsluitvastheid I k 2 t &lt; I k,1s 2</t>
        </is>
      </c>
    </row>
    <row r="580">
      <c r="A580" t="inlineStr">
        <is>
          <t>De maximale lengte van een MS-streng wordt bepaald door de kabelbelasting, de spanningseisen en de netveiligheid. Omdat het beschikbare kortsluitvermogen
  uit het TS-net of HS-net aanzienlijk kan zijn, moet goed gelet worden op de kortsluitvastheid van de gekozen kabel in relatie tot de maximale
  uitschakeltijd door de beveiliging in de MS-streng. In veel gevallen zal hierdoor de kabel zwaarder gekozen moeten worden dan op grond van de
  spanningseisen en de te verwachten kabelbelasting. Eventueel worden aan het begin van de MS-strengen smoorspoelen toegepast om de maximale kortsluitstroom
  te beperken. Ook de betrouwbaarheid wordt in grote mate bepaald door het netontwerp. Hieronder vallen het aantal getroffen aangeslotenen indien een
  beveiliging aanspreekt en de omschakelbaarheid ten behoeve van de herstelacties. Indien alleen gekeken wordt naar de maximale spanningsval over een
  MS-streng van 7%, kan voor elk type kabel de maximale lengte worden bepaald als functie van de kabelbelasting. Figuur 13.10 geeft de maximale lengte van
  een 3 x 240 mm</t>
        </is>
      </c>
      <c r="B580" t="inlineStr">
        <is>
          <t>The maximum length of an MV feeder is determined by the cable load, voltage requirements, and network safety. Because the available short-circuit power from the TS network or HS network can be significant, careful attention must be paid to the short-circuit strength of the chosen cable in relation to the maximum disconnection time by the protection in the MV feeder. In many cases, this will require selecting a heavier cable than what is needed based on voltage requirements and expected cable load. If necessary, reactors are applied at the beginning of the MV feeders to limit the maximum short-circuit current. The reliability is also largely determined by the network design. This includes the number of affected customers if a protection device is triggered and the switchability for recovery actions. If only the maximum voltage drop over an MV feeder of 7% is considered, the maximum length for each type of cable can be determined as a function of the cable load. Figure 13.10 shows the maximum length of a 3 x 240 mm</t>
        </is>
      </c>
      <c r="C580" t="inlineStr">
        <is>
          <t>network operator are taken into account to ensure they comply with the requirements of the Network Code. Table 13.4 provides an example of company-specific criteria for designing an MV network.</t>
        </is>
      </c>
    </row>
    <row r="581">
      <c r="A581" t="inlineStr">
        <is>
          <t>2</t>
        </is>
      </c>
      <c r="B581" t="inlineStr">
        <is>
          <t>2</t>
        </is>
      </c>
      <c r="C581" t="inlineStr">
        <is>
          <t>the maximum length for each type of cable can be determined as a function of the cable load. Figure 13.10 shows the maximum length of a 3 x 240 mm</t>
        </is>
      </c>
    </row>
    <row r="582">
      <c r="A582" t="inlineStr">
        <is>
          <t>Al kabel voor een belasting met een cos(φ) van 0,9.</t>
        </is>
      </c>
      <c r="B582" t="inlineStr">
        <is>
          <t>All cable for a load with a cos(φ) of 0.9.</t>
        </is>
      </c>
      <c r="C582" t="inlineStr">
        <is>
          <t>maximum length for each type of cable can be determined as a function of the cable load. Figure 13.10 shows the maximum length of a 3 x 240 mm 2</t>
        </is>
      </c>
    </row>
    <row r="583">
      <c r="A583" t="inlineStr">
        <is>
          <t>Bij het ontwerp van het MS-net wordt niet alleen rekening gehouden met het door de aangeslotenen opgenomen vermogen maar ook met het aanwezige en
  geprojecteerde decentraal opgewekte vermogen. De spanning in MS-netten wordt beïnvloed door de decentrale opwekking. Hierdoor is niet alleen sprake
  van spanningsval door verbruikers maar ook van spanningsopdrijving door producenten. Een loadflowberekening voor situaties van minimale en maximale
  belasting en van minimale en maximale opwekking geeft inzicht in de extreme situaties. Met het oog op de beveiliging wordt een MS-ring meestal niet
  gesloten bedreven, maar geopend. De optimale locatie van de netopening wordt mede met het oog op minimalisering van het netverlies gekozen. Decentrale
  opwekking leidt ook tot verhoging van het kortsluitvermogen. Bovendien beïnvloedt decentrale opwekking de werking van de beveiliging, zoals beschreven
  in paragraaf 6.7.</t>
        </is>
      </c>
      <c r="B583" t="inlineStr">
        <is>
          <t>In the design of the medium voltage (MV) network, consideration is given not only to the power consumed by the connected users but also to the existing and projected decentralized generated power. The voltage in MV networks is influenced by decentralized generation. As a result, there is not only a voltage drop caused by consumers but also a voltage rise caused by producers. A load flow calculation for situations of minimal and maximal load and minimal and maximal generation provides insight into extreme situations. For security reasons, an MV ring is usually operated open rather than closed. The optimal location of the network opening is chosen with an eye on minimizing network losses. Decentralized generation also leads to an increase in short-circuit power. Additionally, decentralized generation affects the operation of the protection system, as described in section 6.7.</t>
        </is>
      </c>
      <c r="C583" t="inlineStr">
        <is>
          <t>as a function of the cable load. Figure 13.10 shows the maximum length of a 3 x 240 mm 2 All cable for a load with a cos(φ) of 0.9.</t>
        </is>
      </c>
    </row>
    <row r="584">
      <c r="A584" t="inlineStr">
        <is>
          <t>Figuur 13.10 Maximale lengte van een 3 x 240 mm</t>
        </is>
      </c>
      <c r="B584" t="inlineStr">
        <is>
          <t>Figure 13.10 Maximum length of a 3 x 240 mm</t>
        </is>
      </c>
      <c r="C584" t="inlineStr">
        <is>
          <t>eye on minimizing network losses. Decentralized generation also leads to an increase in short-circuit power. Additionally, decentralized generation affects the operation of the protection system, as described in section 6.7.</t>
        </is>
      </c>
    </row>
    <row r="585">
      <c r="A585" t="inlineStr">
        <is>
          <t>2</t>
        </is>
      </c>
      <c r="B585" t="inlineStr">
        <is>
          <t>2</t>
        </is>
      </c>
      <c r="C585" t="inlineStr">
        <is>
          <t>an increase in short-circuit power. Additionally, decentralized generation affects the operation of the protection system, as described in section 6.7. Figure 13.10 Maximum length of a 3 x 240 mm</t>
        </is>
      </c>
    </row>
    <row r="586">
      <c r="A586" t="inlineStr">
        <is>
          <t>Al MS-kabel als functie van de belasting</t>
        </is>
      </c>
      <c r="B586" t="inlineStr">
        <is>
          <t>All MS cable as a function of the load</t>
        </is>
      </c>
      <c r="C586" t="inlineStr">
        <is>
          <t>increase in short-circuit power. Additionally, decentralized generation affects the operation of the protection system, as described in section 6.7. Figure 13.10 Maximum length of a 3 x 240 mm 2</t>
        </is>
      </c>
    </row>
    <row r="587">
      <c r="A587" t="inlineStr">
        <is>
          <t>13.3.1 Voorbeeldberekening aan een MS-net</t>
        </is>
      </c>
      <c r="B587" t="inlineStr">
        <is>
          <t>13.3.1 Example Calculation for an MV Network</t>
        </is>
      </c>
      <c r="C587" t="inlineStr">
        <is>
          <t>operation of the protection system, as described in section 6.7. Figure 13.10 Maximum length of a 3 x 240 mm 2 All MS cable as a function of the load</t>
        </is>
      </c>
    </row>
    <row r="588">
      <c r="A588" t="inlineStr">
        <is>
          <t>Bij wijze van voorbeeld wordt een ontwerp van een MS-net getoetst aan de criteria van tabel 13.4. Het net is afgebeeld in figuur 13.11 en bestaat uit twee
  MS-strengen met elk 6 secties van 1000 m. Elke sectie bevat een netstation met een belasting van 300 kW bij een cos(φ) van 0,9. Aan het begin van iedere
  MS-streng bevindt zich een smoorspoel om de kortsluitstromen te beperken. Het MS-net wordt gevoed door een 150/10 kV onderstation met twee 66 MVA
  transformatoren, waarvan er een in bedrijf is. De secundaire zijden van de transformatoren zijn in driehoek geschakeld en het MS-net is geaard met behulp
  van een nulpunttransformator. Een equivalente verbinding van knooppunt 'OS MS-rail' naar het equivalente knooppunt 'K_eq' representeert de homopolaire
  capaciteit van de overige MS-strengen, die op het onderstation zijn aangesloten. De equivalente waarde is:</t>
        </is>
      </c>
      <c r="B588" t="inlineStr">
        <is>
          <t>As an example, a design of an MV network is tested against the criteria of Table 13.4. The network is depicted in Figure 13.11 and consists of two MV branches, each with 6 sections of 1000 meters. Each section contains a substation with a load of 300 kW at a power factor (cos(φ)) of 0.9. At the beginning of each MV branch, there is a reactor to limit short-circuit currents. The MV network is fed by a 150/10 kV substation with two 66 MVA transformers, one of which is in operation. The secondary sides of the transformers are connected in a delta configuration, and the MV network is grounded using a neutral grounding transformer. An equivalent connection from the node 'OS MV-rail' to the equivalent node 'K_eq' represents the homopolar capacity of the other MV branches connected to the substation. The equivalent value is:</t>
        </is>
      </c>
      <c r="C588" t="inlineStr">
        <is>
          <t>in section 6.7. Figure 13.10 Maximum length of a 3 x 240 mm 2 All MS cable as a function of the load 13.3.1 Example Calculation for an MV Network</t>
        </is>
      </c>
    </row>
    <row r="589">
      <c r="A589" t="inlineStr">
        <is>
          <t>C</t>
        </is>
      </c>
      <c r="B589" t="inlineStr">
        <is>
          <t>C</t>
        </is>
      </c>
      <c r="C589" t="inlineStr">
        <is>
          <t>An equivalent connection from the node 'OS MV-rail' to the equivalent node 'K_eq' represents the homopolar capacity of the other MV branches connected to the substation. The equivalent value is:</t>
        </is>
      </c>
    </row>
    <row r="590">
      <c r="A590" t="inlineStr">
        <is>
          <t>0</t>
        </is>
      </c>
      <c r="B590" t="inlineStr">
        <is>
          <t>0</t>
        </is>
      </c>
      <c r="C590" t="inlineStr">
        <is>
          <t>equivalent connection from the node 'OS MV-rail' to the equivalent node 'K_eq' represents the homopolar capacity of the other MV branches connected to the substation. The equivalent value is: C</t>
        </is>
      </c>
    </row>
    <row r="591">
      <c r="A591">
        <f> 70</f>
        <v/>
      </c>
      <c r="B591">
        <f> 70</f>
        <v/>
      </c>
      <c r="C591" t="inlineStr">
        <is>
          <t>connection from the node 'OS MV-rail' to the equivalent node 'K_eq' represents the homopolar capacity of the other MV branches connected to the substation. The equivalent value is: C 0</t>
        </is>
      </c>
    </row>
    <row r="592">
      <c r="A592" t="inlineStr">
        <is>
          <t>m</t>
        </is>
      </c>
      <c r="B592" t="inlineStr">
        <is>
          <t>m</t>
        </is>
      </c>
      <c r="C592" t="inlineStr">
        <is>
          <t>the node 'OS MV-rail' to the equivalent node 'K_eq' represents the homopolar capacity of the other MV branches connected to the substation. The equivalent value is: C 0 = 70</t>
        </is>
      </c>
    </row>
    <row r="593">
      <c r="A593" t="inlineStr">
        <is>
          <t>F</t>
        </is>
      </c>
      <c r="B593" t="inlineStr">
        <is>
          <t>F</t>
        </is>
      </c>
      <c r="C593" t="inlineStr">
        <is>
          <t>node 'OS MV-rail' to the equivalent node 'K_eq' represents the homopolar capacity of the other MV branches connected to the substation. The equivalent value is: C 0 = 70 m</t>
        </is>
      </c>
    </row>
    <row r="594">
      <c r="A594" t="inlineStr">
        <is>
          <t>.</t>
        </is>
      </c>
      <c r="B594" t="inlineStr">
        <is>
          <t>.</t>
        </is>
      </c>
      <c r="C594" t="inlineStr">
        <is>
          <t>'OS MV-rail' to the equivalent node 'K_eq' represents the homopolar capacity of the other MV branches connected to the substation. The equivalent value is: C 0 = 70 m F</t>
        </is>
      </c>
    </row>
    <row r="595">
      <c r="A595" t="inlineStr">
        <is>
          <t>Figuur 13.11 Voorbeeld van een MS-net</t>
        </is>
      </c>
      <c r="B595" t="inlineStr">
        <is>
          <t>Figure 13.11 Example of an MV network</t>
        </is>
      </c>
      <c r="C595" t="inlineStr">
        <is>
          <t>MV-rail' to the equivalent node 'K_eq' represents the homopolar capacity of the other MV branches connected to the substation. The equivalent value is: C 0 = 70 m F .</t>
        </is>
      </c>
    </row>
    <row r="596">
      <c r="A596" t="inlineStr">
        <is>
          <t>De gegevens van het MS-net zijn hieronder samengevat.</t>
        </is>
      </c>
      <c r="B596" t="inlineStr">
        <is>
          <t>The data of the MV network are summarized below.</t>
        </is>
      </c>
      <c r="C596" t="inlineStr">
        <is>
          <t>the homopolar capacity of the other MV branches connected to the substation. The equivalent value is: C 0 = 70 m F . Figure 13.11 Example of an MV network</t>
        </is>
      </c>
    </row>
    <row r="597">
      <c r="A597" t="inlineStr">
        <is>
          <t>Onderstation:</t>
        </is>
      </c>
      <c r="B597" t="inlineStr">
        <is>
          <t>Substation:</t>
        </is>
      </c>
      <c r="C597" t="inlineStr">
        <is>
          <t>to the substation. The equivalent value is: C 0 = 70 m F . Figure 13.11 Example of an MV network The data of the MV network are summarized below.</t>
        </is>
      </c>
    </row>
    <row r="598">
      <c r="A598" t="inlineStr">
        <is>
          <t>Netvoeding</t>
        </is>
      </c>
      <c r="B598" t="inlineStr">
        <is>
          <t>Netvoeding</t>
        </is>
      </c>
      <c r="C598" t="inlineStr">
        <is>
          <t>the substation. The equivalent value is: C 0 = 70 m F . Figure 13.11 Example of an MV network The data of the MV network are summarized below. Substation:</t>
        </is>
      </c>
    </row>
    <row r="599">
      <c r="A599" t="inlineStr">
        <is>
          <t>Voedingstransformatoren</t>
        </is>
      </c>
      <c r="B599" t="inlineStr">
        <is>
          <t>Voedingstransformatoren</t>
        </is>
      </c>
      <c r="C599" t="inlineStr">
        <is>
          <t>substation. The equivalent value is: C 0 = 70 m F . Figure 13.11 Example of an MV network The data of the MV network are summarized below. Substation: Netvoeding</t>
        </is>
      </c>
    </row>
    <row r="600">
      <c r="A600" t="inlineStr">
        <is>
          <t>Nulpunttransformator</t>
        </is>
      </c>
      <c r="B600" t="inlineStr">
        <is>
          <t>Nulpunttransformator</t>
        </is>
      </c>
      <c r="C600" t="inlineStr">
        <is>
          <t>The equivalent value is: C 0 = 70 m F . Figure 13.11 Example of an MV network The data of the MV network are summarized below. Substation: Netvoeding Voedingstransformatoren</t>
        </is>
      </c>
    </row>
    <row r="601">
      <c r="A601" t="inlineStr">
        <is>
          <t>U</t>
        </is>
      </c>
      <c r="B601" t="inlineStr">
        <is>
          <t>U</t>
        </is>
      </c>
      <c r="C601" t="inlineStr">
        <is>
          <t>equivalent value is: C 0 = 70 m F . Figure 13.11 Example of an MV network The data of the MV network are summarized below. Substation: Netvoeding Voedingstransformatoren Nulpunttransformator</t>
        </is>
      </c>
    </row>
    <row r="602">
      <c r="A602" t="inlineStr">
        <is>
          <t>nom</t>
        </is>
      </c>
      <c r="B602" t="inlineStr">
        <is>
          <t>nom</t>
        </is>
      </c>
      <c r="C602" t="inlineStr">
        <is>
          <t>value is: C 0 = 70 m F . Figure 13.11 Example of an MV network The data of the MV network are summarized below. Substation: Netvoeding Voedingstransformatoren Nulpunttransformator U</t>
        </is>
      </c>
    </row>
    <row r="603">
      <c r="A603">
        <f> 150 kV</f>
        <v/>
      </c>
      <c r="B603">
        <f> 150 kV</f>
        <v/>
      </c>
      <c r="C603" t="inlineStr">
        <is>
          <t>is: C 0 = 70 m F . Figure 13.11 Example of an MV network The data of the MV network are summarized below. Substation: Netvoeding Voedingstransformatoren Nulpunttransformator U nom</t>
        </is>
      </c>
    </row>
    <row r="604">
      <c r="A604" t="inlineStr">
        <is>
          <t>S</t>
        </is>
      </c>
      <c r="B604" t="inlineStr">
        <is>
          <t>S</t>
        </is>
      </c>
      <c r="C604">
        <f> 70 m F . Figure 13.11 Example of an MV network The data of the MV network are summarized below. Substation: Netvoeding Voedingstransformatoren Nulpunttransformator U nom = 150 kV</f>
        <v/>
      </c>
    </row>
    <row r="605">
      <c r="A605" t="inlineStr">
        <is>
          <t>k</t>
        </is>
      </c>
      <c r="B605" t="inlineStr">
        <is>
          <t>k</t>
        </is>
      </c>
      <c r="C605" t="inlineStr">
        <is>
          <t>70 m F . Figure 13.11 Example of an MV network The data of the MV network are summarized below. Substation: Netvoeding Voedingstransformatoren Nulpunttransformator U nom = 150 kV S</t>
        </is>
      </c>
    </row>
    <row r="606">
      <c r="A606" t="inlineStr">
        <is>
          <t>"</t>
        </is>
      </c>
      <c r="B606" t="inlineStr">
        <is>
          <t>"</t>
        </is>
      </c>
      <c r="C606" t="inlineStr">
        <is>
          <t>m F . Figure 13.11 Example of an MV network The data of the MV network are summarized below. Substation: Netvoeding Voedingstransformatoren Nulpunttransformator U nom = 150 kV S k</t>
        </is>
      </c>
    </row>
    <row r="607">
      <c r="A607" t="inlineStr">
        <is>
          <t>max</t>
        </is>
      </c>
      <c r="B607" t="inlineStr">
        <is>
          <t>max</t>
        </is>
      </c>
      <c r="C607" t="inlineStr">
        <is>
          <t>F . Figure 13.11 Example of an MV network The data of the MV network are summarized below. Substation: Netvoeding Voedingstransformatoren Nulpunttransformator U nom = 150 kV S k "</t>
        </is>
      </c>
    </row>
    <row r="608">
      <c r="A608">
        <f> 3000 MVA</f>
        <v/>
      </c>
      <c r="B608">
        <f> 3000 MVA</f>
        <v/>
      </c>
      <c r="C608" t="inlineStr">
        <is>
          <t>. Figure 13.11 Example of an MV network The data of the MV network are summarized below. Substation: Netvoeding Voedingstransformatoren Nulpunttransformator U nom = 150 kV S k " max</t>
        </is>
      </c>
    </row>
    <row r="609">
      <c r="A609" t="inlineStr">
        <is>
          <t>U</t>
        </is>
      </c>
      <c r="B609" t="inlineStr">
        <is>
          <t>U</t>
        </is>
      </c>
      <c r="C609" t="inlineStr">
        <is>
          <t>Example of an MV network The data of the MV network are summarized below. Substation: Netvoeding Voedingstransformatoren Nulpunttransformator U nom = 150 kV S k " max = 3000 MVA</t>
        </is>
      </c>
    </row>
    <row r="610">
      <c r="A610" t="inlineStr">
        <is>
          <t>nom</t>
        </is>
      </c>
      <c r="B610" t="inlineStr">
        <is>
          <t>nom</t>
        </is>
      </c>
      <c r="C610" t="inlineStr">
        <is>
          <t>of an MV network The data of the MV network are summarized below. Substation: Netvoeding Voedingstransformatoren Nulpunttransformator U nom = 150 kV S k " max = 3000 MVA U</t>
        </is>
      </c>
    </row>
    <row r="611">
      <c r="A611">
        <f> 150/10 kV</f>
        <v/>
      </c>
      <c r="B611">
        <f> 150/10 kV</f>
        <v/>
      </c>
      <c r="C611" t="inlineStr">
        <is>
          <t>an MV network The data of the MV network are summarized below. Substation: Netvoeding Voedingstransformatoren Nulpunttransformator U nom = 150 kV S k " max = 3000 MVA U nom</t>
        </is>
      </c>
    </row>
    <row r="612">
      <c r="A612" t="inlineStr">
        <is>
          <t>S</t>
        </is>
      </c>
      <c r="B612" t="inlineStr">
        <is>
          <t>S</t>
        </is>
      </c>
      <c r="C612" t="inlineStr">
        <is>
          <t>The data of the MV network are summarized below. Substation: Netvoeding Voedingstransformatoren Nulpunttransformator U nom = 150 kV S k " max = 3000 MVA U nom = 150/10 kV</t>
        </is>
      </c>
    </row>
    <row r="613">
      <c r="A613" t="inlineStr">
        <is>
          <t>nom</t>
        </is>
      </c>
      <c r="B613" t="inlineStr">
        <is>
          <t>nom</t>
        </is>
      </c>
      <c r="C613" t="inlineStr">
        <is>
          <t>data of the MV network are summarized below. Substation: Netvoeding Voedingstransformatoren Nulpunttransformator U nom = 150 kV S k " max = 3000 MVA U nom = 150/10 kV S</t>
        </is>
      </c>
    </row>
    <row r="614">
      <c r="A614">
        <f> 66 MVA</f>
        <v/>
      </c>
      <c r="B614">
        <f> 66 MVA</f>
        <v/>
      </c>
      <c r="C614" t="inlineStr">
        <is>
          <t>of the MV network are summarized below. Substation: Netvoeding Voedingstransformatoren Nulpunttransformator U nom = 150 kV S k " max = 3000 MVA U nom = 150/10 kV S nom</t>
        </is>
      </c>
    </row>
    <row r="615">
      <c r="A615" t="inlineStr">
        <is>
          <t>Schakeling: YNd5</t>
        </is>
      </c>
      <c r="B615" t="inlineStr">
        <is>
          <t>Configuration: YNd5</t>
        </is>
      </c>
      <c r="C615" t="inlineStr">
        <is>
          <t>network are summarized below. Substation: Netvoeding Voedingstransformatoren Nulpunttransformator U nom = 150 kV S k " max = 3000 MVA U nom = 150/10 kV S nom = 66 MVA</t>
        </is>
      </c>
    </row>
    <row r="616">
      <c r="A616" t="inlineStr">
        <is>
          <t>u</t>
        </is>
      </c>
      <c r="B616" t="inlineStr">
        <is>
          <t>u</t>
        </is>
      </c>
      <c r="C616" t="inlineStr">
        <is>
          <t>summarized below. Substation: Netvoeding Voedingstransformatoren Nulpunttransformator U nom = 150 kV S k " max = 3000 MVA U nom = 150/10 kV S nom = 66 MVA Configuration: YNd5</t>
        </is>
      </c>
    </row>
    <row r="617">
      <c r="A617" t="inlineStr">
        <is>
          <t>k</t>
        </is>
      </c>
      <c r="B617" t="inlineStr">
        <is>
          <t>k</t>
        </is>
      </c>
      <c r="C617" t="inlineStr">
        <is>
          <t>below. Substation: Netvoeding Voedingstransformatoren Nulpunttransformator U nom = 150 kV S k " max = 3000 MVA U nom = 150/10 kV S nom = 66 MVA Configuration: YNd5 u</t>
        </is>
      </c>
    </row>
    <row r="618">
      <c r="A618">
        <f> 20 %</f>
        <v/>
      </c>
      <c r="B618">
        <f> 20%</f>
        <v/>
      </c>
      <c r="C618" t="inlineStr">
        <is>
          <t>Substation: Netvoeding Voedingstransformatoren Nulpunttransformator U nom = 150 kV S k " max = 3000 MVA U nom = 150/10 kV S nom = 66 MVA Configuration: YNd5 u k</t>
        </is>
      </c>
    </row>
    <row r="619">
      <c r="A619" t="inlineStr">
        <is>
          <t>P</t>
        </is>
      </c>
      <c r="B619" t="inlineStr">
        <is>
          <t>P</t>
        </is>
      </c>
      <c r="C619" t="inlineStr">
        <is>
          <t>Voedingstransformatoren Nulpunttransformator U nom = 150 kV S k " max = 3000 MVA U nom = 150/10 kV S nom = 66 MVA Configuration: YNd5 u k = 20%</t>
        </is>
      </c>
    </row>
    <row r="620">
      <c r="A620" t="inlineStr">
        <is>
          <t>k</t>
        </is>
      </c>
      <c r="B620" t="inlineStr">
        <is>
          <t>k</t>
        </is>
      </c>
      <c r="C620" t="inlineStr">
        <is>
          <t>Nulpunttransformator U nom = 150 kV S k " max = 3000 MVA U nom = 150/10 kV S nom = 66 MVA Configuration: YNd5 u k = 20% P</t>
        </is>
      </c>
    </row>
    <row r="621">
      <c r="A621">
        <f> 230 kW</f>
        <v/>
      </c>
      <c r="B621">
        <f> 230 kW</f>
        <v/>
      </c>
      <c r="C621" t="inlineStr">
        <is>
          <t>U nom = 150 kV S k " max = 3000 MVA U nom = 150/10 kV S nom = 66 MVA Configuration: YNd5 u k = 20% P k</t>
        </is>
      </c>
    </row>
    <row r="622">
      <c r="A622" t="inlineStr">
        <is>
          <t>R</t>
        </is>
      </c>
      <c r="B622" t="inlineStr">
        <is>
          <t>R</t>
        </is>
      </c>
      <c r="C622" t="inlineStr">
        <is>
          <t>150 kV S k " max = 3000 MVA U nom = 150/10 kV S nom = 66 MVA Configuration: YNd5 u k = 20% P k = 230 kW</t>
        </is>
      </c>
    </row>
    <row r="623">
      <c r="A623" t="inlineStr">
        <is>
          <t>0</t>
        </is>
      </c>
      <c r="B623" t="inlineStr">
        <is>
          <t>0</t>
        </is>
      </c>
      <c r="C623" t="inlineStr">
        <is>
          <t>kV S k " max = 3000 MVA U nom = 150/10 kV S nom = 66 MVA Configuration: YNd5 u k = 20% P k = 230 kW R</t>
        </is>
      </c>
    </row>
    <row r="624">
      <c r="A624">
        <f> 6 Ω</f>
        <v/>
      </c>
      <c r="B624">
        <f> 6 Ω</f>
        <v/>
      </c>
      <c r="C624" t="inlineStr">
        <is>
          <t>S k " max = 3000 MVA U nom = 150/10 kV S nom = 66 MVA Configuration: YNd5 u k = 20% P k = 230 kW R 0</t>
        </is>
      </c>
    </row>
    <row r="625">
      <c r="A625" t="inlineStr">
        <is>
          <t>Z</t>
        </is>
      </c>
      <c r="B625" t="inlineStr">
        <is>
          <t>Z</t>
        </is>
      </c>
      <c r="C625" t="inlineStr">
        <is>
          <t>max = 3000 MVA U nom = 150/10 kV S nom = 66 MVA Configuration: YNd5 u k = 20% P k = 230 kW R 0 = 6 Ω</t>
        </is>
      </c>
    </row>
    <row r="626">
      <c r="A626" t="inlineStr">
        <is>
          <t>0</t>
        </is>
      </c>
      <c r="B626" t="inlineStr">
        <is>
          <t>0</t>
        </is>
      </c>
      <c r="C626">
        <f> 3000 MVA U nom = 150/10 kV S nom = 66 MVA Configuration: YNd5 u k = 20% P k = 230 kW R 0 = 6 Ω Z</f>
        <v/>
      </c>
    </row>
    <row r="627">
      <c r="A627">
        <f> 127 Ω</f>
        <v/>
      </c>
      <c r="B627">
        <f> 127 Ω</f>
        <v/>
      </c>
      <c r="C627" t="inlineStr">
        <is>
          <t>3000 MVA U nom = 150/10 kV S nom = 66 MVA Configuration: YNd5 u k = 20% P k = 230 kW R 0 = 6 Ω Z 0</t>
        </is>
      </c>
    </row>
    <row r="628">
      <c r="A628" t="inlineStr">
        <is>
          <t>Trapgrootte: 2,5 kV</t>
        </is>
      </c>
      <c r="B628" t="inlineStr">
        <is>
          <t>Step size: 2.5 kV</t>
        </is>
      </c>
      <c r="C628" t="inlineStr">
        <is>
          <t>nom = 150/10 kV S nom = 66 MVA Configuration: YNd5 u k = 20% P k = 230 kW R 0 = 6 Ω Z 0 = 127 Ω</t>
        </is>
      </c>
    </row>
    <row r="629">
      <c r="A629" t="inlineStr">
        <is>
          <t>R</t>
        </is>
      </c>
      <c r="B629" t="inlineStr">
        <is>
          <t>R</t>
        </is>
      </c>
      <c r="C629" t="inlineStr">
        <is>
          <t>S nom = 66 MVA Configuration: YNd5 u k = 20% P k = 230 kW R 0 = 6 Ω Z 0 = 127 Ω Step size: 2.5 kV</t>
        </is>
      </c>
    </row>
    <row r="630">
      <c r="A630" t="inlineStr">
        <is>
          <t>0</t>
        </is>
      </c>
      <c r="B630" t="inlineStr">
        <is>
          <t>0</t>
        </is>
      </c>
      <c r="C630" t="inlineStr">
        <is>
          <t>nom = 66 MVA Configuration: YNd5 u k = 20% P k = 230 kW R 0 = 6 Ω Z 0 = 127 Ω Step size: 2.5 kV R</t>
        </is>
      </c>
    </row>
    <row r="631">
      <c r="A631">
        <f> 0 Ω</f>
        <v/>
      </c>
      <c r="B631">
        <f> 0 Ω</f>
        <v/>
      </c>
      <c r="C631">
        <f> 66 MVA Configuration: YNd5 u k = 20% P k = 230 kW R 0 = 6 Ω Z 0 = 127 Ω Step size: 2.5 kV R 0</f>
        <v/>
      </c>
    </row>
    <row r="632">
      <c r="A632" t="inlineStr">
        <is>
          <t>Z</t>
        </is>
      </c>
      <c r="B632" t="inlineStr">
        <is>
          <t>Z</t>
        </is>
      </c>
      <c r="C632" t="inlineStr">
        <is>
          <t>Configuration: YNd5 u k = 20% P k = 230 kW R 0 = 6 Ω Z 0 = 127 Ω Step size: 2.5 kV R 0 = 0 Ω</t>
        </is>
      </c>
    </row>
    <row r="633">
      <c r="A633" t="inlineStr">
        <is>
          <t>0</t>
        </is>
      </c>
      <c r="B633" t="inlineStr">
        <is>
          <t>0</t>
        </is>
      </c>
      <c r="C633" t="inlineStr">
        <is>
          <t>YNd5 u k = 20% P k = 230 kW R 0 = 6 Ω Z 0 = 127 Ω Step size: 2.5 kV R 0 = 0 Ω Z</t>
        </is>
      </c>
    </row>
    <row r="634">
      <c r="A634">
        <f> 7 Ω</f>
        <v/>
      </c>
      <c r="B634">
        <f> 7 Ω</f>
        <v/>
      </c>
      <c r="C634" t="inlineStr">
        <is>
          <t>u k = 20% P k = 230 kW R 0 = 6 Ω Z 0 = 127 Ω Step size: 2.5 kV R 0 = 0 Ω Z 0</t>
        </is>
      </c>
    </row>
    <row r="635">
      <c r="A635" t="inlineStr">
        <is>
          <t>MS-net:</t>
        </is>
      </c>
      <c r="B635" t="inlineStr">
        <is>
          <t>MS network:</t>
        </is>
      </c>
      <c r="C635" t="inlineStr">
        <is>
          <t>20% P k = 230 kW R 0 = 6 Ω Z 0 = 127 Ω Step size: 2.5 kV R 0 = 0 Ω Z 0 = 7 Ω</t>
        </is>
      </c>
    </row>
    <row r="636">
      <c r="A636" t="inlineStr">
        <is>
          <t>Smoorspoelen</t>
        </is>
      </c>
      <c r="B636" t="inlineStr">
        <is>
          <t>Smoorspoelen</t>
        </is>
      </c>
      <c r="C636" t="inlineStr">
        <is>
          <t>k = 230 kW R 0 = 6 Ω Z 0 = 127 Ω Step size: 2.5 kV R 0 = 0 Ω Z 0 = 7 Ω MS network:</t>
        </is>
      </c>
    </row>
    <row r="637">
      <c r="A637" t="inlineStr">
        <is>
          <t>MS-kabel 3 x 150 mm</t>
        </is>
      </c>
      <c r="B637" t="inlineStr">
        <is>
          <t>MS cable 3 x 150 mm</t>
        </is>
      </c>
      <c r="C637">
        <f> 230 kW R 0 = 6 Ω Z 0 = 127 Ω Step size: 2.5 kV R 0 = 0 Ω Z 0 = 7 Ω MS network: Smoorspoelen</f>
        <v/>
      </c>
    </row>
    <row r="638">
      <c r="A638" t="inlineStr">
        <is>
          <t>2</t>
        </is>
      </c>
      <c r="B638" t="inlineStr">
        <is>
          <t>2</t>
        </is>
      </c>
      <c r="C638" t="inlineStr">
        <is>
          <t>6 Ω Z 0 = 127 Ω Step size: 2.5 kV R 0 = 0 Ω Z 0 = 7 Ω MS network: Smoorspoelen MS cable 3 x 150 mm</t>
        </is>
      </c>
    </row>
    <row r="639">
      <c r="A639" t="inlineStr">
        <is>
          <t>Al</t>
        </is>
      </c>
      <c r="B639" t="inlineStr">
        <is>
          <t>Al</t>
        </is>
      </c>
      <c r="C639" t="inlineStr">
        <is>
          <t>Ω Z 0 = 127 Ω Step size: 2.5 kV R 0 = 0 Ω Z 0 = 7 Ω MS network: Smoorspoelen MS cable 3 x 150 mm 2</t>
        </is>
      </c>
    </row>
    <row r="640">
      <c r="A640" t="inlineStr">
        <is>
          <t>MS-kabel 3 x 95 mm</t>
        </is>
      </c>
      <c r="B640" t="inlineStr">
        <is>
          <t>MS cable 3 x 95 mm</t>
        </is>
      </c>
      <c r="C640" t="inlineStr">
        <is>
          <t>Z 0 = 127 Ω Step size: 2.5 kV R 0 = 0 Ω Z 0 = 7 Ω MS network: Smoorspoelen MS cable 3 x 150 mm 2 Al</t>
        </is>
      </c>
    </row>
    <row r="641">
      <c r="A641" t="inlineStr">
        <is>
          <t>2</t>
        </is>
      </c>
      <c r="B641" t="inlineStr">
        <is>
          <t>2</t>
        </is>
      </c>
      <c r="C641" t="inlineStr">
        <is>
          <t>size: 2.5 kV R 0 = 0 Ω Z 0 = 7 Ω MS network: Smoorspoelen MS cable 3 x 150 mm 2 Al MS cable 3 x 95 mm</t>
        </is>
      </c>
    </row>
    <row r="642">
      <c r="A642" t="inlineStr">
        <is>
          <t>Al</t>
        </is>
      </c>
      <c r="B642" t="inlineStr">
        <is>
          <t>Al</t>
        </is>
      </c>
      <c r="C642" t="inlineStr">
        <is>
          <t>2.5 kV R 0 = 0 Ω Z 0 = 7 Ω MS network: Smoorspoelen MS cable 3 x 150 mm 2 Al MS cable 3 x 95 mm 2</t>
        </is>
      </c>
    </row>
    <row r="643">
      <c r="A643" t="inlineStr">
        <is>
          <t>S</t>
        </is>
      </c>
      <c r="B643" t="inlineStr">
        <is>
          <t>S</t>
        </is>
      </c>
      <c r="C643" t="inlineStr">
        <is>
          <t>kV R 0 = 0 Ω Z 0 = 7 Ω MS network: Smoorspoelen MS cable 3 x 150 mm 2 Al MS cable 3 x 95 mm 2 Al</t>
        </is>
      </c>
    </row>
    <row r="644">
      <c r="A644" t="inlineStr">
        <is>
          <t>nom</t>
        </is>
      </c>
      <c r="B644" t="inlineStr">
        <is>
          <t>nom</t>
        </is>
      </c>
      <c r="C644" t="inlineStr">
        <is>
          <t>R 0 = 0 Ω Z 0 = 7 Ω MS network: Smoorspoelen MS cable 3 x 150 mm 2 Al MS cable 3 x 95 mm 2 Al S</t>
        </is>
      </c>
    </row>
    <row r="645">
      <c r="A645">
        <f> 5,8 MVA</f>
        <v/>
      </c>
      <c r="B645">
        <f> 5.8 MVA</f>
        <v/>
      </c>
      <c r="C645" t="inlineStr">
        <is>
          <t>0 = 0 Ω Z 0 = 7 Ω MS network: Smoorspoelen MS cable 3 x 150 mm 2 Al MS cable 3 x 95 mm 2 Al S nom</t>
        </is>
      </c>
    </row>
    <row r="646">
      <c r="A646" t="inlineStr">
        <is>
          <t>I</t>
        </is>
      </c>
      <c r="B646" t="inlineStr">
        <is>
          <t>I</t>
        </is>
      </c>
      <c r="C646" t="inlineStr">
        <is>
          <t>Ω Z 0 = 7 Ω MS network: Smoorspoelen MS cable 3 x 150 mm 2 Al MS cable 3 x 95 mm 2 Al S nom = 5.8 MVA</t>
        </is>
      </c>
    </row>
    <row r="647">
      <c r="A647" t="inlineStr">
        <is>
          <t>nom</t>
        </is>
      </c>
      <c r="B647" t="inlineStr">
        <is>
          <t>nom</t>
        </is>
      </c>
      <c r="C647" t="inlineStr">
        <is>
          <t>Z 0 = 7 Ω MS network: Smoorspoelen MS cable 3 x 150 mm 2 Al MS cable 3 x 95 mm 2 Al S nom = 5.8 MVA I</t>
        </is>
      </c>
    </row>
    <row r="648">
      <c r="A648">
        <f> 335 A</f>
        <v/>
      </c>
      <c r="B648">
        <f> 335 A</f>
        <v/>
      </c>
      <c r="C648" t="inlineStr">
        <is>
          <t>0 = 7 Ω MS network: Smoorspoelen MS cable 3 x 150 mm 2 Al MS cable 3 x 95 mm 2 Al S nom = 5.8 MVA I nom</t>
        </is>
      </c>
    </row>
    <row r="649">
      <c r="A649" t="inlineStr">
        <is>
          <t>u</t>
        </is>
      </c>
      <c r="B649" t="inlineStr">
        <is>
          <t>u</t>
        </is>
      </c>
      <c r="C649" t="inlineStr">
        <is>
          <t>Ω MS network: Smoorspoelen MS cable 3 x 150 mm 2 Al MS cable 3 x 95 mm 2 Al S nom = 5.8 MVA I nom = 335 A</t>
        </is>
      </c>
    </row>
    <row r="650">
      <c r="A650" t="inlineStr">
        <is>
          <t>k</t>
        </is>
      </c>
      <c r="B650" t="inlineStr">
        <is>
          <t>k</t>
        </is>
      </c>
      <c r="C650" t="inlineStr">
        <is>
          <t>MS network: Smoorspoelen MS cable 3 x 150 mm 2 Al MS cable 3 x 95 mm 2 Al S nom = 5.8 MVA I nom = 335 A u</t>
        </is>
      </c>
    </row>
    <row r="651">
      <c r="A651">
        <f> 1,74 %</f>
        <v/>
      </c>
      <c r="B651">
        <f> 1.74%</f>
        <v/>
      </c>
      <c r="C651" t="inlineStr">
        <is>
          <t>network: Smoorspoelen MS cable 3 x 150 mm 2 Al MS cable 3 x 95 mm 2 Al S nom = 5.8 MVA I nom = 335 A u k</t>
        </is>
      </c>
    </row>
    <row r="652">
      <c r="A652" t="inlineStr">
        <is>
          <t>P</t>
        </is>
      </c>
      <c r="B652" t="inlineStr">
        <is>
          <t>P</t>
        </is>
      </c>
      <c r="C652" t="inlineStr">
        <is>
          <t>MS cable 3 x 150 mm 2 Al MS cable 3 x 95 mm 2 Al S nom = 5.8 MVA I nom = 335 A u k = 1.74%</t>
        </is>
      </c>
    </row>
    <row r="653">
      <c r="A653" t="inlineStr">
        <is>
          <t>k</t>
        </is>
      </c>
      <c r="B653" t="inlineStr">
        <is>
          <t>k</t>
        </is>
      </c>
      <c r="C653" t="inlineStr">
        <is>
          <t>cable 3 x 150 mm 2 Al MS cable 3 x 95 mm 2 Al S nom = 5.8 MVA I nom = 335 A u k = 1.74% P</t>
        </is>
      </c>
    </row>
    <row r="654">
      <c r="A654">
        <f> 2,69 kW</f>
        <v/>
      </c>
      <c r="B654">
        <f> 2.69 kW</f>
        <v/>
      </c>
      <c r="C654" t="inlineStr">
        <is>
          <t>3 x 150 mm 2 Al MS cable 3 x 95 mm 2 Al S nom = 5.8 MVA I nom = 335 A u k = 1.74% P k</t>
        </is>
      </c>
    </row>
    <row r="655">
      <c r="A655" t="inlineStr">
        <is>
          <t>R = 0,008 Ω</t>
        </is>
      </c>
      <c r="B655" t="inlineStr">
        <is>
          <t>R = 0.008 Ω</t>
        </is>
      </c>
      <c r="C655" t="inlineStr">
        <is>
          <t>mm 2 Al MS cable 3 x 95 mm 2 Al S nom = 5.8 MVA I nom = 335 A u k = 1.74% P k = 2.69 kW</t>
        </is>
      </c>
    </row>
    <row r="656">
      <c r="A656" t="inlineStr">
        <is>
          <t>X = 0,3 Ω</t>
        </is>
      </c>
      <c r="B656" t="inlineStr">
        <is>
          <t>X = 0.3 Ω</t>
        </is>
      </c>
      <c r="C656" t="inlineStr">
        <is>
          <t>cable 3 x 95 mm 2 Al S nom = 5.8 MVA I nom = 335 A u k = 1.74% P k = 2.69 kW R = 0.008 Ω</t>
        </is>
      </c>
    </row>
    <row r="657">
      <c r="A657" t="inlineStr">
        <is>
          <t>R</t>
        </is>
      </c>
      <c r="B657" t="inlineStr">
        <is>
          <t>R</t>
        </is>
      </c>
      <c r="C657" t="inlineStr">
        <is>
          <t>mm 2 Al S nom = 5.8 MVA I nom = 335 A u k = 1.74% P k = 2.69 kW R = 0.008 Ω X = 0.3 Ω</t>
        </is>
      </c>
    </row>
    <row r="658">
      <c r="A658" t="inlineStr">
        <is>
          <t>0</t>
        </is>
      </c>
      <c r="B658" t="inlineStr">
        <is>
          <t>0</t>
        </is>
      </c>
      <c r="C658" t="inlineStr">
        <is>
          <t>2 Al S nom = 5.8 MVA I nom = 335 A u k = 1.74% P k = 2.69 kW R = 0.008 Ω X = 0.3 Ω R</t>
        </is>
      </c>
    </row>
    <row r="659">
      <c r="A659">
        <f> 0,008 Ω</f>
        <v/>
      </c>
      <c r="B659">
        <f> 0.008 Ω</f>
        <v/>
      </c>
      <c r="C659" t="inlineStr">
        <is>
          <t>Al S nom = 5.8 MVA I nom = 335 A u k = 1.74% P k = 2.69 kW R = 0.008 Ω X = 0.3 Ω R 0</t>
        </is>
      </c>
    </row>
    <row r="660">
      <c r="A660" t="inlineStr">
        <is>
          <t>X</t>
        </is>
      </c>
      <c r="B660" t="inlineStr">
        <is>
          <t>X</t>
        </is>
      </c>
      <c r="C660">
        <f> 5.8 MVA I nom = 335 A u k = 1.74% P k = 2.69 kW R = 0.008 Ω X = 0.3 Ω R 0 = 0.008 Ω</f>
        <v/>
      </c>
    </row>
    <row r="661">
      <c r="A661" t="inlineStr">
        <is>
          <t>0</t>
        </is>
      </c>
      <c r="B661" t="inlineStr">
        <is>
          <t>0</t>
        </is>
      </c>
      <c r="C661" t="inlineStr">
        <is>
          <t>5.8 MVA I nom = 335 A u k = 1.74% P k = 2.69 kW R = 0.008 Ω X = 0.3 Ω R 0 = 0.008 Ω X</t>
        </is>
      </c>
    </row>
    <row r="662">
      <c r="A662">
        <f> 0,3 Ω</f>
        <v/>
      </c>
      <c r="B662">
        <f> 0.3 Ω</f>
        <v/>
      </c>
      <c r="C662" t="inlineStr">
        <is>
          <t>MVA I nom = 335 A u k = 1.74% P k = 2.69 kW R = 0.008 Ω X = 0.3 Ω R 0 = 0.008 Ω X 0</t>
        </is>
      </c>
    </row>
    <row r="663">
      <c r="A663" t="inlineStr">
        <is>
          <t>Lengte = 1000 m</t>
        </is>
      </c>
      <c r="B663" t="inlineStr">
        <is>
          <t>Length = 1000 m</t>
        </is>
      </c>
      <c r="C663">
        <f> 335 A u k = 1.74% P k = 2.69 kW R = 0.008 Ω X = 0.3 Ω R 0 = 0.008 Ω X 0 = 0.3 Ω</f>
        <v/>
      </c>
    </row>
    <row r="664">
      <c r="A664" t="inlineStr">
        <is>
          <t>Inom = 280 A</t>
        </is>
      </c>
      <c r="B664" t="inlineStr">
        <is>
          <t>Inom = 280 A</t>
        </is>
      </c>
      <c r="C664" t="inlineStr">
        <is>
          <t>k = 1.74% P k = 2.69 kW R = 0.008 Ω X = 0.3 Ω R 0 = 0.008 Ω X 0 = 0.3 Ω Length = 1000 m</t>
        </is>
      </c>
    </row>
    <row r="665">
      <c r="A665" t="inlineStr">
        <is>
          <t>R = 0,208 Ω</t>
        </is>
      </c>
      <c r="B665" t="inlineStr">
        <is>
          <t>R = 0.208 Ω</t>
        </is>
      </c>
      <c r="C665" t="inlineStr">
        <is>
          <t>k = 2.69 kW R = 0.008 Ω X = 0.3 Ω R 0 = 0.008 Ω X 0 = 0.3 Ω Length = 1000 m Inom = 280 A</t>
        </is>
      </c>
    </row>
    <row r="666">
      <c r="A666" t="inlineStr">
        <is>
          <t>X = 0,093 Ω</t>
        </is>
      </c>
      <c r="B666" t="inlineStr">
        <is>
          <t>X = 0.093 Ω</t>
        </is>
      </c>
      <c r="C666" t="inlineStr">
        <is>
          <t>R = 0.008 Ω X = 0.3 Ω R 0 = 0.008 Ω X 0 = 0.3 Ω Length = 1000 m Inom = 280 A R = 0.208 Ω</t>
        </is>
      </c>
    </row>
    <row r="667">
      <c r="A667" t="inlineStr">
        <is>
          <t>C = 0,37 μF</t>
        </is>
      </c>
      <c r="B667" t="inlineStr">
        <is>
          <t>C = 0.37 μF</t>
        </is>
      </c>
      <c r="C667" t="inlineStr">
        <is>
          <t>X = 0.3 Ω R 0 = 0.008 Ω X 0 = 0.3 Ω Length = 1000 m Inom = 280 A R = 0.208 Ω X = 0.093 Ω</t>
        </is>
      </c>
    </row>
    <row r="668">
      <c r="A668" t="inlineStr">
        <is>
          <t>R0 = 0,96 Ω</t>
        </is>
      </c>
      <c r="B668" t="inlineStr">
        <is>
          <t>R0 = 0.96 Ω</t>
        </is>
      </c>
      <c r="C668" t="inlineStr">
        <is>
          <t>R 0 = 0.008 Ω X 0 = 0.3 Ω Length = 1000 m Inom = 280 A R = 0.208 Ω X = 0.093 Ω C = 0.37 μF</t>
        </is>
      </c>
    </row>
    <row r="669">
      <c r="A669" t="inlineStr">
        <is>
          <t>X0 = 0,11 Ω</t>
        </is>
      </c>
      <c r="B669" t="inlineStr">
        <is>
          <t>X0 = 0.11 Ω</t>
        </is>
      </c>
      <c r="C669" t="inlineStr">
        <is>
          <t>Ω X 0 = 0.3 Ω Length = 1000 m Inom = 280 A R = 0.208 Ω X = 0.093 Ω C = 0.37 μF R0 = 0.96 Ω</t>
        </is>
      </c>
    </row>
    <row r="670">
      <c r="A670" t="inlineStr">
        <is>
          <t>C0 = 0,37 μF</t>
        </is>
      </c>
      <c r="B670" t="inlineStr">
        <is>
          <t>C0 = 0.37 μF</t>
        </is>
      </c>
      <c r="C670" t="inlineStr">
        <is>
          <t>0.3 Ω Length = 1000 m Inom = 280 A R = 0.208 Ω X = 0.093 Ω C = 0.37 μF R0 = 0.96 Ω X0 = 0.11 Ω</t>
        </is>
      </c>
    </row>
    <row r="671">
      <c r="A671" t="inlineStr">
        <is>
          <t>I</t>
        </is>
      </c>
      <c r="B671" t="inlineStr">
        <is>
          <t>I</t>
        </is>
      </c>
      <c r="C671" t="inlineStr">
        <is>
          <t>1000 m Inom = 280 A R = 0.208 Ω X = 0.093 Ω C = 0.37 μF R0 = 0.96 Ω X0 = 0.11 Ω C0 = 0.37 μF</t>
        </is>
      </c>
    </row>
    <row r="672">
      <c r="A672" t="inlineStr">
        <is>
          <t>k,1s</t>
        </is>
      </c>
      <c r="B672" t="inlineStr">
        <is>
          <t>k,1s</t>
        </is>
      </c>
      <c r="C672" t="inlineStr">
        <is>
          <t>m Inom = 280 A R = 0.208 Ω X = 0.093 Ω C = 0.37 μF R0 = 0.96 Ω X0 = 0.11 Ω C0 = 0.37 μF I</t>
        </is>
      </c>
    </row>
    <row r="673">
      <c r="A673">
        <f> 14,1 kA</f>
        <v/>
      </c>
      <c r="B673">
        <f> 14.1 kA</f>
        <v/>
      </c>
      <c r="C673" t="inlineStr">
        <is>
          <t>Inom = 280 A R = 0.208 Ω X = 0.093 Ω C = 0.37 μF R0 = 0.96 Ω X0 = 0.11 Ω C0 = 0.37 μF I k,1s</t>
        </is>
      </c>
    </row>
    <row r="674">
      <c r="A674" t="inlineStr">
        <is>
          <t>Lengte = 1000 m</t>
        </is>
      </c>
      <c r="B674" t="inlineStr">
        <is>
          <t>Length = 1000 m</t>
        </is>
      </c>
      <c r="C674" t="inlineStr">
        <is>
          <t>A R = 0.208 Ω X = 0.093 Ω C = 0.37 μF R0 = 0.96 Ω X0 = 0.11 Ω C0 = 0.37 μF I k,1s = 14.1 kA</t>
        </is>
      </c>
    </row>
    <row r="675">
      <c r="A675" t="inlineStr">
        <is>
          <t>Inom = 215 A</t>
        </is>
      </c>
      <c r="B675" t="inlineStr">
        <is>
          <t>Inom = 215 A</t>
        </is>
      </c>
      <c r="C675" t="inlineStr">
        <is>
          <t>Ω X = 0.093 Ω C = 0.37 μF R0 = 0.96 Ω X0 = 0.11 Ω C0 = 0.37 μF I k,1s = 14.1 kA Length = 1000 m</t>
        </is>
      </c>
    </row>
    <row r="676">
      <c r="A676" t="inlineStr">
        <is>
          <t>R = 0,322 Ω</t>
        </is>
      </c>
      <c r="B676" t="inlineStr">
        <is>
          <t>R = 0.322 Ω</t>
        </is>
      </c>
      <c r="C676" t="inlineStr">
        <is>
          <t>Ω C = 0.37 μF R0 = 0.96 Ω X0 = 0.11 Ω C0 = 0.37 μF I k,1s = 14.1 kA Length = 1000 m Inom = 215 A</t>
        </is>
      </c>
    </row>
    <row r="677">
      <c r="A677" t="inlineStr">
        <is>
          <t>X = 0,102 Ω</t>
        </is>
      </c>
      <c r="B677" t="inlineStr">
        <is>
          <t>X = 0.102 Ω</t>
        </is>
      </c>
      <c r="C677" t="inlineStr">
        <is>
          <t>μF R0 = 0.96 Ω X0 = 0.11 Ω C0 = 0.37 μF I k,1s = 14.1 kA Length = 1000 m Inom = 215 A R = 0.322 Ω</t>
        </is>
      </c>
    </row>
    <row r="678">
      <c r="A678" t="inlineStr">
        <is>
          <t>C = 0,32 μF</t>
        </is>
      </c>
      <c r="B678" t="inlineStr">
        <is>
          <t>C = 0.32 μF</t>
        </is>
      </c>
      <c r="C678" t="inlineStr">
        <is>
          <t>Ω X0 = 0.11 Ω C0 = 0.37 μF I k,1s = 14.1 kA Length = 1000 m Inom = 215 A R = 0.322 Ω X = 0.102 Ω</t>
        </is>
      </c>
    </row>
    <row r="679">
      <c r="A679" t="inlineStr">
        <is>
          <t>R0 = 1,07 Ω</t>
        </is>
      </c>
      <c r="B679" t="inlineStr">
        <is>
          <t>R0 = 1.07 Ω</t>
        </is>
      </c>
      <c r="C679" t="inlineStr">
        <is>
          <t>Ω C0 = 0.37 μF I k,1s = 14.1 kA Length = 1000 m Inom = 215 A R = 0.322 Ω X = 0.102 Ω C = 0.32 μF</t>
        </is>
      </c>
    </row>
    <row r="680">
      <c r="A680" t="inlineStr">
        <is>
          <t>X0 = 0,11 Ω</t>
        </is>
      </c>
      <c r="B680" t="inlineStr">
        <is>
          <t>X0 = 0.11 Ω</t>
        </is>
      </c>
      <c r="C680" t="inlineStr">
        <is>
          <t>μF I k,1s = 14.1 kA Length = 1000 m Inom = 215 A R = 0.322 Ω X = 0.102 Ω C = 0.32 μF R0 = 1.07 Ω</t>
        </is>
      </c>
    </row>
    <row r="681">
      <c r="A681" t="inlineStr">
        <is>
          <t>C0 = 0,32 μF</t>
        </is>
      </c>
      <c r="B681" t="inlineStr">
        <is>
          <t>C0 = 0.32 μF</t>
        </is>
      </c>
      <c r="C681" t="inlineStr">
        <is>
          <t>14.1 kA Length = 1000 m Inom = 215 A R = 0.322 Ω X = 0.102 Ω C = 0.32 μF R0 = 1.07 Ω X0 = 0.11 Ω</t>
        </is>
      </c>
    </row>
    <row r="682">
      <c r="A682" t="inlineStr">
        <is>
          <t>I</t>
        </is>
      </c>
      <c r="B682" t="inlineStr">
        <is>
          <t>I</t>
        </is>
      </c>
      <c r="C682" t="inlineStr">
        <is>
          <t>1000 m Inom = 215 A R = 0.322 Ω X = 0.102 Ω C = 0.32 μF R0 = 1.07 Ω X0 = 0.11 Ω C0 = 0.32 μF</t>
        </is>
      </c>
    </row>
    <row r="683">
      <c r="A683" t="inlineStr">
        <is>
          <t>k,1s</t>
        </is>
      </c>
      <c r="B683" t="inlineStr">
        <is>
          <t>k,1s</t>
        </is>
      </c>
      <c r="C683" t="inlineStr">
        <is>
          <t>m Inom = 215 A R = 0.322 Ω X = 0.102 Ω C = 0.32 μF R0 = 1.07 Ω X0 = 0.11 Ω C0 = 0.32 μF I</t>
        </is>
      </c>
    </row>
    <row r="684">
      <c r="A684">
        <f> 8,9 kA</f>
        <v/>
      </c>
      <c r="B684">
        <f> 8.9 kA</f>
        <v/>
      </c>
      <c r="C684" t="inlineStr">
        <is>
          <t>Inom = 215 A R = 0.322 Ω X = 0.102 Ω C = 0.32 μF R0 = 1.07 Ω X0 = 0.11 Ω C0 = 0.32 μF I k,1s</t>
        </is>
      </c>
    </row>
    <row r="685">
      <c r="A685" t="inlineStr">
        <is>
          <t>Zes netstations per MS-streng:</t>
        </is>
      </c>
      <c r="B685" t="inlineStr">
        <is>
          <t>Six substations per MV string:</t>
        </is>
      </c>
      <c r="C685" t="inlineStr">
        <is>
          <t>A R = 0.322 Ω X = 0.102 Ω C = 0.32 μF R0 = 1.07 Ω X0 = 0.11 Ω C0 = 0.32 μF I k,1s = 8.9 kA</t>
        </is>
      </c>
    </row>
    <row r="686">
      <c r="A686" t="inlineStr">
        <is>
          <t>Transformator</t>
        </is>
      </c>
      <c r="B686" t="inlineStr">
        <is>
          <t>Transformator</t>
        </is>
      </c>
      <c r="C686" t="inlineStr">
        <is>
          <t>X = 0.102 Ω C = 0.32 μF R0 = 1.07 Ω X0 = 0.11 Ω C0 = 0.32 μF I k,1s = 8.9 kA Six substations per MV string:</t>
        </is>
      </c>
    </row>
    <row r="687">
      <c r="A687" t="inlineStr">
        <is>
          <t>Belasting</t>
        </is>
      </c>
      <c r="B687" t="inlineStr">
        <is>
          <t>Belasting</t>
        </is>
      </c>
      <c r="C687">
        <f> 0.102 Ω C = 0.32 μF R0 = 1.07 Ω X0 = 0.11 Ω C0 = 0.32 μF I k,1s = 8.9 kA Six substations per MV string: Transformator</f>
        <v/>
      </c>
    </row>
    <row r="688">
      <c r="A688" t="inlineStr">
        <is>
          <t>Unom = 10,5/0,42 kV</t>
        </is>
      </c>
      <c r="B688" t="inlineStr">
        <is>
          <t>Unom = 10.5/0.42 kV</t>
        </is>
      </c>
      <c r="C688" t="inlineStr">
        <is>
          <t>0.102 Ω C = 0.32 μF R0 = 1.07 Ω X0 = 0.11 Ω C0 = 0.32 μF I k,1s = 8.9 kA Six substations per MV string: Transformator Belasting</t>
        </is>
      </c>
    </row>
    <row r="689">
      <c r="A689" t="inlineStr">
        <is>
          <t>Snom = 0,4 MVA</t>
        </is>
      </c>
      <c r="B689" t="inlineStr">
        <is>
          <t>Snom = 0.4 MVA</t>
        </is>
      </c>
      <c r="C689" t="inlineStr">
        <is>
          <t>0.32 μF R0 = 1.07 Ω X0 = 0.11 Ω C0 = 0.32 μF I k,1s = 8.9 kA Six substations per MV string: Transformator Belasting Unom = 10.5/0.42 kV</t>
        </is>
      </c>
    </row>
    <row r="690">
      <c r="A690" t="inlineStr">
        <is>
          <t>Schakeling: Dyn5</t>
        </is>
      </c>
      <c r="B690" t="inlineStr">
        <is>
          <t>Configuration: Dyn5</t>
        </is>
      </c>
      <c r="C690" t="inlineStr">
        <is>
          <t>1.07 Ω X0 = 0.11 Ω C0 = 0.32 μF I k,1s = 8.9 kA Six substations per MV string: Transformator Belasting Unom = 10.5/0.42 kV Snom = 0.4 MVA</t>
        </is>
      </c>
    </row>
    <row r="691">
      <c r="A691" t="inlineStr">
        <is>
          <t>uk = 4 %</t>
        </is>
      </c>
      <c r="B691" t="inlineStr">
        <is>
          <t>uk = 4%</t>
        </is>
      </c>
      <c r="C691" t="inlineStr">
        <is>
          <t>X0 = 0.11 Ω C0 = 0.32 μF I k,1s = 8.9 kA Six substations per MV string: Transformator Belasting Unom = 10.5/0.42 kV Snom = 0.4 MVA Configuration: Dyn5</t>
        </is>
      </c>
    </row>
    <row r="692">
      <c r="A692" t="inlineStr">
        <is>
          <t>Pk = 3,1 kW</t>
        </is>
      </c>
      <c r="B692" t="inlineStr">
        <is>
          <t>Pk = 3.1 kW</t>
        </is>
      </c>
      <c r="C692" t="inlineStr">
        <is>
          <t>Ω C0 = 0.32 μF I k,1s = 8.9 kA Six substations per MV string: Transformator Belasting Unom = 10.5/0.42 kV Snom = 0.4 MVA Configuration: Dyn5 uk = 4%</t>
        </is>
      </c>
    </row>
    <row r="693">
      <c r="A693" t="inlineStr">
        <is>
          <t>Trapgrootte: 0,25 kV</t>
        </is>
      </c>
      <c r="B693" t="inlineStr">
        <is>
          <t>Step size: 0.25 kV</t>
        </is>
      </c>
      <c r="C693" t="inlineStr">
        <is>
          <t>μF I k,1s = 8.9 kA Six substations per MV string: Transformator Belasting Unom = 10.5/0.42 kV Snom = 0.4 MVA Configuration: Dyn5 uk = 4% Pk = 3.1 kW</t>
        </is>
      </c>
    </row>
    <row r="694">
      <c r="A694" t="inlineStr">
        <is>
          <t>P = 0,3 MW</t>
        </is>
      </c>
      <c r="B694" t="inlineStr">
        <is>
          <t>P = 0.3 MW</t>
        </is>
      </c>
      <c r="C694" t="inlineStr">
        <is>
          <t>8.9 kA Six substations per MV string: Transformator Belasting Unom = 10.5/0.42 kV Snom = 0.4 MVA Configuration: Dyn5 uk = 4% Pk = 3.1 kW Step size: 0.25 kV</t>
        </is>
      </c>
    </row>
    <row r="695">
      <c r="A695" t="inlineStr">
        <is>
          <t>S = 0,33 MVA</t>
        </is>
      </c>
      <c r="B695" t="inlineStr">
        <is>
          <t>S = 0.33 MVA</t>
        </is>
      </c>
      <c r="C695" t="inlineStr">
        <is>
          <t>per MV string: Transformator Belasting Unom = 10.5/0.42 kV Snom = 0.4 MVA Configuration: Dyn5 uk = 4% Pk = 3.1 kW Step size: 0.25 kV P = 0.3 MW</t>
        </is>
      </c>
    </row>
    <row r="696">
      <c r="A696" t="inlineStr">
        <is>
          <t>I = 19,245 A</t>
        </is>
      </c>
      <c r="B696" t="inlineStr">
        <is>
          <t>I = 19,245 A</t>
        </is>
      </c>
      <c r="C696" t="inlineStr">
        <is>
          <t>Belasting Unom = 10.5/0.42 kV Snom = 0.4 MVA Configuration: Dyn5 uk = 4% Pk = 3.1 kW Step size: 0.25 kV P = 0.3 MW S = 0.33 MVA</t>
        </is>
      </c>
    </row>
    <row r="697">
      <c r="A697" t="inlineStr">
        <is>
          <t>cos(φ) = 0,9</t>
        </is>
      </c>
      <c r="B697" t="inlineStr">
        <is>
          <t>cos(φ) = 0.9</t>
        </is>
      </c>
      <c r="C697" t="inlineStr">
        <is>
          <t>kV Snom = 0.4 MVA Configuration: Dyn5 uk = 4% Pk = 3.1 kW Step size: 0.25 kV P = 0.3 MW S = 0.33 MVA I = 19,245 A</t>
        </is>
      </c>
    </row>
    <row r="698">
      <c r="A698" t="inlineStr">
        <is>
          <t>Constante stroomgedrag</t>
        </is>
      </c>
      <c r="B698" t="inlineStr">
        <is>
          <t>Constant current behavior</t>
        </is>
      </c>
      <c r="C698" t="inlineStr">
        <is>
          <t>0.4 MVA Configuration: Dyn5 uk = 4% Pk = 3.1 kW Step size: 0.25 kV P = 0.3 MW S = 0.33 MVA I = 19,245 A cos(φ) = 0.9</t>
        </is>
      </c>
    </row>
    <row r="699">
      <c r="A699" t="inlineStr">
        <is>
          <t>Toetsen op stroombelastbaarheid</t>
        </is>
      </c>
      <c r="B699" t="inlineStr">
        <is>
          <t>Testing for current load capacity</t>
        </is>
      </c>
      <c r="C699" t="inlineStr">
        <is>
          <t>Dyn5 uk = 4% Pk = 3.1 kW Step size: 0.25 kV P = 0.3 MW S = 0.33 MVA I = 19,245 A cos(φ) = 0.9 Constant current behavior</t>
        </is>
      </c>
    </row>
    <row r="700">
      <c r="A700" t="inlineStr">
        <is>
          <t>De belasting van 6 netstations per MS-streng is:</t>
        </is>
      </c>
      <c r="B700" t="inlineStr">
        <is>
          <t>The load of 6 substations per MV string is:</t>
        </is>
      </c>
      <c r="C700">
        <f> 3.1 kW Step size: 0.25 kV P = 0.3 MW S = 0.33 MVA I = 19,245 A cos(φ) = 0.9 Constant current behavior Testing for current load capacity</f>
        <v/>
      </c>
    </row>
    <row r="701">
      <c r="A701" t="inlineStr">
        <is>
          <t>I</t>
        </is>
      </c>
      <c r="B701" t="inlineStr">
        <is>
          <t>I</t>
        </is>
      </c>
      <c r="C701" t="inlineStr">
        <is>
          <t>0.3 MW S = 0.33 MVA I = 19,245 A cos(φ) = 0.9 Constant current behavior Testing for current load capacity The load of 6 substations per MV string is:</t>
        </is>
      </c>
    </row>
    <row r="702">
      <c r="A702" t="inlineStr">
        <is>
          <t>streng</t>
        </is>
      </c>
      <c r="B702" t="inlineStr">
        <is>
          <t>streng</t>
        </is>
      </c>
      <c r="C702" t="inlineStr">
        <is>
          <t>MW S = 0.33 MVA I = 19,245 A cos(φ) = 0.9 Constant current behavior Testing for current load capacity The load of 6 substations per MV string is: I</t>
        </is>
      </c>
    </row>
    <row r="703">
      <c r="A703">
        <f> 6 x 19,245 A = 115,5 A</f>
        <v/>
      </c>
      <c r="B703">
        <f> 6 x 19,245 A = 115.5 A</f>
        <v/>
      </c>
      <c r="C703" t="inlineStr">
        <is>
          <t>S = 0.33 MVA I = 19,245 A cos(φ) = 0.9 Constant current behavior Testing for current load capacity The load of 6 substations per MV string is: I streng</t>
        </is>
      </c>
    </row>
    <row r="704">
      <c r="A704" t="inlineStr">
        <is>
          <t>. Deze waarde bedraagt 46% van de optimale stroom van
  de 3 x 150 mm</t>
        </is>
      </c>
      <c r="B704" t="inlineStr">
        <is>
          <t>This value amounts to 46% of the optimal current of the 3 x 150 mm</t>
        </is>
      </c>
      <c r="C704" t="inlineStr">
        <is>
          <t>cos(φ) = 0.9 Constant current behavior Testing for current load capacity The load of 6 substations per MV string is: I streng = 6 x 19,245 A = 115.5 A</t>
        </is>
      </c>
    </row>
    <row r="705">
      <c r="A705" t="inlineStr">
        <is>
          <t>2</t>
        </is>
      </c>
      <c r="B705" t="inlineStr">
        <is>
          <t>2</t>
        </is>
      </c>
      <c r="C705" t="inlineStr">
        <is>
          <t>substations per MV string is: I streng = 6 x 19,245 A = 115.5 A This value amounts to 46% of the optimal current of the 3 x 150 mm</t>
        </is>
      </c>
    </row>
    <row r="706">
      <c r="A706" t="inlineStr">
        <is>
          <t>Al kabel (252 A bij een reductiefactor 0,9) en 60% van de 3 x 95 mm</t>
        </is>
      </c>
      <c r="B706" t="inlineStr">
        <is>
          <t>All cable (252 A with a reduction factor of 0.9) and 60% of the 3 x 95 mm</t>
        </is>
      </c>
      <c r="C706" t="inlineStr">
        <is>
          <t>per MV string is: I streng = 6 x 19,245 A = 115.5 A This value amounts to 46% of the optimal current of the 3 x 150 mm 2</t>
        </is>
      </c>
    </row>
    <row r="707">
      <c r="A707" t="inlineStr">
        <is>
          <t>2</t>
        </is>
      </c>
      <c r="B707" t="inlineStr">
        <is>
          <t>2</t>
        </is>
      </c>
      <c r="C707" t="inlineStr">
        <is>
          <t>46% of the optimal current of the 3 x 150 mm 2 All cable (252 A with a reduction factor of 0.9) and 60% of the 3 x 95 mm</t>
        </is>
      </c>
    </row>
    <row r="708">
      <c r="A708" t="inlineStr">
        <is>
          <t>Al kabel (193 A bij een reductiefactor 0,9),
  zodat beide typen voldoen. Indien in het geval van een storing aan de eerste sectie van een van beide MS-strengen de totale belasting van beide MS-strengen
  na een omschakelactie door een MS-streng gevoed moet worden, bedraagt de belasting 231 A. Hierom moeten de eerste kabels van elke MS-streng van het type 3
  x 150 mm</t>
        </is>
      </c>
      <c r="B708" t="inlineStr">
        <is>
          <t>Al cable (193 A with a reduction factor of 0.9), so that both types comply. In the event of a fault in the first section of either of the MS strings, if the total load of both MS strings must be supplied by one MS string after a switching action, the load will be 231 A. Therefore, the first cables of each MS string must be of the type 3 x 150 mm.</t>
        </is>
      </c>
      <c r="C708" t="inlineStr">
        <is>
          <t>of the optimal current of the 3 x 150 mm 2 All cable (252 A with a reduction factor of 0.9) and 60% of the 3 x 95 mm 2</t>
        </is>
      </c>
    </row>
    <row r="709">
      <c r="A709" t="inlineStr">
        <is>
          <t>2</t>
        </is>
      </c>
      <c r="B709" t="inlineStr">
        <is>
          <t>2</t>
        </is>
      </c>
      <c r="C709" t="inlineStr">
        <is>
          <t>one MS string after a switching action, the load will be 231 A. Therefore, the first cables of each MS string must be of the type 3 x 150 mm.</t>
        </is>
      </c>
    </row>
    <row r="710">
      <c r="A710" t="inlineStr">
        <is>
          <t>Al zijn. In de sectie, verderop in de MS-streng, waar de stroom kleiner dan de optimale waarde van de 3 x 95 mm</t>
        </is>
      </c>
      <c r="B710" t="inlineStr">
        <is>
          <t>All right. In the section further down the MS string, where the current is less than the optimal value of the 3 x 95 mm</t>
        </is>
      </c>
      <c r="C710" t="inlineStr">
        <is>
          <t>MS string after a switching action, the load will be 231 A. Therefore, the first cables of each MS string must be of the type 3 x 150 mm. 2</t>
        </is>
      </c>
    </row>
    <row r="711">
      <c r="A711" t="inlineStr">
        <is>
          <t>2</t>
        </is>
      </c>
      <c r="B711" t="inlineStr">
        <is>
          <t>2</t>
        </is>
      </c>
      <c r="C711" t="inlineStr">
        <is>
          <t>3 x 150 mm. 2 All right. In the section further down the MS string, where the current is less than the optimal value of the 3 x 95 mm</t>
        </is>
      </c>
    </row>
    <row r="712">
      <c r="A712" t="inlineStr">
        <is>
          <t>Al kabel
  is (193 A), mag deze kabel worden toegepast. Dat is het geval vanaf de derde sectie, na Netstation 12 en Netstation 22.</t>
        </is>
      </c>
      <c r="B712" t="inlineStr">
        <is>
          <t>If the cable is (193 A), this cable may be used. This is the case from the third section, after Substation 12 and Substation 22.</t>
        </is>
      </c>
      <c r="C712" t="inlineStr">
        <is>
          <t>x 150 mm. 2 All right. In the section further down the MS string, where the current is less than the optimal value of the 3 x 95 mm 2</t>
        </is>
      </c>
    </row>
    <row r="713">
      <c r="A713" t="inlineStr">
        <is>
          <t>Toetsen op spanningshuishouding</t>
        </is>
      </c>
      <c r="B713" t="inlineStr">
        <is>
          <t>Testing voltage management</t>
        </is>
      </c>
      <c r="C713" t="inlineStr">
        <is>
          <t>3 x 95 mm 2 If the cable is (193 A), this cable may be used. This is the case from the third section, after Substation 12 and Substation 22.</t>
        </is>
      </c>
    </row>
    <row r="714">
      <c r="A714" t="inlineStr">
        <is>
          <t>Het type kabel in de eerste twee secties van elke MS-streng is 3 x 150 mm</t>
        </is>
      </c>
      <c r="B714" t="inlineStr">
        <is>
          <t>The type of cable in the first two sections of each MV string is 3 x 150 mm².</t>
        </is>
      </c>
      <c r="C714" t="inlineStr">
        <is>
          <t>mm 2 If the cable is (193 A), this cable may be used. This is the case from the third section, after Substation 12 and Substation 22. Testing voltage management</t>
        </is>
      </c>
    </row>
    <row r="715">
      <c r="A715" t="inlineStr">
        <is>
          <t>2</t>
        </is>
      </c>
      <c r="B715" t="inlineStr">
        <is>
          <t>2</t>
        </is>
      </c>
      <c r="C715" t="inlineStr">
        <is>
          <t>the third section, after Substation 12 and Substation 22. Testing voltage management The type of cable in the first two sections of each MV string is 3 x 150 mm².</t>
        </is>
      </c>
    </row>
    <row r="716">
      <c r="A716" t="inlineStr">
        <is>
          <t>Al. Kabels in de derde tot en met de zesde sectie zijn van het type 3
  x 95 mm</t>
        </is>
      </c>
      <c r="B716" t="inlineStr">
        <is>
          <t>Aluminum cables in the third through the sixth section are of the type 3 x 95 mm².</t>
        </is>
      </c>
      <c r="C716" t="inlineStr">
        <is>
          <t>third section, after Substation 12 and Substation 22. Testing voltage management The type of cable in the first two sections of each MV string is 3 x 150 mm². 2</t>
        </is>
      </c>
    </row>
    <row r="717">
      <c r="A717" t="inlineStr">
        <is>
          <t>2</t>
        </is>
      </c>
      <c r="B717" t="inlineStr">
        <is>
          <t>2</t>
        </is>
      </c>
      <c r="C717" t="inlineStr">
        <is>
          <t>first two sections of each MV string is 3 x 150 mm². 2 Aluminum cables in the third through the sixth section are of the type 3 x 95 mm².</t>
        </is>
      </c>
    </row>
    <row r="718">
      <c r="A718" t="inlineStr">
        <is>
          <t>Al. De spanning in het MS-net moet zich bevinden tussen 10,15 kV en 10,85 kV. Het verschil tussen de maximale en de minimale waarden
  bedraagt 7%. Bij een instelling van de spanningsregeling tussen 10,4 en 10,6 kV wordt de trapstand van de voedingstransformator automatisch zodanig
  geregeld dat de spanning op de MS-rail in het onderstation 10,47 kV is. Figuur 13.12 geeft de spanningen op de overige punten van de MS-streng weer.
  Bovendien zijn de spanningen van de tweede streng weergegeven, in de omgekeerde richting: van de netopening terug naar het eerste knooppunt van de streng.
  Bij de maximale belasting bedraagt de laagste spanning 10,26 kV op Netstation 16 en op Netstation 26. In deze toestand voldoet het net aan de spanningseis.</t>
        </is>
      </c>
      <c r="B718" t="inlineStr">
        <is>
          <t>Al. The voltage in the MV network must be between 10.15 kV and 10.85 kV. The difference between the maximum and minimum values is 7%. With a voltage regulation setting between 10.4 and 10.6 kV, the tap position of the supply transformer is automatically adjusted so that the voltage on the MV busbar in the substation is 10.47 kV. Figure 13.12 shows the voltages at other points of the MV string. Additionally, the voltages of the second string are shown in the reverse direction: from the network opening back to the first node of the string. Under maximum load, the lowest voltage is 10.26 kV at Network Station 16 and Network Station 26. In this condition, the network meets the voltage requirement.</t>
        </is>
      </c>
      <c r="C718" t="inlineStr">
        <is>
          <t>two sections of each MV string is 3 x 150 mm². 2 Aluminum cables in the third through the sixth section are of the type 3 x 95 mm². 2</t>
        </is>
      </c>
    </row>
    <row r="719">
      <c r="A719" t="inlineStr">
        <is>
          <t>Figuur 13.12 Spanningen in twee MS-strengen, normale bedrijfstoestand</t>
        </is>
      </c>
      <c r="B719" t="inlineStr">
        <is>
          <t>Figure 13.12 Voltages in two MV strings, normal operating condition</t>
        </is>
      </c>
      <c r="C719" t="inlineStr">
        <is>
          <t>node of the string. Under maximum load, the lowest voltage is 10.26 kV at Network Station 16 and Network Station 26. In this condition, the network meets the voltage requirement.</t>
        </is>
      </c>
    </row>
    <row r="720">
      <c r="A720" t="inlineStr">
        <is>
          <t>Toetsen op spanningsval MS-streng</t>
        </is>
      </c>
      <c r="B720" t="inlineStr">
        <is>
          <t>Testing for voltage drop in MV string</t>
        </is>
      </c>
      <c r="C720" t="inlineStr">
        <is>
          <t>is 10.26 kV at Network Station 16 and Network Station 26. In this condition, the network meets the voltage requirement. Figure 13.12 Voltages in two MV strings, normal operating condition</t>
        </is>
      </c>
    </row>
    <row r="721">
      <c r="A721" t="inlineStr">
        <is>
          <t>In de normale bedrijfstoestand mag de spanningsval over de MS-streng maximaal 5% bedragen. In de omgeschakelde bedrijfstoestand is dat 7%. Volgens figuur
  13.12 bedraagt de spanningsval in de normale bedrijfstoestand vanaf de MS-rail in het onderstation naar netstation MS 16:</t>
        </is>
      </c>
      <c r="B721" t="inlineStr">
        <is>
          <t>In the normal operating condition, the voltage drop across the MV string may be a maximum of 5%. In the switched operating condition, it is 7%. According to figure 13.12, the voltage drop in the normal operating condition from the MV busbar in the substation to Network Station MV 16 is:</t>
        </is>
      </c>
      <c r="C721" t="inlineStr">
        <is>
          <t>and Network Station 26. In this condition, the network meets the voltage requirement. Figure 13.12 Voltages in two MV strings, normal operating condition Testing for voltage drop in MV string</t>
        </is>
      </c>
    </row>
    <row r="722">
      <c r="A722" t="inlineStr">
        <is>
          <t>D</t>
        </is>
      </c>
      <c r="B722" t="inlineStr">
        <is>
          <t>D</t>
        </is>
      </c>
      <c r="C722" t="inlineStr">
        <is>
          <t>operating condition, it is 7%. According to figure 13.12, the voltage drop in the normal operating condition from the MV busbar in the substation to Network Station MV 16 is:</t>
        </is>
      </c>
    </row>
    <row r="723">
      <c r="A723" t="inlineStr">
        <is>
          <t>U = (10,47 - 10,26) / 10 x 100% = 2,1%</t>
        </is>
      </c>
      <c r="B723" t="inlineStr">
        <is>
          <t>U = (10.47 - 10.26) / 10 x 100% = 2.1%</t>
        </is>
      </c>
      <c r="C723" t="inlineStr">
        <is>
          <t>condition, it is 7%. According to figure 13.12, the voltage drop in the normal operating condition from the MV busbar in the substation to Network Station MV 16 is: D</t>
        </is>
      </c>
    </row>
    <row r="724">
      <c r="A724" t="inlineStr">
        <is>
          <t>. Hiermee voldoet het net ruimschoots aan de eis.</t>
        </is>
      </c>
      <c r="B724" t="inlineStr">
        <is>
          <t>. This means the network amply meets the requirement.</t>
        </is>
      </c>
      <c r="C724" t="inlineStr">
        <is>
          <t>in the normal operating condition from the MV busbar in the substation to Network Station MV 16 is: D U = (10.47 - 10.26) / 10 x 100% = 2.1%</t>
        </is>
      </c>
    </row>
    <row r="725">
      <c r="A725" t="inlineStr">
        <is>
          <t>Indien het net bij een storing in de eerste sectie van MS-streng 2, tussen Smoorspoel 2 en Netstation 21, wordt omgeschakeld door de netopening bij
  Netstation 16 te sluiten, worden alle netstations van MS-streng 2 via MS-streng 1 gevoed. Figuur 13.13 toont de spanningen van de netstations. De laagste
  spanning bedraagt 9,64 kV op Netstation 21. De spanningsval vanaf de MS-rail in het onderstation bedraagt:</t>
        </is>
      </c>
      <c r="B725" t="inlineStr">
        <is>
          <t>If the network is switched in the event of a fault in the first section of MV string 2, between Reactor 2 and Network Station 21, by closing the network opening at Network Station 16, all network stations of MV string 2 will be fed via MV string 1. Figure 13.13 shows the voltages of the network stations. The lowest voltage is 9.64 kV at Network Station 21. The voltage drop from the MV rail in the substation is:</t>
        </is>
      </c>
      <c r="C725" t="inlineStr">
        <is>
          <t>in the substation to Network Station MV 16 is: D U = (10.47 - 10.26) / 10 x 100% = 2.1% . This means the network amply meets the requirement.</t>
        </is>
      </c>
    </row>
    <row r="726">
      <c r="A726" t="inlineStr">
        <is>
          <t>D</t>
        </is>
      </c>
      <c r="B726" t="inlineStr">
        <is>
          <t>D</t>
        </is>
      </c>
      <c r="C726" t="inlineStr">
        <is>
          <t>Figure 13.13 shows the voltages of the network stations. The lowest voltage is 9.64 kV at Network Station 21. The voltage drop from the MV rail in the substation is:</t>
        </is>
      </c>
    </row>
    <row r="727">
      <c r="A727" t="inlineStr">
        <is>
          <t>U = (10,47 - 9,64) / 10 x 100% = 8,3%</t>
        </is>
      </c>
      <c r="B727" t="inlineStr">
        <is>
          <t>U = (10.47 - 9.64) / 10 x 100% = 8.3%</t>
        </is>
      </c>
      <c r="C727" t="inlineStr">
        <is>
          <t>13.13 shows the voltages of the network stations. The lowest voltage is 9.64 kV at Network Station 21. The voltage drop from the MV rail in the substation is: D</t>
        </is>
      </c>
    </row>
    <row r="728">
      <c r="A728" t="inlineStr">
        <is>
          <t>. Dit is teveel.</t>
        </is>
      </c>
      <c r="B728" t="inlineStr">
        <is>
          <t>. This is too much.</t>
        </is>
      </c>
      <c r="C728" t="inlineStr">
        <is>
          <t>is 9.64 kV at Network Station 21. The voltage drop from the MV rail in the substation is: D U = (10.47 - 9.64) / 10 x 100% = 8.3%</t>
        </is>
      </c>
    </row>
    <row r="729">
      <c r="A729" t="inlineStr">
        <is>
          <t>Figuur 13.13 Spanningen in twee MS-strengen, omgeschakelde bedrijfstoestand</t>
        </is>
      </c>
      <c r="B729" t="inlineStr">
        <is>
          <t>Figure 13.13 Voltages in two MV branches, switched operating condition</t>
        </is>
      </c>
      <c r="C729" t="inlineStr">
        <is>
          <t>Station 21. The voltage drop from the MV rail in the substation is: D U = (10.47 - 9.64) / 10 x 100% = 8.3% . This is too much.</t>
        </is>
      </c>
    </row>
    <row r="730">
      <c r="A730" t="inlineStr">
        <is>
          <t>Figuur 13.14 Spanningen in twee MS-strengen met grotere geleiderdoorsneden, omgeschakelde bedrijfstoestand</t>
        </is>
      </c>
      <c r="B730" t="inlineStr">
        <is>
          <t>Figure 13.14 Voltages in two MV branches with larger conductor cross-sections, switched operating condition</t>
        </is>
      </c>
      <c r="C730" t="inlineStr">
        <is>
          <t>the substation is: D U = (10.47 - 9.64) / 10 x 100% = 8.3% . This is too much. Figure 13.13 Voltages in two MV branches, switched operating condition</t>
        </is>
      </c>
    </row>
    <row r="731">
      <c r="A731" t="inlineStr">
        <is>
          <t>Om aan de in tabel 13.4 gestelde eisen te voldoen, moeten enkele kabels met een grotere geleiderdoorsnede worden toegepast. In het verbeterde ontwerp is
  het type kabel in de eerste tot en met de vijfde secties van elke MS-streng 3 x 150 mm</t>
        </is>
      </c>
      <c r="B731" t="inlineStr">
        <is>
          <t>To meet the requirements set out in Table 13.4, some cables with a larger conductor cross-section must be used. In the improved design, the type of cable in the first through fifth sections of each MV branch is 3 x 150 mm².</t>
        </is>
      </c>
      <c r="C731" t="inlineStr">
        <is>
          <t>8.3% . This is too much. Figure 13.13 Voltages in two MV branches, switched operating condition Figure 13.14 Voltages in two MV branches with larger conductor cross-sections, switched operating condition</t>
        </is>
      </c>
    </row>
    <row r="732">
      <c r="A732" t="inlineStr">
        <is>
          <t>2</t>
        </is>
      </c>
      <c r="B732" t="inlineStr">
        <is>
          <t>2</t>
        </is>
      </c>
      <c r="C732" t="inlineStr">
        <is>
          <t>a larger conductor cross-section must be used. In the improved design, the type of cable in the first through fifth sections of each MV branch is 3 x 150 mm².</t>
        </is>
      </c>
    </row>
    <row r="733">
      <c r="A733" t="inlineStr">
        <is>
          <t>Al. Kabels in de zesde sectie en in de sectie tussen MS
  16 en MS 26 zijn van het type 3 x 95 mm</t>
        </is>
      </c>
      <c r="B733" t="inlineStr">
        <is>
          <t>Al. Cables in the sixth section and in the section between MS 16 and MS 26 are of the type 3 x 95 mm².</t>
        </is>
      </c>
      <c r="C733" t="inlineStr">
        <is>
          <t>larger conductor cross-section must be used. In the improved design, the type of cable in the first through fifth sections of each MV branch is 3 x 150 mm². 2</t>
        </is>
      </c>
    </row>
    <row r="734">
      <c r="A734" t="inlineStr">
        <is>
          <t>2</t>
        </is>
      </c>
      <c r="B734" t="inlineStr">
        <is>
          <t>2</t>
        </is>
      </c>
      <c r="C734" t="inlineStr">
        <is>
          <t>is 3 x 150 mm². 2 Al. Cables in the sixth section and in the section between MS 16 and MS 26 are of the type 3 x 95 mm².</t>
        </is>
      </c>
    </row>
    <row r="735">
      <c r="A735" t="inlineStr">
        <is>
          <t>Al. In de omgeschakelde bedrijfstoestand bedraagt de laagste spanning 9,77 kV op Netstation 21. De
  spanningsval vanaf de MS-rail in het onderstation bedraagt: DU = (10,47 - 9,77) / 10 x 100% = 7,0%, zodat het net in deze configuratie aan de eis van de
  maximale spanningsval voldoet. De hoogte van de spanning kan worden aangepast door de trapstand van de voedingstransformator te verstellen.</t>
        </is>
      </c>
      <c r="B735" t="inlineStr">
        <is>
          <t>In the switched operating condition, the lowest voltage is 9.77 kV at Substation 21. The voltage drop from the MV busbar in the substation is: ΔU = (10.47 - 9.77) / 10 x 100% = 7.0%, so the network in this configuration meets the requirement for the maximum voltage drop. The voltage level can be adjusted by changing the tap position of the power transformer.</t>
        </is>
      </c>
      <c r="C735" t="inlineStr">
        <is>
          <t>3 x 150 mm². 2 Al. Cables in the sixth section and in the section between MS 16 and MS 26 are of the type 3 x 95 mm². 2</t>
        </is>
      </c>
    </row>
    <row r="736">
      <c r="A736" t="inlineStr">
        <is>
          <t>Toetsen op spanningsvastheid</t>
        </is>
      </c>
      <c r="B736" t="inlineStr">
        <is>
          <t>Testing for voltage stability</t>
        </is>
      </c>
      <c r="C736" t="inlineStr">
        <is>
          <t>7.0%, so the network in this configuration meets the requirement for the maximum voltage drop. The voltage level can be adjusted by changing the tap position of the power transformer.</t>
        </is>
      </c>
    </row>
    <row r="737">
      <c r="A737" t="inlineStr">
        <is>
          <t>Door het inschakelen van een belasting van 1 MW en een cos(φ) van 0,9 op knooppunt MS 16 aan het einde van de MS-streng daalt volgens figuur 13.15 de
  spanning in het verbeterde ontwerp in de niet omgeschakelde situatie van 10,29 kV naar 10,10 kV. De spanningsverandering is 1,9% en dit is kleiner dan het
  gestelde maximum van 3%, zodat het net voldoet.</t>
        </is>
      </c>
      <c r="B737" t="inlineStr">
        <is>
          <t>By connecting a load of 1 MW and a power factor (cos(φ)) of 0.9 at node MS 16 at the end of the MS line, according to figure 13.15, the voltage in the improved design drops from 10.29 kV to 10.10 kV in the non-switched situation. The voltage change is 1.9%, which is less than the specified maximum of 3%, so the network complies.</t>
        </is>
      </c>
      <c r="C737" t="inlineStr">
        <is>
          <t>in this configuration meets the requirement for the maximum voltage drop. The voltage level can be adjusted by changing the tap position of the power transformer. Testing for voltage stability</t>
        </is>
      </c>
    </row>
    <row r="738">
      <c r="A738" t="inlineStr">
        <is>
          <t>Figuur 13.15 Spanningen in een MS-streng met grotere geleiderdoorsneden, normale bedrijfs­toestand en ingeschakelde belasting</t>
        </is>
      </c>
      <c r="B738" t="inlineStr">
        <is>
          <t>Figure 13.15 Voltages in an MV feeder with larger conductor cross-sections, normal operating condition, and switched-on load</t>
        </is>
      </c>
      <c r="C738" t="inlineStr">
        <is>
          <t>design drops from 10.29 kV to 10.10 kV in the non-switched situation. The voltage change is 1.9%, which is less than the specified maximum of 3%, so the network complies.</t>
        </is>
      </c>
    </row>
    <row r="739">
      <c r="A739" t="inlineStr">
        <is>
          <t>Toetsen op netveiligheid</t>
        </is>
      </c>
      <c r="B739" t="inlineStr">
        <is>
          <t>Testing for network safety</t>
        </is>
      </c>
      <c r="C739" t="inlineStr">
        <is>
          <t>which is less than the specified maximum of 3%, so the network complies. Figure 13.15 Voltages in an MV feeder with larger conductor cross-sections, normal operating condition, and switched-on load</t>
        </is>
      </c>
    </row>
    <row r="740">
      <c r="A740" t="inlineStr">
        <is>
          <t>De strengen zijn in het onderstation beveiligd met een onafhankelijk maximaal stroom-tijdbeveiliging met een instelling voor I</t>
        </is>
      </c>
      <c r="B740" t="inlineStr">
        <is>
          <t>The strings are protected in the substation with an independent maximum current-time protection with a setting for I</t>
        </is>
      </c>
      <c r="C740" t="inlineStr">
        <is>
          <t>the specified maximum of 3%, so the network complies. Figure 13.15 Voltages in an MV feeder with larger conductor cross-sections, normal operating condition, and switched-on load Testing for network safety</t>
        </is>
      </c>
    </row>
    <row r="741">
      <c r="A741" t="inlineStr">
        <is>
          <t>&gt;</t>
        </is>
      </c>
      <c r="B741" t="inlineStr">
        <is>
          <t>&gt;</t>
        </is>
      </c>
      <c r="C741" t="inlineStr">
        <is>
          <t>conductor cross-sections, normal operating condition, and switched-on load Testing for network safety The strings are protected in the substation with an independent maximum current-time protection with a setting for I</t>
        </is>
      </c>
    </row>
    <row r="742">
      <c r="A742" t="inlineStr">
        <is>
          <t>/t</t>
        </is>
      </c>
      <c r="B742" t="inlineStr">
        <is>
          <t>The strings are protected in the substation with an independent maximum current-time protection with a setting for I &gt;</t>
        </is>
      </c>
      <c r="C742" t="inlineStr">
        <is>
          <t>cross-sections, normal operating condition, and switched-on load Testing for network safety The strings are protected in the substation with an independent maximum current-time protection with a setting for I &gt;</t>
        </is>
      </c>
    </row>
    <row r="743">
      <c r="A743" t="inlineStr">
        <is>
          <t>&gt;</t>
        </is>
      </c>
      <c r="B743" t="inlineStr">
        <is>
          <t>&gt;</t>
        </is>
      </c>
      <c r="C743" t="inlineStr">
        <is>
          <t>an independent maximum current-time protection with a setting for I &gt; The strings are protected in the substation with an independent maximum current-time protection with a setting for I &gt;</t>
        </is>
      </c>
    </row>
    <row r="744">
      <c r="A744" t="inlineStr">
        <is>
          <t>van 250 A/1,6 s en voor I</t>
        </is>
      </c>
      <c r="B744" t="inlineStr">
        <is>
          <t>of 250 A/1.6 s and for I</t>
        </is>
      </c>
      <c r="C744" t="inlineStr">
        <is>
          <t>independent maximum current-time protection with a setting for I &gt; The strings are protected in the substation with an independent maximum current-time protection with a setting for I &gt; &gt;</t>
        </is>
      </c>
    </row>
    <row r="745">
      <c r="A745" t="inlineStr">
        <is>
          <t>&gt;&gt;</t>
        </is>
      </c>
      <c r="B745" t="inlineStr">
        <is>
          <t>&gt;&gt;</t>
        </is>
      </c>
      <c r="C745" t="inlineStr">
        <is>
          <t>for I &gt; The strings are protected in the substation with an independent maximum current-time protection with a setting for I &gt; &gt; of 250 A/1.6 s and for I</t>
        </is>
      </c>
    </row>
    <row r="746">
      <c r="A746" t="inlineStr">
        <is>
          <t>/t</t>
        </is>
      </c>
      <c r="B746" t="inlineStr">
        <is>
          <t>/t</t>
        </is>
      </c>
      <c r="C746" t="inlineStr">
        <is>
          <t>I &gt; The strings are protected in the substation with an independent maximum current-time protection with a setting for I &gt; &gt; of 250 A/1.6 s and for I &gt;&gt;</t>
        </is>
      </c>
    </row>
    <row r="747">
      <c r="A747" t="inlineStr">
        <is>
          <t>&gt;&gt;</t>
        </is>
      </c>
      <c r="B747" t="inlineStr">
        <is>
          <t>The strings are protected in the substation with an independent maximum current-time protection with a setting for I &gt; &gt; of 250 A/1.6 s and for I &gt;&gt; /t</t>
        </is>
      </c>
      <c r="C747" t="inlineStr">
        <is>
          <t>&gt; The strings are protected in the substation with an independent maximum current-time protection with a setting for I &gt; &gt; of 250 A/1.6 s and for I &gt;&gt; /t</t>
        </is>
      </c>
    </row>
    <row r="748">
      <c r="A748" t="inlineStr">
        <is>
          <t>van 2000 A/0,3 s. De resultaten voor drie typen kortsluiting zijn in
  tabel 13.5 samengevat voor kortsluitingen op knooppunt MS 16.</t>
        </is>
      </c>
      <c r="B748" t="inlineStr">
        <is>
          <t>of 2000 A/0.3 s. The results for three types of short circuits are summarized in table 13.5 for short circuits at node MS 16.</t>
        </is>
      </c>
      <c r="C748" t="inlineStr">
        <is>
          <t>/t The strings are protected in the substation with an independent maximum current-time protection with a setting for I &gt; &gt; of 250 A/1.6 s and for I &gt;&gt; /t</t>
        </is>
      </c>
    </row>
    <row r="749">
      <c r="A749" t="inlineStr">
        <is>
          <t>Tabel 13.5 Resultaten netveiligheid voor kortsluitingen op knooppunt MS 16</t>
        </is>
      </c>
      <c r="B749" t="inlineStr">
        <is>
          <t>Table 13.5 Network Safety Results for Short Circuits at Node MS 16</t>
        </is>
      </c>
      <c r="C749" t="inlineStr">
        <is>
          <t>s and for I &gt;&gt; /t of 2000 A/0.3 s. The results for three types of short circuits are summarized in table 13.5 for short circuits at node MS 16.</t>
        </is>
      </c>
    </row>
    <row r="750">
      <c r="A750" t="inlineStr">
        <is>
          <t>Kortsluiting</t>
        </is>
      </c>
      <c r="B750" t="inlineStr">
        <is>
          <t>Kortsluiting</t>
        </is>
      </c>
      <c r="C750" t="inlineStr">
        <is>
          <t>for three types of short circuits are summarized in table 13.5 for short circuits at node MS 16. Table 13.5 Network Safety Results for Short Circuits at Node MS 16</t>
        </is>
      </c>
    </row>
    <row r="751">
      <c r="A751" t="inlineStr">
        <is>
          <t>I</t>
        </is>
      </c>
      <c r="B751" t="inlineStr">
        <is>
          <t>I</t>
        </is>
      </c>
      <c r="C751" t="inlineStr">
        <is>
          <t>three types of short circuits are summarized in table 13.5 for short circuits at node MS 16. Table 13.5 Network Safety Results for Short Circuits at Node MS 16 Kortsluiting</t>
        </is>
      </c>
    </row>
    <row r="752">
      <c r="A752" t="inlineStr">
        <is>
          <t>k</t>
        </is>
      </c>
      <c r="B752" t="inlineStr">
        <is>
          <t>k</t>
        </is>
      </c>
      <c r="C752" t="inlineStr">
        <is>
          <t>types of short circuits are summarized in table 13.5 for short circuits at node MS 16. Table 13.5 Network Safety Results for Short Circuits at Node MS 16 Kortsluiting I</t>
        </is>
      </c>
    </row>
    <row r="753">
      <c r="A753" t="inlineStr">
        <is>
          <t>" (kA)</t>
        </is>
      </c>
      <c r="B753" t="inlineStr">
        <is>
          <t>" (kA)</t>
        </is>
      </c>
      <c r="C753" t="inlineStr">
        <is>
          <t>of short circuits are summarized in table 13.5 for short circuits at node MS 16. Table 13.5 Network Safety Results for Short Circuits at Node MS 16 Kortsluiting I k</t>
        </is>
      </c>
    </row>
    <row r="754">
      <c r="A754" t="inlineStr">
        <is>
          <t>Uitschakeltijd (s)</t>
        </is>
      </c>
      <c r="B754" t="inlineStr">
        <is>
          <t>Disconnection time (s)</t>
        </is>
      </c>
      <c r="C754" t="inlineStr">
        <is>
          <t>circuits are summarized in table 13.5 for short circuits at node MS 16. Table 13.5 Network Safety Results for Short Circuits at Node MS 16 Kortsluiting I k " (kA)</t>
        </is>
      </c>
    </row>
    <row r="755">
      <c r="A755" t="inlineStr">
        <is>
          <t>Fase-aarde</t>
        </is>
      </c>
      <c r="B755" t="inlineStr">
        <is>
          <t>Phase-to-earth</t>
        </is>
      </c>
      <c r="C755" t="inlineStr">
        <is>
          <t>in table 13.5 for short circuits at node MS 16. Table 13.5 Network Safety Results for Short Circuits at Node MS 16 Kortsluiting I k " (kA) Disconnection time (s)</t>
        </is>
      </c>
    </row>
    <row r="756">
      <c r="A756" t="inlineStr">
        <is>
          <t>1,23</t>
        </is>
      </c>
      <c r="B756" t="inlineStr">
        <is>
          <t>1.23</t>
        </is>
      </c>
      <c r="C756" t="inlineStr">
        <is>
          <t>table 13.5 for short circuits at node MS 16. Table 13.5 Network Safety Results for Short Circuits at Node MS 16 Kortsluiting I k " (kA) Disconnection time (s) Phase-to-earth</t>
        </is>
      </c>
    </row>
    <row r="757">
      <c r="A757" t="inlineStr">
        <is>
          <t>1,6</t>
        </is>
      </c>
      <c r="B757" t="inlineStr">
        <is>
          <t>1.6</t>
        </is>
      </c>
      <c r="C757" t="inlineStr">
        <is>
          <t>13.5 for short circuits at node MS 16. Table 13.5 Network Safety Results for Short Circuits at Node MS 16 Kortsluiting I k " (kA) Disconnection time (s) Phase-to-earth 1.23</t>
        </is>
      </c>
    </row>
    <row r="758">
      <c r="A758" t="inlineStr">
        <is>
          <t>Fase-fase</t>
        </is>
      </c>
      <c r="B758" t="inlineStr">
        <is>
          <t>Phase-to-phase</t>
        </is>
      </c>
      <c r="C758" t="inlineStr">
        <is>
          <t>for short circuits at node MS 16. Table 13.5 Network Safety Results for Short Circuits at Node MS 16 Kortsluiting I k " (kA) Disconnection time (s) Phase-to-earth 1.23 1.6</t>
        </is>
      </c>
    </row>
    <row r="759">
      <c r="A759" t="inlineStr">
        <is>
          <t>2,85</t>
        </is>
      </c>
      <c r="B759" t="inlineStr">
        <is>
          <t>2.85</t>
        </is>
      </c>
      <c r="C759" t="inlineStr">
        <is>
          <t>short circuits at node MS 16. Table 13.5 Network Safety Results for Short Circuits at Node MS 16 Kortsluiting I k " (kA) Disconnection time (s) Phase-to-earth 1.23 1.6 Phase-to-phase</t>
        </is>
      </c>
    </row>
    <row r="760">
      <c r="A760" t="inlineStr">
        <is>
          <t>0,3</t>
        </is>
      </c>
      <c r="B760" t="inlineStr">
        <is>
          <t>0.3</t>
        </is>
      </c>
      <c r="C760" t="inlineStr">
        <is>
          <t>circuits at node MS 16. Table 13.5 Network Safety Results for Short Circuits at Node MS 16 Kortsluiting I k " (kA) Disconnection time (s) Phase-to-earth 1.23 1.6 Phase-to-phase 2.85</t>
        </is>
      </c>
    </row>
    <row r="761">
      <c r="A761" t="inlineStr">
        <is>
          <t>Drie fasen</t>
        </is>
      </c>
      <c r="B761" t="inlineStr">
        <is>
          <t>Three phases</t>
        </is>
      </c>
      <c r="C761" t="inlineStr">
        <is>
          <t>at node MS 16. Table 13.5 Network Safety Results for Short Circuits at Node MS 16 Kortsluiting I k " (kA) Disconnection time (s) Phase-to-earth 1.23 1.6 Phase-to-phase 2.85 0.3</t>
        </is>
      </c>
    </row>
    <row r="762">
      <c r="A762" t="inlineStr">
        <is>
          <t>3,29</t>
        </is>
      </c>
      <c r="B762" t="inlineStr">
        <is>
          <t>3.29</t>
        </is>
      </c>
      <c r="C762" t="inlineStr">
        <is>
          <t>MS 16. Table 13.5 Network Safety Results for Short Circuits at Node MS 16 Kortsluiting I k " (kA) Disconnection time (s) Phase-to-earth 1.23 1.6 Phase-to-phase 2.85 0.3 Three phases</t>
        </is>
      </c>
    </row>
    <row r="763">
      <c r="A763" t="inlineStr">
        <is>
          <t>0,3</t>
        </is>
      </c>
      <c r="B763" t="inlineStr">
        <is>
          <t>0.3</t>
        </is>
      </c>
      <c r="C763" t="inlineStr">
        <is>
          <t>16. Table 13.5 Network Safety Results for Short Circuits at Node MS 16 Kortsluiting I k " (kA) Disconnection time (s) Phase-to-earth 1.23 1.6 Phase-to-phase 2.85 0.3 Three phases 3.29</t>
        </is>
      </c>
    </row>
    <row r="764">
      <c r="A764" t="inlineStr">
        <is>
          <t>Indien het net omgeschakeld zou zijn vanwege een storing in de eerste sectie tussen Smoorspoel 2 en knooppunt MS 21, zijn de resultaten samengevat in tabel
  13.6.</t>
        </is>
      </c>
      <c r="B764" t="inlineStr">
        <is>
          <t>If the network were to be switched due to a fault in the first section between Reactor 2 and node MS 21, the results are summarized in Table 13.6.</t>
        </is>
      </c>
      <c r="C764" t="inlineStr">
        <is>
          <t>Table 13.5 Network Safety Results for Short Circuits at Node MS 16 Kortsluiting I k " (kA) Disconnection time (s) Phase-to-earth 1.23 1.6 Phase-to-phase 2.85 0.3 Three phases 3.29 0.3</t>
        </is>
      </c>
    </row>
    <row r="765">
      <c r="A765" t="inlineStr">
        <is>
          <t>Tabel 13.6 Resultaten netveiligheid voor kortsluitingen op knooppunt MS 21 in omgeschakelde situatie</t>
        </is>
      </c>
      <c r="B765" t="inlineStr">
        <is>
          <t>Table 13.6 Network safety results for short circuits at node MS 21 in switched situation</t>
        </is>
      </c>
      <c r="C765" t="inlineStr">
        <is>
          <t>0.3 If the network were to be switched due to a fault in the first section between Reactor 2 and node MS 21, the results are summarized in Table 13.6.</t>
        </is>
      </c>
    </row>
    <row r="766">
      <c r="A766" t="inlineStr">
        <is>
          <t>Kortsluiting</t>
        </is>
      </c>
      <c r="B766" t="inlineStr">
        <is>
          <t>Kortsluiting</t>
        </is>
      </c>
      <c r="C766" t="inlineStr">
        <is>
          <t>section between Reactor 2 and node MS 21, the results are summarized in Table 13.6. Table 13.6 Network safety results for short circuits at node MS 21 in switched situation</t>
        </is>
      </c>
    </row>
    <row r="767">
      <c r="A767" t="inlineStr">
        <is>
          <t>I</t>
        </is>
      </c>
      <c r="B767" t="inlineStr">
        <is>
          <t>I</t>
        </is>
      </c>
      <c r="C767" t="inlineStr">
        <is>
          <t>between Reactor 2 and node MS 21, the results are summarized in Table 13.6. Table 13.6 Network safety results for short circuits at node MS 21 in switched situation Kortsluiting</t>
        </is>
      </c>
    </row>
    <row r="768">
      <c r="A768" t="inlineStr">
        <is>
          <t>k</t>
        </is>
      </c>
      <c r="B768" t="inlineStr">
        <is>
          <t>k</t>
        </is>
      </c>
      <c r="C768" t="inlineStr">
        <is>
          <t>Reactor 2 and node MS 21, the results are summarized in Table 13.6. Table 13.6 Network safety results for short circuits at node MS 21 in switched situation Kortsluiting I</t>
        </is>
      </c>
    </row>
    <row r="769">
      <c r="A769" t="inlineStr">
        <is>
          <t>" (kA)</t>
        </is>
      </c>
      <c r="B769" t="inlineStr">
        <is>
          <t>" (kA)</t>
        </is>
      </c>
      <c r="C769" t="inlineStr">
        <is>
          <t>2 and node MS 21, the results are summarized in Table 13.6. Table 13.6 Network safety results for short circuits at node MS 21 in switched situation Kortsluiting I k</t>
        </is>
      </c>
    </row>
    <row r="770">
      <c r="A770" t="inlineStr">
        <is>
          <t>Uitschakeltijd (s)</t>
        </is>
      </c>
      <c r="B770" t="inlineStr">
        <is>
          <t>Disconnection time (s)</t>
        </is>
      </c>
      <c r="C770" t="inlineStr">
        <is>
          <t>node MS 21, the results are summarized in Table 13.6. Table 13.6 Network safety results for short circuits at node MS 21 in switched situation Kortsluiting I k " (kA)</t>
        </is>
      </c>
    </row>
    <row r="771">
      <c r="A771" t="inlineStr">
        <is>
          <t>Fase-aarde</t>
        </is>
      </c>
      <c r="B771" t="inlineStr">
        <is>
          <t>Phase-to-earth</t>
        </is>
      </c>
      <c r="C771" t="inlineStr">
        <is>
          <t>the results are summarized in Table 13.6. Table 13.6 Network safety results for short circuits at node MS 21 in switched situation Kortsluiting I k " (kA) Disconnection time (s)</t>
        </is>
      </c>
    </row>
    <row r="772">
      <c r="A772" t="inlineStr">
        <is>
          <t>0,77</t>
        </is>
      </c>
      <c r="B772" t="inlineStr">
        <is>
          <t>0.77</t>
        </is>
      </c>
      <c r="C772" t="inlineStr">
        <is>
          <t>results are summarized in Table 13.6. Table 13.6 Network safety results for short circuits at node MS 21 in switched situation Kortsluiting I k " (kA) Disconnection time (s) Phase-to-earth</t>
        </is>
      </c>
    </row>
    <row r="773">
      <c r="A773" t="inlineStr">
        <is>
          <t>1,6</t>
        </is>
      </c>
      <c r="B773" t="inlineStr">
        <is>
          <t>1.6</t>
        </is>
      </c>
      <c r="C773" t="inlineStr">
        <is>
          <t>are summarized in Table 13.6. Table 13.6 Network safety results for short circuits at node MS 21 in switched situation Kortsluiting I k " (kA) Disconnection time (s) Phase-to-earth 0.77</t>
        </is>
      </c>
    </row>
    <row r="774">
      <c r="A774" t="inlineStr">
        <is>
          <t>Fase-fase</t>
        </is>
      </c>
      <c r="B774" t="inlineStr">
        <is>
          <t>Phase-to-phase</t>
        </is>
      </c>
      <c r="C774" t="inlineStr">
        <is>
          <t>summarized in Table 13.6. Table 13.6 Network safety results for short circuits at node MS 21 in switched situation Kortsluiting I k " (kA) Disconnection time (s) Phase-to-earth 0.77 1.6</t>
        </is>
      </c>
    </row>
    <row r="775">
      <c r="A775" t="inlineStr">
        <is>
          <t>1,53</t>
        </is>
      </c>
      <c r="B775" t="inlineStr">
        <is>
          <t>1.53</t>
        </is>
      </c>
      <c r="C775" t="inlineStr">
        <is>
          <t>in Table 13.6. Table 13.6 Network safety results for short circuits at node MS 21 in switched situation Kortsluiting I k " (kA) Disconnection time (s) Phase-to-earth 0.77 1.6 Phase-to-phase</t>
        </is>
      </c>
    </row>
    <row r="776">
      <c r="A776" t="inlineStr">
        <is>
          <t>1,6</t>
        </is>
      </c>
      <c r="B776" t="inlineStr">
        <is>
          <t>1.6</t>
        </is>
      </c>
      <c r="C776" t="inlineStr">
        <is>
          <t>Table 13.6. Table 13.6 Network safety results for short circuits at node MS 21 in switched situation Kortsluiting I k " (kA) Disconnection time (s) Phase-to-earth 0.77 1.6 Phase-to-phase 1.53</t>
        </is>
      </c>
    </row>
    <row r="777">
      <c r="A777" t="inlineStr">
        <is>
          <t>Drie fasen</t>
        </is>
      </c>
      <c r="B777" t="inlineStr">
        <is>
          <t>Three phases</t>
        </is>
      </c>
      <c r="C777" t="inlineStr">
        <is>
          <t>13.6. Table 13.6 Network safety results for short circuits at node MS 21 in switched situation Kortsluiting I k " (kA) Disconnection time (s) Phase-to-earth 0.77 1.6 Phase-to-phase 1.53 1.6</t>
        </is>
      </c>
    </row>
    <row r="778">
      <c r="A778" t="inlineStr">
        <is>
          <t>1,77</t>
        </is>
      </c>
      <c r="B778" t="inlineStr">
        <is>
          <t>1.77</t>
        </is>
      </c>
      <c r="C778" t="inlineStr">
        <is>
          <t>13.6 Network safety results for short circuits at node MS 21 in switched situation Kortsluiting I k " (kA) Disconnection time (s) Phase-to-earth 0.77 1.6 Phase-to-phase 1.53 1.6 Three phases</t>
        </is>
      </c>
    </row>
    <row r="779">
      <c r="A779" t="inlineStr">
        <is>
          <t>1,6</t>
        </is>
      </c>
      <c r="B779" t="inlineStr">
        <is>
          <t>1.6</t>
        </is>
      </c>
      <c r="C779" t="inlineStr">
        <is>
          <t>Network safety results for short circuits at node MS 21 in switched situation Kortsluiting I k " (kA) Disconnection time (s) Phase-to-earth 0.77 1.6 Phase-to-phase 1.53 1.6 Three phases 1.77</t>
        </is>
      </c>
    </row>
    <row r="780">
      <c r="A780" t="inlineStr">
        <is>
          <t>In alle gevallen wordt binnen de maximale fouttijd van 5 s afgeschakeld, waardoor het ontwerp netveilig is.</t>
        </is>
      </c>
      <c r="B780" t="inlineStr">
        <is>
          <t>In all cases, disconnection occurs within the maximum fault time of 5 seconds, making the design network-safe.</t>
        </is>
      </c>
      <c r="C780" t="inlineStr">
        <is>
          <t>safety results for short circuits at node MS 21 in switched situation Kortsluiting I k " (kA) Disconnection time (s) Phase-to-earth 0.77 1.6 Phase-to-phase 1.53 1.6 Three phases 1.77 1.6</t>
        </is>
      </c>
    </row>
    <row r="781">
      <c r="A781" t="inlineStr">
        <is>
          <t>Toetsen op kortsluitvastheid</t>
        </is>
      </c>
      <c r="B781" t="inlineStr">
        <is>
          <t>Testing for short-circuit resistance</t>
        </is>
      </c>
      <c r="C781" t="inlineStr">
        <is>
          <t>Disconnection time (s) Phase-to-earth 0.77 1.6 Phase-to-phase 1.53 1.6 Three phases 1.77 1.6 In all cases, disconnection occurs within the maximum fault time of 5 seconds, making the design network-safe.</t>
        </is>
      </c>
    </row>
    <row r="782">
      <c r="A782" t="inlineStr">
        <is>
          <t>Vanwege de toepassing van een onafhankelijke maximaal stroom-tijdbeveiliging is binnen de parameters van I</t>
        </is>
      </c>
      <c r="B782" t="inlineStr">
        <is>
          <t>Due to the application of an independent maximum current-time protection, within the parameters of I</t>
        </is>
      </c>
      <c r="C782" t="inlineStr">
        <is>
          <t>0.77 1.6 Phase-to-phase 1.53 1.6 Three phases 1.77 1.6 In all cases, disconnection occurs within the maximum fault time of 5 seconds, making the design network-safe. Testing for short-circuit resistance</t>
        </is>
      </c>
    </row>
    <row r="783">
      <c r="A783" t="inlineStr">
        <is>
          <t>&gt;&gt;</t>
        </is>
      </c>
      <c r="B783" t="inlineStr">
        <is>
          <t>the maximum fault time of 5 seconds, making the design network-safe. Testing for short-circuit resistance Due to the application of an independent maximum current-time protection, within the parameters of I</t>
        </is>
      </c>
      <c r="C783" t="inlineStr">
        <is>
          <t>the maximum fault time of 5 seconds, making the design network-safe. Testing for short-circuit resistance Due to the application of an independent maximum current-time protection, within the parameters of I</t>
        </is>
      </c>
    </row>
    <row r="784">
      <c r="A784" t="inlineStr">
        <is>
          <t>/t</t>
        </is>
      </c>
      <c r="B784" t="inlineStr">
        <is>
          <t>/t</t>
        </is>
      </c>
      <c r="C784" t="inlineStr">
        <is>
          <t>the maximum fault time of 5 seconds, making the design network-safe. Testing for short-circuit resistance Due to the application of an independent maximum current-time protection, within the parameters of I</t>
        </is>
      </c>
    </row>
    <row r="785">
      <c r="A785" t="inlineStr">
        <is>
          <t>&gt;&gt;</t>
        </is>
      </c>
      <c r="B785" t="inlineStr">
        <is>
          <t>maximum fouttijd van 5 seconden, waardoor het ontwerp netwerkveilig is. Testen op kortsluitvastheid Door de toepassing van een onafhankelijke maximale stroom-tijd bescherming, binnen de parameters van I/t</t>
        </is>
      </c>
      <c r="C785" t="inlineStr">
        <is>
          <t>maximum fault time of 5 seconds, making the design network-safe. Testing for short-circuit resistance Due to the application of an independent maximum current-time protection, within the parameters of I /t</t>
        </is>
      </c>
    </row>
    <row r="786">
      <c r="A786" t="inlineStr">
        <is>
          <t>de
  afschakeltijd onafhankelijk van de grootte van de kortsluitstroom. Hierom is de kortsluitbelasting van de kabels het grootst bij een driefasenkortsluiting
  in de MS-kabel dicht bij de smoorspoel. Indien de kortsluiting zich op 1% van de afstand vanaf de smoorspoel bevindt (10 m), bedraagt de kortsluitstroom
  9,5 kA. De kortsluiting wordt op 0,3 s afgeschakeld. De kortsluitbelasting voor dit stukje van de kabel is dan:</t>
        </is>
      </c>
      <c r="B786" t="inlineStr">
        <is>
          <t>the
  disconnection time is independent of the magnitude of the short-circuit current. Therefore, the short-circuit load on the cables is greatest during a three-phase short circuit
  in the medium-voltage cable close to the choke coil. If the short circuit occurs at 1% of the distance from the choke coil (10 m), the short-circuit current
  is 9.5 kA. The short circuit is disconnected in 0.3 seconds. The short-circuit load for this section of the cable is then:</t>
        </is>
      </c>
      <c r="C786" t="inlineStr">
        <is>
          <t>of I /t maximum fouttijd van 5 seconden, waardoor het ontwerp netwerkveilig is. Testen op kortsluitvastheid Door de toepassing van een onafhankelijke maximale stroom-tijd bescherming, binnen de parameters van I/t</t>
        </is>
      </c>
    </row>
    <row r="787">
      <c r="A787" t="inlineStr">
        <is>
          <t>I</t>
        </is>
      </c>
      <c r="B787" t="inlineStr">
        <is>
          <t>I</t>
        </is>
      </c>
      <c r="C787" t="inlineStr">
        <is>
          <t>the choke coil (10 m), the short-circuit current is 9.5 kA. The short circuit is disconnected in 0.3 seconds. The short-circuit load for this section of the cable is then:</t>
        </is>
      </c>
    </row>
    <row r="788">
      <c r="A788" t="inlineStr">
        <is>
          <t>k</t>
        </is>
      </c>
      <c r="B788" t="inlineStr">
        <is>
          <t>k</t>
        </is>
      </c>
      <c r="C788" t="inlineStr">
        <is>
          <t>choke coil (10 m), the short-circuit current is 9.5 kA. The short circuit is disconnected in 0.3 seconds. The short-circuit load for this section of the cable is then: I</t>
        </is>
      </c>
    </row>
    <row r="789">
      <c r="A789" t="inlineStr">
        <is>
          <t>2</t>
        </is>
      </c>
      <c r="B789" t="inlineStr">
        <is>
          <t>2</t>
        </is>
      </c>
      <c r="C789" t="inlineStr">
        <is>
          <t>coil (10 m), the short-circuit current is 9.5 kA. The short circuit is disconnected in 0.3 seconds. The short-circuit load for this section of the cable is then: I k</t>
        </is>
      </c>
    </row>
    <row r="790">
      <c r="A790" t="inlineStr">
        <is>
          <t>t = 9,5</t>
        </is>
      </c>
      <c r="B790" t="inlineStr">
        <is>
          <t>t = 9.5</t>
        </is>
      </c>
      <c r="C790" t="inlineStr">
        <is>
          <t>(10 m), the short-circuit current is 9.5 kA. The short circuit is disconnected in 0.3 seconds. The short-circuit load for this section of the cable is then: I k 2</t>
        </is>
      </c>
    </row>
    <row r="791">
      <c r="A791" t="inlineStr">
        <is>
          <t>2</t>
        </is>
      </c>
      <c r="B791" t="inlineStr">
        <is>
          <t>2</t>
        </is>
      </c>
      <c r="C791" t="inlineStr">
        <is>
          <t>short-circuit current is 9.5 kA. The short circuit is disconnected in 0.3 seconds. The short-circuit load for this section of the cable is then: I k 2 t = 9.5</t>
        </is>
      </c>
    </row>
    <row r="792">
      <c r="A792" t="inlineStr">
        <is>
          <t>× 0,3 = 27 MA</t>
        </is>
      </c>
      <c r="B792" t="inlineStr">
        <is>
          <t>× 0.3 = 27 MA</t>
        </is>
      </c>
      <c r="C792" t="inlineStr">
        <is>
          <t>current is 9.5 kA. The short circuit is disconnected in 0.3 seconds. The short-circuit load for this section of the cable is then: I k 2 t = 9.5 2</t>
        </is>
      </c>
    </row>
    <row r="793">
      <c r="A793" t="inlineStr">
        <is>
          <t>2</t>
        </is>
      </c>
      <c r="B793" t="inlineStr">
        <is>
          <t>2</t>
        </is>
      </c>
      <c r="C793" t="inlineStr">
        <is>
          <t>short circuit is disconnected in 0.3 seconds. The short-circuit load for this section of the cable is then: I k 2 t = 9.5 2 × 0.3 = 27 MA</t>
        </is>
      </c>
    </row>
    <row r="794">
      <c r="A794" t="inlineStr">
        <is>
          <t>s</t>
        </is>
      </c>
      <c r="B794" t="inlineStr">
        <is>
          <t>s</t>
        </is>
      </c>
      <c r="C794" t="inlineStr">
        <is>
          <t>circuit is disconnected in 0.3 seconds. The short-circuit load for this section of the cable is then: I k 2 t = 9.5 2 × 0.3 = 27 MA 2</t>
        </is>
      </c>
    </row>
    <row r="795">
      <c r="A795" t="inlineStr">
        <is>
          <t>Deze waarde is veel kleiner (14%) dan de maximale waarde (198,8 MA</t>
        </is>
      </c>
      <c r="B795" t="inlineStr">
        <is>
          <t>This value is much smaller (14%) than the maximum value (198.8 MA²s).</t>
        </is>
      </c>
      <c r="C795" t="inlineStr">
        <is>
          <t>is disconnected in 0.3 seconds. The short-circuit load for this section of the cable is then: I k 2 t = 9.5 2 × 0.3 = 27 MA 2 s</t>
        </is>
      </c>
    </row>
    <row r="796">
      <c r="A796" t="inlineStr">
        <is>
          <t>2</t>
        </is>
      </c>
      <c r="B796" t="inlineStr">
        <is>
          <t>2</t>
        </is>
      </c>
      <c r="C796" t="inlineStr">
        <is>
          <t>the cable is then: I k 2 t = 9.5 2 × 0.3 = 27 MA 2 s This value is much smaller (14%) than the maximum value (198.8 MA²s).</t>
        </is>
      </c>
    </row>
    <row r="797">
      <c r="A797" t="inlineStr">
        <is>
          <t>s) van de kortsluitvastheid die correspondeert met</t>
        </is>
      </c>
      <c r="B797" t="inlineStr">
        <is>
          <t>s) of the short-circuit strength that corresponds to</t>
        </is>
      </c>
      <c r="C797" t="inlineStr">
        <is>
          <t>cable is then: I k 2 t = 9.5 2 × 0.3 = 27 MA 2 s This value is much smaller (14%) than the maximum value (198.8 MA²s). 2</t>
        </is>
      </c>
    </row>
    <row r="798">
      <c r="A798" t="inlineStr">
        <is>
          <t>I</t>
        </is>
      </c>
      <c r="B798" t="inlineStr">
        <is>
          <t>I</t>
        </is>
      </c>
      <c r="C798" t="inlineStr">
        <is>
          <t>9.5 2 × 0.3 = 27 MA 2 s This value is much smaller (14%) than the maximum value (198.8 MA²s). 2 s) of the short-circuit strength that corresponds to</t>
        </is>
      </c>
    </row>
    <row r="799">
      <c r="A799" t="inlineStr">
        <is>
          <t>k,1s</t>
        </is>
      </c>
      <c r="B799" t="inlineStr">
        <is>
          <t>k,1s</t>
        </is>
      </c>
      <c r="C799" t="inlineStr">
        <is>
          <t>2 × 0.3 = 27 MA 2 s This value is much smaller (14%) than the maximum value (198.8 MA²s). 2 s) of the short-circuit strength that corresponds to I</t>
        </is>
      </c>
    </row>
    <row r="800">
      <c r="A800" t="inlineStr">
        <is>
          <t>,
  waardoor het net voldoet aan de eis van de kortsluitvastheid.</t>
        </is>
      </c>
      <c r="B800" t="inlineStr">
        <is>
          <t>,
  which means the network meets the short-circuit strength requirement.</t>
        </is>
      </c>
      <c r="C800" t="inlineStr">
        <is>
          <t>× 0.3 = 27 MA 2 s This value is much smaller (14%) than the maximum value (198.8 MA²s). 2 s) of the short-circuit strength that corresponds to I k,1s</t>
        </is>
      </c>
    </row>
    <row r="801">
      <c r="A801" t="inlineStr">
        <is>
          <t>13.3.2 Voorbeeldberekening aan een schakel/regelstation</t>
        </is>
      </c>
      <c r="B801" t="inlineStr">
        <is>
          <t>13.3.2 Example Calculation for a Switch/Control Station</t>
        </is>
      </c>
      <c r="C801" t="inlineStr">
        <is>
          <t>much smaller (14%) than the maximum value (198.8 MA²s). 2 s) of the short-circuit strength that corresponds to I k,1s , which means the network meets the short-circuit strength requirement.</t>
        </is>
      </c>
    </row>
    <row r="802">
      <c r="A802" t="inlineStr">
        <is>
          <t>Bij transport van vermogens groter dan 5 MVA naar een belastingconcentratie op meer dan 5 km vanaf een HS/MS-station wordt geïnvesteerd in extra
  bedrijfszekerheid. Daartoe wordt een aantal MS-kabels parallel gelegd vanaf het onderstation naar een schakelstation. Het aantal kabels samen met de
  toegepaste beveiliging zorgt er voor dat bij storing in één van de parallelle kabels deze selectief wordt afgeschakeld terwijl de overige kabels
  de energielevering ongestoord blijven verzorgen. Vanaf het schakelstation wordt via diverse afgaande MS-strengen het achterliggende gebied gevoed. Deze
  oplossing wordt toegepast voor vermogens t/m 20 MVA.</t>
        </is>
      </c>
      <c r="B802" t="inlineStr">
        <is>
          <t>For the transport of power greater than 5 MVA to a load concentration more than 5 km from a high voltage/medium voltage (HV/MV) station, additional reliability is invested in. To achieve this, several MV cables are laid in parallel from the substation to a switch/control station. The number of cables, along with the applied protection, ensures that in the event of a fault in one of the parallel cables, it is selectively disconnected while the remaining cables continue to supply power uninterrupted. From the switch/control station, the surrounding area is fed via various outgoing MV lines. This solution is applied for power up to 20 MVA.</t>
        </is>
      </c>
      <c r="C802" t="inlineStr">
        <is>
          <t>(198.8 MA²s). 2 s) of the short-circuit strength that corresponds to I k,1s , which means the network meets the short-circuit strength requirement. 13.3.2 Example Calculation for a Switch/Control Station</t>
        </is>
      </c>
    </row>
    <row r="803">
      <c r="A803" t="inlineStr">
        <is>
          <t>Het komt voor dat een MS-transportverbinding zo lang is dat de spanning bij het schakelstation te laag wordt. Figuur 13.16 toont een voorbeeld van een
  schakelstation dat gevoed wordt door 5 parallelle 3 x 240 mm</t>
        </is>
      </c>
      <c r="B803" t="inlineStr">
        <is>
          <t>It happens that an MV transport connection is so long that the voltage at the switch station becomes too low. Figure 13.16 shows an example of a switch station that is fed by 5 parallel 3 x 240 mm cables.</t>
        </is>
      </c>
      <c r="C803" t="inlineStr">
        <is>
          <t>cables continue to supply power uninterrupted. From the switch/control station, the surrounding area is fed via various outgoing MV lines. This solution is applied for power up to 20 MVA.</t>
        </is>
      </c>
    </row>
    <row r="804">
      <c r="A804" t="inlineStr">
        <is>
          <t>2</t>
        </is>
      </c>
      <c r="B804" t="inlineStr">
        <is>
          <t>2</t>
        </is>
      </c>
      <c r="C804" t="inlineStr">
        <is>
          <t>that the voltage at the switch station becomes too low. Figure 13.16 shows an example of a switch station that is fed by 5 parallel 3 x 240 mm cables.</t>
        </is>
      </c>
    </row>
    <row r="805">
      <c r="A805" t="inlineStr">
        <is>
          <t>Al-kabels van elk 10 km lengte. De spanning in het schakelstation is met 9,96 kV
  lager dan de minimumwaarde die genoemd is in tabel 13.4. Op het schakelstation zijn ook nog eens MS-strengen aangesloten, waarover de spanningsval maximaal
  5% mag bedragen, zodat de spanning tot 9,46 kV kan dalen. Het versterken van de transportverbinding helpt maar ten dele. Uitbreiding van het aantal
  parallelle kabels van 5 naar 8 verhoogt de spanning tot 10,23 kV. Ook deze waarde is niet hoog genoeg om verzekerd te zijn van voldoende spanning aan het
  einde van de MS-strengen.</t>
        </is>
      </c>
      <c r="B805" t="inlineStr">
        <is>
          <t>Aluminum cables, each 10 km in length. The voltage at the switch station is 9.96 kV, which is lower than the minimum value mentioned in Table 13.4. Additionally, medium-voltage (MV) strings are connected at the switch station, where the voltage drop is allowed to be a maximum of 5%, so the voltage can drop to 9.46 kV. Strengthening the transport connection only helps partially. Increasing the number of parallel cables from 5 to 8 raises the voltage to 10.23 kV. However, this value is still not high enough to ensure sufficient voltage at the end of the MV strings.</t>
        </is>
      </c>
      <c r="C805" t="inlineStr">
        <is>
          <t>the voltage at the switch station becomes too low. Figure 13.16 shows an example of a switch station that is fed by 5 parallel 3 x 240 mm cables. 2</t>
        </is>
      </c>
    </row>
    <row r="806">
      <c r="A806" t="inlineStr">
        <is>
          <t>Figuur 13.16 MS-transportverbinding met schakelstation</t>
        </is>
      </c>
      <c r="B806" t="inlineStr">
        <is>
          <t>Figure 13.16 MV transport connection with switchgear station</t>
        </is>
      </c>
      <c r="C806" t="inlineStr">
        <is>
          <t>cables from 5 to 8 raises the voltage to 10.23 kV. However, this value is still not high enough to ensure sufficient voltage at the end of the MV strings.</t>
        </is>
      </c>
    </row>
    <row r="807">
      <c r="A807" t="inlineStr">
        <is>
          <t>Een goed alternatief is het schakelstation te vervangen door een regelstation door een spanningsgeregelde boostertransformator te plaatsen. Figuur 13.17
  toont de configuratie met een 20 MVA regeltransformator. Door de constructie van de boostertransformator is de relatieve kortsluitspanning u</t>
        </is>
      </c>
      <c r="B807" t="inlineStr">
        <is>
          <t>A good alternative is to replace the switchgear station with a control station by installing a voltage-regulated booster transformer. Figure 13.17 shows the configuration with a 20 MVA regulating transformer. Due to the construction of the booster transformer, the relative short-circuit voltage is</t>
        </is>
      </c>
      <c r="C807" t="inlineStr">
        <is>
          <t>to 10.23 kV. However, this value is still not high enough to ensure sufficient voltage at the end of the MV strings. Figure 13.16 MV transport connection with switchgear station</t>
        </is>
      </c>
    </row>
    <row r="808">
      <c r="A808" t="inlineStr">
        <is>
          <t>k</t>
        </is>
      </c>
      <c r="B808" t="inlineStr">
        <is>
          <t>k</t>
        </is>
      </c>
      <c r="C808" t="inlineStr">
        <is>
          <t>by installing a voltage-regulated booster transformer. Figure 13.17 shows the configuration with a 20 MVA regulating transformer. Due to the construction of the booster transformer, the relative short-circuit voltage is</t>
        </is>
      </c>
    </row>
    <row r="809">
      <c r="A809" t="inlineStr">
        <is>
          <t>slechts 0,6%. De transformator is uitgerust met een regelschakelaar met 19 trapstanden van elk 150 V, waardoor de overzetverhouding bij een nominale
  spanning van 10,6 kV geregeld kan worden tussen 9,250 en 11,950 kV.</t>
        </is>
      </c>
      <c r="B809" t="inlineStr">
        <is>
          <t>only 0.6%. The transformer is equipped with a tap changer with 19 steps of 150 V each, allowing the transformation ratio to be adjusted between 9.250 and 11.950 kV at a nominal voltage of 10.6 kV.</t>
        </is>
      </c>
      <c r="C809" t="inlineStr">
        <is>
          <t>installing a voltage-regulated booster transformer. Figure 13.17 shows the configuration with a 20 MVA regulating transformer. Due to the construction of the booster transformer, the relative short-circuit voltage is k</t>
        </is>
      </c>
    </row>
    <row r="810">
      <c r="A810" t="inlineStr">
        <is>
          <t>Figuur 13.17 MS-transportverbinding met regelstation</t>
        </is>
      </c>
      <c r="B810" t="inlineStr">
        <is>
          <t>Figure 13.17 Medium-voltage transport connection with control station</t>
        </is>
      </c>
      <c r="C810" t="inlineStr">
        <is>
          <t>with a tap changer with 19 steps of 150 V each, allowing the transformation ratio to be adjusted between 9.250 and 11.950 kV at a nominal voltage of 10.6 kV.</t>
        </is>
      </c>
    </row>
    <row r="811">
      <c r="A811" t="inlineStr">
        <is>
          <t>De spanningsregeling van de regeltransformator is ingesteld op een secundaire spanning tussen 10,5 en 10,8 kV. Hierdoor wordt met trapstand 5 een
  overzetverhouding gerealiseerd van 10,60/11,35 kV. De spanning op de geregelde rail van het regelstation is in het voorbeeld 10,62 kV, maar kan volgens de
  bandbreedte van de spanningsregeling ook 10,5 kV bedragen. Hierdoor mag volgens tabel 13.4 de spanningsdaling over de MS-strengen 3,5% bedragen. Of de
  ontwerper hier genoegen mee neemt, hangt onder andere af van de lengtes van de MS-strengen in relatie tot het afgenomen vermogen. Figuur 13.18 toont als
  voorbeeld een 23 MVA regeltransformator, waar de drie in- en uitgaande fasen zichtbaar zijn.</t>
        </is>
      </c>
      <c r="B811" t="inlineStr">
        <is>
          <t>The voltage regulation of the regulating transformer is set to a secondary voltage between 10.5 and 10.8 kV. This results in a transformation ratio of 10.60/11.35 kV at step position 5. The voltage on the regulated rail of the control station is 10.62 kV in the example, but according to the voltage regulation bandwidth, it can also be 10.5 kV. Therefore, according to Table 13.4, the voltage drop over the medium-voltage lines may be 3.5%. Whether the designer accepts this depends, among other things, on the lengths of the medium-voltage lines in relation to the power consumed. Figure 13.18 shows an example of a 23 MVA regulating transformer, where the three incoming and outgoing phases are visible.</t>
        </is>
      </c>
      <c r="C811" t="inlineStr">
        <is>
          <t>150 V each, allowing the transformation ratio to be adjusted between 9.250 and 11.950 kV at a nominal voltage of 10.6 kV. Figure 13.17 Medium-voltage transport connection with control station</t>
        </is>
      </c>
    </row>
    <row r="812">
      <c r="A812" t="inlineStr">
        <is>
          <t>Figuur 13.18 Regeltransformator 23 MVA</t>
        </is>
      </c>
      <c r="B812" t="inlineStr">
        <is>
          <t>Figure 13.18 Regulating Transformer 23 MVA</t>
        </is>
      </c>
      <c r="C812" t="inlineStr">
        <is>
          <t>of the medium-voltage lines in relation to the power consumed. Figure 13.18 shows an example of a 23 MVA regulating transformer, where the three incoming and outgoing phases are visible.</t>
        </is>
      </c>
    </row>
    <row r="813">
      <c r="A813" t="inlineStr">
        <is>
          <t>13.4 Verlieskosten</t>
        </is>
      </c>
      <c r="B813" t="inlineStr">
        <is>
          <t>13.4 Loss Costs</t>
        </is>
      </c>
      <c r="C813" t="inlineStr">
        <is>
          <t>to the power consumed. Figure 13.18 shows an example of a 23 MVA regulating transformer, where the three incoming and outgoing phases are visible. Figure 13.18 Regulating Transformer 23 MVA</t>
        </is>
      </c>
    </row>
    <row r="814">
      <c r="A814" t="inlineStr">
        <is>
          <t>De keuzes bij het netontwerp worden naast de technische randvoorwaarden mede bepaald door de investeringskosten en operationele kosten. De operationele
  kosten bestaan uit beheerskosten, onderhoudskosten, storingskosten en verlieskosten. De verlieskosten maken een belangrijk deel uit van de operationele
  kosten. Deze bestaan uit de nullastverliezen in transformatoren en de weerstandsverliezen in transformatoren en kabels.</t>
        </is>
      </c>
      <c r="B814" t="inlineStr">
        <is>
          <t>The choices in network design are determined not only by technical requirements but also by investment costs and operational costs. The operational costs consist of management costs, maintenance costs, failure costs, and loss costs. The loss costs constitute an important part of the operational costs. These include no-load losses in transformers and resistance losses in transformers and cables.</t>
        </is>
      </c>
      <c r="C814" t="inlineStr">
        <is>
          <t>consumed. Figure 13.18 shows an example of a 23 MVA regulating transformer, where the three incoming and outgoing phases are visible. Figure 13.18 Regulating Transformer 23 MVA 13.4 Loss Costs</t>
        </is>
      </c>
    </row>
    <row r="815">
      <c r="A815" t="inlineStr">
        <is>
          <t>De nullastverliezen worden veroorzaakt door het magnetiseren van de transformatoren en zijn niet afhankelijk van de netbelasting. Het is gebruikelijk het
  nullastverlies constant te veronderstellen, waardoor de jaarlijkse kosten op eenvoudige wijze berekend kunnen worden:</t>
        </is>
      </c>
      <c r="B815" t="inlineStr">
        <is>
          <t>The no-load losses are caused by the magnetization of the transformers and are not dependent on the network load. It is common practice to assume the no-load loss to be constant, allowing the annual costs to be calculated in a straightforward manner:</t>
        </is>
      </c>
      <c r="C815" t="inlineStr">
        <is>
          <t>costs, failure costs, and loss costs. The loss costs constitute an important part of the operational costs. These include no-load losses in transformers and resistance losses in transformers and cables.</t>
        </is>
      </c>
    </row>
    <row r="816">
      <c r="A816" t="inlineStr">
        <is>
          <t>[</t>
        </is>
      </c>
      <c r="B816" t="inlineStr">
        <is>
          <t>[</t>
        </is>
      </c>
      <c r="C816" t="inlineStr">
        <is>
          <t>are not dependent on the network load. It is common practice to assume the no-load loss to be constant, allowing the annual costs to be calculated in a straightforward manner:</t>
        </is>
      </c>
    </row>
    <row r="817">
      <c r="A817" t="inlineStr">
        <is>
          <t>13.8</t>
        </is>
      </c>
      <c r="B817" t="inlineStr">
        <is>
          <t>13.8</t>
        </is>
      </c>
      <c r="C817" t="inlineStr">
        <is>
          <t>not dependent on the network load. It is common practice to assume the no-load loss to be constant, allowing the annual costs to be calculated in a straightforward manner: [</t>
        </is>
      </c>
    </row>
    <row r="818">
      <c r="A818" t="inlineStr">
        <is>
          <t>]</t>
        </is>
      </c>
      <c r="B818" t="inlineStr">
        <is>
          <t>]</t>
        </is>
      </c>
      <c r="C818" t="inlineStr">
        <is>
          <t>dependent on the network load. It is common practice to assume the no-load loss to be constant, allowing the annual costs to be calculated in a straightforward manner: [ 13.8</t>
        </is>
      </c>
    </row>
    <row r="819">
      <c r="A819" t="inlineStr">
        <is>
          <t>met:</t>
        </is>
      </c>
      <c r="B819" t="inlineStr">
        <is>
          <t>with:</t>
        </is>
      </c>
      <c r="C819" t="inlineStr">
        <is>
          <t>on the network load. It is common practice to assume the no-load loss to be constant, allowing the annual costs to be calculated in a straightforward manner: [ 13.8 ]</t>
        </is>
      </c>
    </row>
    <row r="820">
      <c r="A820" t="inlineStr">
        <is>
          <t>P</t>
        </is>
      </c>
      <c r="B820" t="inlineStr">
        <is>
          <t>P</t>
        </is>
      </c>
      <c r="C820" t="inlineStr">
        <is>
          <t>the network load. It is common practice to assume the no-load loss to be constant, allowing the annual costs to be calculated in a straightforward manner: [ 13.8 ] with:</t>
        </is>
      </c>
    </row>
    <row r="821">
      <c r="A821" t="inlineStr">
        <is>
          <t>nullast</t>
        </is>
      </c>
      <c r="B821" t="inlineStr">
        <is>
          <t>nullast</t>
        </is>
      </c>
      <c r="C821" t="inlineStr">
        <is>
          <t>network load. It is common practice to assume the no-load loss to be constant, allowing the annual costs to be calculated in a straightforward manner: [ 13.8 ] with: P</t>
        </is>
      </c>
    </row>
    <row r="822">
      <c r="A822" t="inlineStr">
        <is>
          <t>nominaal nullastverlies (kW)</t>
        </is>
      </c>
      <c r="B822" t="inlineStr">
        <is>
          <t>nominal no-load loss (kW)</t>
        </is>
      </c>
      <c r="C822" t="inlineStr">
        <is>
          <t>load. It is common practice to assume the no-load loss to be constant, allowing the annual costs to be calculated in a straightforward manner: [ 13.8 ] with: P nullast</t>
        </is>
      </c>
    </row>
    <row r="823">
      <c r="A823" t="inlineStr">
        <is>
          <t>T</t>
        </is>
      </c>
      <c r="B823" t="inlineStr">
        <is>
          <t>T</t>
        </is>
      </c>
      <c r="C823" t="inlineStr">
        <is>
          <t>practice to assume the no-load loss to be constant, allowing the annual costs to be calculated in a straightforward manner: [ 13.8 ] with: P nullast nominal no-load loss (kW)</t>
        </is>
      </c>
    </row>
    <row r="824">
      <c r="A824" t="inlineStr">
        <is>
          <t>i</t>
        </is>
      </c>
      <c r="B824" t="inlineStr">
        <is>
          <t>i</t>
        </is>
      </c>
      <c r="C824" t="inlineStr">
        <is>
          <t>to assume the no-load loss to be constant, allowing the annual costs to be calculated in a straightforward manner: [ 13.8 ] with: P nullast nominal no-load loss (kW) T</t>
        </is>
      </c>
    </row>
    <row r="825">
      <c r="A825" t="inlineStr">
        <is>
          <t>jaarlijkse inschakelduur van de transformator (h)</t>
        </is>
      </c>
      <c r="B825" t="inlineStr">
        <is>
          <t>annual operating hours of the transformer (h)</t>
        </is>
      </c>
      <c r="C825" t="inlineStr">
        <is>
          <t>assume the no-load loss to be constant, allowing the annual costs to be calculated in a straightforward manner: [ 13.8 ] with: P nullast nominal no-load loss (kW) T i</t>
        </is>
      </c>
    </row>
    <row r="826">
      <c r="A826" t="inlineStr">
        <is>
          <t>p</t>
        </is>
      </c>
      <c r="B826" t="inlineStr">
        <is>
          <t>p</t>
        </is>
      </c>
      <c r="C826" t="inlineStr">
        <is>
          <t>allowing the annual costs to be calculated in a straightforward manner: [ 13.8 ] with: P nullast nominal no-load loss (kW) T i annual operating hours of the transformer (h)</t>
        </is>
      </c>
    </row>
    <row r="827">
      <c r="A827" t="inlineStr">
        <is>
          <t>kWh-prijs (EUR)</t>
        </is>
      </c>
      <c r="B827" t="inlineStr">
        <is>
          <t>kWh price (EUR)</t>
        </is>
      </c>
      <c r="C827" t="inlineStr">
        <is>
          <t>the annual costs to be calculated in a straightforward manner: [ 13.8 ] with: P nullast nominal no-load loss (kW) T i annual operating hours of the transformer (h) p</t>
        </is>
      </c>
    </row>
    <row r="828">
      <c r="A828" t="inlineStr">
        <is>
          <t>q</t>
        </is>
      </c>
      <c r="B828" t="inlineStr">
        <is>
          <t>q</t>
        </is>
      </c>
      <c r="C828" t="inlineStr">
        <is>
          <t>to be calculated in a straightforward manner: [ 13.8 ] with: P nullast nominal no-load loss (kW) T i annual operating hours of the transformer (h) p kWh price (EUR)</t>
        </is>
      </c>
    </row>
    <row r="829">
      <c r="A829" t="inlineStr">
        <is>
          <t>kW-kosten (EUR)</t>
        </is>
      </c>
      <c r="B829" t="inlineStr">
        <is>
          <t>kW costs (EUR)</t>
        </is>
      </c>
      <c r="C829" t="inlineStr">
        <is>
          <t>be calculated in a straightforward manner: [ 13.8 ] with: P nullast nominal no-load loss (kW) T i annual operating hours of the transformer (h) p kWh price (EUR) q</t>
        </is>
      </c>
    </row>
    <row r="830">
      <c r="A830" t="inlineStr">
        <is>
          <t>De weerstandsverliezen in transformatoren worden veroorzaakt door het vermogenstransport en de weerstand van de wikkelingen. Het weerstandsverlies is
  daarmee afhankelijk van de momentane stroomsterkte door de transformator. Het weerstandsverlies in een transformator bij nominale stroom wordt aangeduid
  met het kortsluitverlies</t>
        </is>
      </c>
      <c r="B830" t="inlineStr">
        <is>
          <t>The resistance losses in transformers are caused by power transmission and the resistance of the windings. The resistance loss is therefore dependent on the instantaneous current through the transformer. The resistance loss in a transformer at nominal current is referred to as the short-circuit loss.</t>
        </is>
      </c>
      <c r="C830" t="inlineStr">
        <is>
          <t>a straightforward manner: [ 13.8 ] with: P nullast nominal no-load loss (kW) T i annual operating hours of the transformer (h) p kWh price (EUR) q kW costs (EUR)</t>
        </is>
      </c>
    </row>
    <row r="831">
      <c r="A831" t="inlineStr">
        <is>
          <t>P</t>
        </is>
      </c>
      <c r="B831" t="inlineStr">
        <is>
          <t>P</t>
        </is>
      </c>
      <c r="C831" t="inlineStr">
        <is>
          <t>windings. The resistance loss is therefore dependent on the instantaneous current through the transformer. The resistance loss in a transformer at nominal current is referred to as the short-circuit loss.</t>
        </is>
      </c>
    </row>
    <row r="832">
      <c r="A832" t="inlineStr">
        <is>
          <t>k</t>
        </is>
      </c>
      <c r="B832" t="inlineStr">
        <is>
          <t>k</t>
        </is>
      </c>
      <c r="C832" t="inlineStr">
        <is>
          <t>The resistance loss is therefore dependent on the instantaneous current through the transformer. The resistance loss in a transformer at nominal current is referred to as the short-circuit loss. P</t>
        </is>
      </c>
    </row>
    <row r="833">
      <c r="A833" t="inlineStr">
        <is>
          <t>. Indien wordt uitgegaan van een vrij constante belasting, kunnen de met het weerstandsverlies verband
  houdende jaarlijkse kosten als volgt benaderd worden:</t>
        </is>
      </c>
      <c r="B833" t="inlineStr">
        <is>
          <t>If a fairly constant load is assumed, the annual costs associated with the resistance loss can be approximated as follows:</t>
        </is>
      </c>
      <c r="C833" t="inlineStr">
        <is>
          <t>resistance loss is therefore dependent on the instantaneous current through the transformer. The resistance loss in a transformer at nominal current is referred to as the short-circuit loss. P k</t>
        </is>
      </c>
    </row>
    <row r="834">
      <c r="A834" t="inlineStr">
        <is>
          <t>[</t>
        </is>
      </c>
      <c r="B834" t="inlineStr">
        <is>
          <t>[</t>
        </is>
      </c>
      <c r="C834" t="inlineStr">
        <is>
          <t>current is referred to as the short-circuit loss. P k If a fairly constant load is assumed, the annual costs associated with the resistance loss can be approximated as follows:</t>
        </is>
      </c>
    </row>
    <row r="835">
      <c r="A835" t="inlineStr">
        <is>
          <t>13.9</t>
        </is>
      </c>
      <c r="B835" t="inlineStr">
        <is>
          <t>13.9</t>
        </is>
      </c>
      <c r="C835" t="inlineStr">
        <is>
          <t>is referred to as the short-circuit loss. P k If a fairly constant load is assumed, the annual costs associated with the resistance loss can be approximated as follows: [</t>
        </is>
      </c>
    </row>
    <row r="836">
      <c r="A836" t="inlineStr">
        <is>
          <t>]</t>
        </is>
      </c>
      <c r="B836" t="inlineStr">
        <is>
          <t>]</t>
        </is>
      </c>
      <c r="C836" t="inlineStr">
        <is>
          <t>referred to as the short-circuit loss. P k If a fairly constant load is assumed, the annual costs associated with the resistance loss can be approximated as follows: [ 13.9</t>
        </is>
      </c>
    </row>
    <row r="837">
      <c r="A837" t="inlineStr">
        <is>
          <t>met:</t>
        </is>
      </c>
      <c r="B837" t="inlineStr">
        <is>
          <t>with:</t>
        </is>
      </c>
      <c r="C837" t="inlineStr">
        <is>
          <t>to as the short-circuit loss. P k If a fairly constant load is assumed, the annual costs associated with the resistance loss can be approximated as follows: [ 13.9 ]</t>
        </is>
      </c>
    </row>
    <row r="838">
      <c r="A838" t="inlineStr">
        <is>
          <t>P</t>
        </is>
      </c>
      <c r="B838" t="inlineStr">
        <is>
          <t>P</t>
        </is>
      </c>
      <c r="C838" t="inlineStr">
        <is>
          <t>as the short-circuit loss. P k If a fairly constant load is assumed, the annual costs associated with the resistance loss can be approximated as follows: [ 13.9 ] with:</t>
        </is>
      </c>
    </row>
    <row r="839">
      <c r="A839" t="inlineStr">
        <is>
          <t>k</t>
        </is>
      </c>
      <c r="B839" t="inlineStr">
        <is>
          <t>k</t>
        </is>
      </c>
      <c r="C839" t="inlineStr">
        <is>
          <t>the short-circuit loss. P k If a fairly constant load is assumed, the annual costs associated with the resistance loss can be approximated as follows: [ 13.9 ] with: P</t>
        </is>
      </c>
    </row>
    <row r="840">
      <c r="A840" t="inlineStr">
        <is>
          <t>nominaal weerstandsverlies (kW)</t>
        </is>
      </c>
      <c r="B840" t="inlineStr">
        <is>
          <t>nominal resistance loss (kW)</t>
        </is>
      </c>
      <c r="C840" t="inlineStr">
        <is>
          <t>short-circuit loss. P k If a fairly constant load is assumed, the annual costs associated with the resistance loss can be approximated as follows: [ 13.9 ] with: P k</t>
        </is>
      </c>
    </row>
    <row r="841">
      <c r="A841" t="inlineStr">
        <is>
          <t>T</t>
        </is>
      </c>
      <c r="B841" t="inlineStr">
        <is>
          <t>T</t>
        </is>
      </c>
      <c r="C841" t="inlineStr">
        <is>
          <t>If a fairly constant load is assumed, the annual costs associated with the resistance loss can be approximated as follows: [ 13.9 ] with: P k nominal resistance loss (kW)</t>
        </is>
      </c>
    </row>
    <row r="842">
      <c r="A842" t="inlineStr">
        <is>
          <t>v</t>
        </is>
      </c>
      <c r="B842" t="inlineStr">
        <is>
          <t>v</t>
        </is>
      </c>
      <c r="C842" t="inlineStr">
        <is>
          <t>a fairly constant load is assumed, the annual costs associated with the resistance loss can be approximated as follows: [ 13.9 ] with: P k nominal resistance loss (kW) T</t>
        </is>
      </c>
    </row>
    <row r="843">
      <c r="A843" t="inlineStr">
        <is>
          <t>bedrijfstijd van het jaarlijkse maximale verlies (h)</t>
        </is>
      </c>
      <c r="B843" t="inlineStr">
        <is>
          <t>operating time of the annual maximum loss (h)</t>
        </is>
      </c>
      <c r="C843" t="inlineStr">
        <is>
          <t>fairly constant load is assumed, the annual costs associated with the resistance loss can be approximated as follows: [ 13.9 ] with: P k nominal resistance loss (kW) T v</t>
        </is>
      </c>
    </row>
    <row r="844">
      <c r="A844" t="inlineStr">
        <is>
          <t>α</t>
        </is>
      </c>
      <c r="B844" t="inlineStr">
        <is>
          <t>alpha</t>
        </is>
      </c>
      <c r="C844" t="inlineStr">
        <is>
          <t>associated with the resistance loss can be approximated as follows: [ 13.9 ] with: P k nominal resistance loss (kW) T v operating time of the annual maximum loss (h)</t>
        </is>
      </c>
    </row>
    <row r="845">
      <c r="A845" t="inlineStr">
        <is>
          <t>belastinggraad van de transformator (quotiënt maximaal schijnbaar vermogen/nominaal schijnbaar vermogen)</t>
        </is>
      </c>
      <c r="B845" t="inlineStr">
        <is>
          <t>loading factor of the transformer (quotient of maximum apparent power/nominal apparent power)</t>
        </is>
      </c>
      <c r="C845" t="inlineStr">
        <is>
          <t>with the resistance loss can be approximated as follows: [ 13.9 ] with: P k nominal resistance loss (kW) T v operating time of the annual maximum loss (h) alpha</t>
        </is>
      </c>
    </row>
    <row r="846">
      <c r="A846" t="inlineStr">
        <is>
          <t>p</t>
        </is>
      </c>
      <c r="B846" t="inlineStr">
        <is>
          <t>p</t>
        </is>
      </c>
      <c r="C846" t="inlineStr">
        <is>
          <t>with: P k nominal resistance loss (kW) T v operating time of the annual maximum loss (h) alpha loading factor of the transformer (quotient of maximum apparent power/nominal apparent power)</t>
        </is>
      </c>
    </row>
    <row r="847">
      <c r="A847" t="inlineStr">
        <is>
          <t>kWh-prijs (EUR)</t>
        </is>
      </c>
      <c r="B847" t="inlineStr">
        <is>
          <t>kWh price (EUR)</t>
        </is>
      </c>
      <c r="C847" t="inlineStr">
        <is>
          <t>P k nominal resistance loss (kW) T v operating time of the annual maximum loss (h) alpha loading factor of the transformer (quotient of maximum apparent power/nominal apparent power) p</t>
        </is>
      </c>
    </row>
    <row r="848">
      <c r="A848" t="inlineStr">
        <is>
          <t>q</t>
        </is>
      </c>
      <c r="B848" t="inlineStr">
        <is>
          <t>q</t>
        </is>
      </c>
      <c r="C848" t="inlineStr">
        <is>
          <t>resistance loss (kW) T v operating time of the annual maximum loss (h) alpha loading factor of the transformer (quotient of maximum apparent power/nominal apparent power) p kWh price (EUR)</t>
        </is>
      </c>
    </row>
    <row r="849">
      <c r="A849" t="inlineStr">
        <is>
          <t>kW-prijs (EUR)</t>
        </is>
      </c>
      <c r="B849" t="inlineStr">
        <is>
          <t>kW price (EUR)</t>
        </is>
      </c>
      <c r="C849" t="inlineStr">
        <is>
          <t>loss (kW) T v operating time of the annual maximum loss (h) alpha loading factor of the transformer (quotient of maximum apparent power/nominal apparent power) p kWh price (EUR) q</t>
        </is>
      </c>
    </row>
    <row r="850">
      <c r="A850" t="inlineStr">
        <is>
          <t>De bedrijfstijd van het maximale verlies moet per component berekend worden en is moeilijk te bepalen. Omdat de energieverliezen in een elektriciteitsnet
  kwadratisch afhankelijk zijn van de netbelasting, zal het profiel van het verlies voor een component als functie van de tijd een grilliger verloop hebben
  dan het profiel van de stroombelasting voor diezelfde component. De bedrijfstijd van het maximale verlies kan worden berekend uit de bedrijfstijd van de
  maximale belasting. Figuur 13.19 geeft een voorbeeld van twee belastingsprofielen die over een heel jaar bezien (8760 uren) beide dezelfde energie-inhoud
  hebben. De oppervlakte onder de profielen is een maat voor de energie-inhoud. Van het linker belastingsprofiel is de bedrijfstijd van de maximale belasting</t>
        </is>
      </c>
      <c r="B850" t="inlineStr">
        <is>
          <t>The operating time of the maximum loss must be calculated for each component and is difficult to determine. Because energy losses in an electrical grid are quadratically dependent on the grid load, the loss profile for a component as a function of time will have a more erratic pattern than the current load profile for that same component. The operating time of the maximum loss can be calculated from the operating time of the maximum load. Figure 13.19 provides an example of two load profiles that, over an entire year (8760 hours), have the same energy content. The area under the profiles is a measure of the energy content. For the left load profile, the operating time of the maximum load</t>
        </is>
      </c>
      <c r="C850" t="inlineStr">
        <is>
          <t>v operating time of the annual maximum loss (h) alpha loading factor of the transformer (quotient of maximum apparent power/nominal apparent power) p kWh price (EUR) q kW price (EUR)</t>
        </is>
      </c>
    </row>
    <row r="851">
      <c r="A851" t="inlineStr">
        <is>
          <t>T</t>
        </is>
      </c>
      <c r="B851" t="inlineStr">
        <is>
          <t>T</t>
        </is>
      </c>
      <c r="C851" t="inlineStr">
        <is>
          <t>hours), have the same energy content. The area under the profiles is a measure of the energy content. For the left load profile, the operating time of the maximum load</t>
        </is>
      </c>
    </row>
    <row r="852">
      <c r="A852" t="inlineStr">
        <is>
          <t>b</t>
        </is>
      </c>
      <c r="B852" t="inlineStr">
        <is>
          <t>b</t>
        </is>
      </c>
      <c r="C852" t="inlineStr">
        <is>
          <t>have the same energy content. The area under the profiles is a measure of the energy content. For the left load profile, the operating time of the maximum load T</t>
        </is>
      </c>
    </row>
    <row r="853">
      <c r="A853" t="inlineStr">
        <is>
          <t>en is de stroomsterkte daarbuiten in de rest van het jaar nul. Van het rechter belastingsprofiel is de bedrijfstijd</t>
        </is>
      </c>
      <c r="B853" t="inlineStr">
        <is>
          <t>and the current outside of that period for the rest of the year is zero. For the right load profile, the operating time</t>
        </is>
      </c>
      <c r="C853" t="inlineStr">
        <is>
          <t>the same energy content. The area under the profiles is a measure of the energy content. For the left load profile, the operating time of the maximum load T b</t>
        </is>
      </c>
    </row>
    <row r="854">
      <c r="A854" t="inlineStr">
        <is>
          <t>T</t>
        </is>
      </c>
      <c r="B854" t="inlineStr">
        <is>
          <t>T</t>
        </is>
      </c>
      <c r="C854" t="inlineStr">
        <is>
          <t>time of the maximum load T b and the current outside of that period for the rest of the year is zero. For the right load profile, the operating time</t>
        </is>
      </c>
    </row>
    <row r="855">
      <c r="A855" t="inlineStr">
        <is>
          <t>b</t>
        </is>
      </c>
      <c r="B855" t="inlineStr">
        <is>
          <t>b</t>
        </is>
      </c>
      <c r="C855" t="inlineStr">
        <is>
          <t>of the maximum load T b and the current outside of that period for the rest of the year is zero. For the right load profile, the operating time T</t>
        </is>
      </c>
    </row>
    <row r="856">
      <c r="A856" t="inlineStr">
        <is>
          <t>van de maximale belasting veel kleiner dan van het linker belastingsprofiel. Gedurende de rest van het jaar is de belasting niet
  nul.</t>
        </is>
      </c>
      <c r="B856" t="inlineStr">
        <is>
          <t>of the maximum load is much smaller than that of the left load profile. During the rest of the year, the load is not zero.</t>
        </is>
      </c>
      <c r="C856" t="inlineStr">
        <is>
          <t>the maximum load T b and the current outside of that period for the rest of the year is zero. For the right load profile, the operating time T b</t>
        </is>
      </c>
    </row>
    <row r="857">
      <c r="A857" t="inlineStr">
        <is>
          <t>Figuur 13.19 Twee belastingsprofielen met dezelfde energie-inhoud</t>
        </is>
      </c>
      <c r="B857" t="inlineStr">
        <is>
          <t>Figure 13.19 Two load profiles with the same energy content</t>
        </is>
      </c>
      <c r="C857" t="inlineStr">
        <is>
          <t>the operating time T b of the maximum load is much smaller than that of the left load profile. During the rest of the year, the load is not zero.</t>
        </is>
      </c>
    </row>
    <row r="858">
      <c r="A858" t="inlineStr">
        <is>
          <t>In het linker belastingsprofiel van figuur 13.19 is de bedrijfstijd van het maximale energieverlies maximaal, in vergelijking met de bedrijfstijd van de
  maximale belasting:</t>
        </is>
      </c>
      <c r="B858" t="inlineStr">
        <is>
          <t>In the left load profile of figure 13.19, the operating time of the maximum energy loss is greater compared to the operating time of the maximum load.</t>
        </is>
      </c>
      <c r="C858" t="inlineStr">
        <is>
          <t>much smaller than that of the left load profile. During the rest of the year, the load is not zero. Figure 13.19 Two load profiles with the same energy content</t>
        </is>
      </c>
    </row>
    <row r="859">
      <c r="A859" t="inlineStr">
        <is>
          <t>[</t>
        </is>
      </c>
      <c r="B859" t="inlineStr">
        <is>
          <t>[</t>
        </is>
      </c>
      <c r="C859" t="inlineStr">
        <is>
          <t>same energy content In the left load profile of figure 13.19, the operating time of the maximum energy loss is greater compared to the operating time of the maximum load.</t>
        </is>
      </c>
    </row>
    <row r="860">
      <c r="A860" t="inlineStr">
        <is>
          <t>13.10</t>
        </is>
      </c>
      <c r="B860" t="inlineStr">
        <is>
          <t>13.10</t>
        </is>
      </c>
      <c r="C860" t="inlineStr">
        <is>
          <t>energy content In the left load profile of figure 13.19, the operating time of the maximum energy loss is greater compared to the operating time of the maximum load. [</t>
        </is>
      </c>
    </row>
    <row r="861">
      <c r="A861" t="inlineStr">
        <is>
          <t>]</t>
        </is>
      </c>
      <c r="B861" t="inlineStr">
        <is>
          <t>]</t>
        </is>
      </c>
      <c r="C861" t="inlineStr">
        <is>
          <t>content In the left load profile of figure 13.19, the operating time of the maximum energy loss is greater compared to the operating time of the maximum load. [ 13.10</t>
        </is>
      </c>
    </row>
    <row r="862">
      <c r="A862" t="inlineStr">
        <is>
          <t>In het rechter belastingsprofiel van figuur 13.19 is de bedrijfstijd van het maximale energieverlies minimaal:</t>
        </is>
      </c>
      <c r="B862" t="inlineStr">
        <is>
          <t>In the right load profile of figure 13.19, the operating time of the maximum energy loss is minimal:</t>
        </is>
      </c>
      <c r="C862" t="inlineStr">
        <is>
          <t>In the left load profile of figure 13.19, the operating time of the maximum energy loss is greater compared to the operating time of the maximum load. [ 13.10 ]</t>
        </is>
      </c>
    </row>
    <row r="863">
      <c r="A863" t="inlineStr">
        <is>
          <t>[</t>
        </is>
      </c>
      <c r="B863" t="inlineStr">
        <is>
          <t>[</t>
        </is>
      </c>
      <c r="C863" t="inlineStr">
        <is>
          <t>compared to the operating time of the maximum load. [ 13.10 ] In the right load profile of figure 13.19, the operating time of the maximum energy loss is minimal:</t>
        </is>
      </c>
    </row>
    <row r="864">
      <c r="A864" t="inlineStr">
        <is>
          <t>13.11</t>
        </is>
      </c>
      <c r="B864" t="inlineStr">
        <is>
          <t>13.11</t>
        </is>
      </c>
      <c r="C864" t="inlineStr">
        <is>
          <t>to the operating time of the maximum load. [ 13.10 ] In the right load profile of figure 13.19, the operating time of the maximum energy loss is minimal: [</t>
        </is>
      </c>
    </row>
    <row r="865">
      <c r="A865" t="inlineStr">
        <is>
          <t>]</t>
        </is>
      </c>
      <c r="B865" t="inlineStr">
        <is>
          <t>]</t>
        </is>
      </c>
      <c r="C865" t="inlineStr">
        <is>
          <t>the operating time of the maximum load. [ 13.10 ] In the right load profile of figure 13.19, the operating time of the maximum energy loss is minimal: [ 13.11</t>
        </is>
      </c>
    </row>
    <row r="866">
      <c r="A866" t="inlineStr">
        <is>
          <t>met:</t>
        </is>
      </c>
      <c r="B866" t="inlineStr">
        <is>
          <t>with:</t>
        </is>
      </c>
      <c r="C866" t="inlineStr">
        <is>
          <t>operating time of the maximum load. [ 13.10 ] In the right load profile of figure 13.19, the operating time of the maximum energy loss is minimal: [ 13.11 ]</t>
        </is>
      </c>
    </row>
    <row r="867">
      <c r="A867" t="inlineStr">
        <is>
          <t>T</t>
        </is>
      </c>
      <c r="B867" t="inlineStr">
        <is>
          <t>T</t>
        </is>
      </c>
      <c r="C867" t="inlineStr">
        <is>
          <t>time of the maximum load. [ 13.10 ] In the right load profile of figure 13.19, the operating time of the maximum energy loss is minimal: [ 13.11 ] with:</t>
        </is>
      </c>
    </row>
    <row r="868">
      <c r="A868" t="inlineStr">
        <is>
          <t>v</t>
        </is>
      </c>
      <c r="B868" t="inlineStr">
        <is>
          <t>v</t>
        </is>
      </c>
      <c r="C868" t="inlineStr">
        <is>
          <t>of the maximum load. [ 13.10 ] In the right load profile of figure 13.19, the operating time of the maximum energy loss is minimal: [ 13.11 ] with: T</t>
        </is>
      </c>
    </row>
    <row r="869">
      <c r="A869" t="inlineStr">
        <is>
          <t>bedrijfstijd van het maximale verlies (h)</t>
        </is>
      </c>
      <c r="B869" t="inlineStr">
        <is>
          <t>operating time of the maximum loss (h)</t>
        </is>
      </c>
      <c r="C869" t="inlineStr">
        <is>
          <t>the maximum load. [ 13.10 ] In the right load profile of figure 13.19, the operating time of the maximum energy loss is minimal: [ 13.11 ] with: T v</t>
        </is>
      </c>
    </row>
    <row r="870">
      <c r="A870" t="inlineStr">
        <is>
          <t>T</t>
        </is>
      </c>
      <c r="B870" t="inlineStr">
        <is>
          <t>T</t>
        </is>
      </c>
      <c r="C870" t="inlineStr">
        <is>
          <t>the right load profile of figure 13.19, the operating time of the maximum energy loss is minimal: [ 13.11 ] with: T v operating time of the maximum loss (h)</t>
        </is>
      </c>
    </row>
    <row r="871">
      <c r="A871" t="inlineStr">
        <is>
          <t>b</t>
        </is>
      </c>
      <c r="B871" t="inlineStr">
        <is>
          <t>b</t>
        </is>
      </c>
      <c r="C871" t="inlineStr">
        <is>
          <t>right load profile of figure 13.19, the operating time of the maximum energy loss is minimal: [ 13.11 ] with: T v operating time of the maximum loss (h) T</t>
        </is>
      </c>
    </row>
    <row r="872">
      <c r="A872" t="inlineStr">
        <is>
          <t>bedrijfstijd van de maximale belasting (h)</t>
        </is>
      </c>
      <c r="B872" t="inlineStr">
        <is>
          <t>operating time of the maximum load (h)</t>
        </is>
      </c>
      <c r="C872" t="inlineStr">
        <is>
          <t>load profile of figure 13.19, the operating time of the maximum energy loss is minimal: [ 13.11 ] with: T v operating time of the maximum loss (h) T b</t>
        </is>
      </c>
    </row>
    <row r="873">
      <c r="A873" t="inlineStr">
        <is>
          <t>In werkelijkheid is geen sprake van de rechthoekige belastingsprofielen zoals in figuur 13.19. Voor het algemene geval kan de berekening van de
  bedrijfstijd van het maximale energieverlies worden benaderd met formule 13.12 (EnergieNed, 1996).</t>
        </is>
      </c>
      <c r="B873" t="inlineStr">
        <is>
          <t>In reality, there are no rectangular load profiles as shown in figure 13.19. For the general case, the calculation of the operating time of the maximum energy loss can be approximated using formula 13.12 (EnergieNed, 1996).</t>
        </is>
      </c>
      <c r="C873" t="inlineStr">
        <is>
          <t>time of the maximum energy loss is minimal: [ 13.11 ] with: T v operating time of the maximum loss (h) T b operating time of the maximum load (h)</t>
        </is>
      </c>
    </row>
    <row r="874">
      <c r="A874" t="inlineStr">
        <is>
          <t>[</t>
        </is>
      </c>
      <c r="B874" t="inlineStr">
        <is>
          <t>[</t>
        </is>
      </c>
      <c r="C874" t="inlineStr">
        <is>
          <t>load profiles as shown in figure 13.19. For the general case, the calculation of the operating time of the maximum energy loss can be approximated using formula 13.12 (EnergieNed, 1996).</t>
        </is>
      </c>
    </row>
    <row r="875">
      <c r="A875" t="inlineStr">
        <is>
          <t>13.12</t>
        </is>
      </c>
      <c r="B875" t="inlineStr">
        <is>
          <t>13.12</t>
        </is>
      </c>
      <c r="C875" t="inlineStr">
        <is>
          <t>profiles as shown in figure 13.19. For the general case, the calculation of the operating time of the maximum energy loss can be approximated using formula 13.12 (EnergieNed, 1996). [</t>
        </is>
      </c>
    </row>
    <row r="876">
      <c r="A876" t="inlineStr">
        <is>
          <t>]</t>
        </is>
      </c>
      <c r="B876" t="inlineStr">
        <is>
          <t>]</t>
        </is>
      </c>
      <c r="C876" t="inlineStr">
        <is>
          <t>as shown in figure 13.19. For the general case, the calculation of the operating time of the maximum energy loss can be approximated using formula 13.12 (EnergieNed, 1996). [ 13.12</t>
        </is>
      </c>
    </row>
    <row r="877">
      <c r="A877" t="inlineStr">
        <is>
          <t>De factor</t>
        </is>
      </c>
      <c r="B877" t="inlineStr">
        <is>
          <t>The factor</t>
        </is>
      </c>
      <c r="C877" t="inlineStr">
        <is>
          <t>shown in figure 13.19. For the general case, the calculation of the operating time of the maximum energy loss can be approximated using formula 13.12 (EnergieNed, 1996). [ 13.12 ]</t>
        </is>
      </c>
    </row>
    <row r="878">
      <c r="A878" t="inlineStr">
        <is>
          <t>C</t>
        </is>
      </c>
      <c r="B878" t="inlineStr">
        <is>
          <t>C</t>
        </is>
      </c>
      <c r="C878" t="inlineStr">
        <is>
          <t>figure 13.19. For the general case, the calculation of the operating time of the maximum energy loss can be approximated using formula 13.12 (EnergieNed, 1996). [ 13.12 ] The factor</t>
        </is>
      </c>
    </row>
    <row r="879">
      <c r="A879" t="inlineStr">
        <is>
          <t>is een maat voor de grilligheid van het belastingsprofiel. In de praktijk wordt voor LS-netten vaak gerekend met een waarde</t>
        </is>
      </c>
      <c r="B879" t="inlineStr">
        <is>
          <t>is a measure of the irregularity of the load profile. In practice, a value is often used for LV networks</t>
        </is>
      </c>
      <c r="C879" t="inlineStr">
        <is>
          <t>13.19. For the general case, the calculation of the operating time of the maximum energy loss can be approximated using formula 13.12 (EnergieNed, 1996). [ 13.12 ] The factor C</t>
        </is>
      </c>
    </row>
    <row r="880">
      <c r="A880" t="inlineStr">
        <is>
          <t>C = 0,2</t>
        </is>
      </c>
      <c r="B880" t="inlineStr">
        <is>
          <t>C = 0.2</t>
        </is>
      </c>
      <c r="C880" t="inlineStr">
        <is>
          <t>formula 13.12 (EnergieNed, 1996). [ 13.12 ] The factor C is a measure of the irregularity of the load profile. In practice, a value is often used for LV networks</t>
        </is>
      </c>
    </row>
    <row r="881">
      <c r="A881" t="inlineStr">
        <is>
          <t>.</t>
        </is>
      </c>
      <c r="B881" t="inlineStr">
        <is>
          <t>.</t>
        </is>
      </c>
      <c r="C881" t="inlineStr">
        <is>
          <t>1996). [ 13.12 ] The factor C is a measure of the irregularity of the load profile. In practice, a value is often used for LV networks C = 0.2</t>
        </is>
      </c>
    </row>
    <row r="882">
      <c r="A882" t="inlineStr">
        <is>
          <t>De verliezen in de kabelverbindingen kunnen berekend worden uit de stroomsterkte en de weerstand van de betreffende kabel. Ook hier moet rekening gehouden
  worden met de wisselende kabelbelasting. De jaarlijkse verlieskosten kunnen als volgt benaderd worden:</t>
        </is>
      </c>
      <c r="B882" t="inlineStr">
        <is>
          <t>The losses in the cable connections can be calculated from the current and the resistance of the respective cable. Here too, the varying cable load must be taken into account. The annual loss costs can be approximated as follows:</t>
        </is>
      </c>
      <c r="C882" t="inlineStr">
        <is>
          <t>[ 13.12 ] The factor C is a measure of the irregularity of the load profile. In practice, a value is often used for LV networks C = 0.2 .</t>
        </is>
      </c>
    </row>
    <row r="883">
      <c r="A883" t="inlineStr">
        <is>
          <t>[</t>
        </is>
      </c>
      <c r="B883" t="inlineStr">
        <is>
          <t>[</t>
        </is>
      </c>
      <c r="C883" t="inlineStr">
        <is>
          <t>from the current and the resistance of the respective cable. Here too, the varying cable load must be taken into account. The annual loss costs can be approximated as follows:</t>
        </is>
      </c>
    </row>
    <row r="884">
      <c r="A884" t="inlineStr">
        <is>
          <t>13.13</t>
        </is>
      </c>
      <c r="B884" t="inlineStr">
        <is>
          <t>13.13</t>
        </is>
      </c>
      <c r="C884" t="inlineStr">
        <is>
          <t>the current and the resistance of the respective cable. Here too, the varying cable load must be taken into account. The annual loss costs can be approximated as follows: [</t>
        </is>
      </c>
    </row>
    <row r="885">
      <c r="A885" t="inlineStr">
        <is>
          <t>]</t>
        </is>
      </c>
      <c r="B885" t="inlineStr">
        <is>
          <t>]</t>
        </is>
      </c>
      <c r="C885" t="inlineStr">
        <is>
          <t>current and the resistance of the respective cable. Here too, the varying cable load must be taken into account. The annual loss costs can be approximated as follows: [ 13.13</t>
        </is>
      </c>
    </row>
    <row r="886">
      <c r="A886" t="inlineStr">
        <is>
          <t>met:</t>
        </is>
      </c>
      <c r="B886" t="inlineStr">
        <is>
          <t>with:</t>
        </is>
      </c>
      <c r="C886" t="inlineStr">
        <is>
          <t>and the resistance of the respective cable. Here too, the varying cable load must be taken into account. The annual loss costs can be approximated as follows: [ 13.13 ]</t>
        </is>
      </c>
    </row>
    <row r="887">
      <c r="A887" t="inlineStr">
        <is>
          <t>I</t>
        </is>
      </c>
      <c r="B887" t="inlineStr">
        <is>
          <t>I</t>
        </is>
      </c>
      <c r="C887" t="inlineStr">
        <is>
          <t>the resistance of the respective cable. Here too, the varying cable load must be taken into account. The annual loss costs can be approximated as follows: [ 13.13 ] with:</t>
        </is>
      </c>
    </row>
    <row r="888">
      <c r="A888" t="inlineStr">
        <is>
          <t>nom</t>
        </is>
      </c>
      <c r="B888" t="inlineStr">
        <is>
          <t>nom</t>
        </is>
      </c>
      <c r="C888" t="inlineStr">
        <is>
          <t>resistance of the respective cable. Here too, the varying cable load must be taken into account. The annual loss costs can be approximated as follows: [ 13.13 ] with: I</t>
        </is>
      </c>
    </row>
    <row r="889">
      <c r="A889" t="inlineStr">
        <is>
          <t>nominale stroomsterkte van de kabel (A)</t>
        </is>
      </c>
      <c r="B889" t="inlineStr">
        <is>
          <t>nominal current of the cable (A)</t>
        </is>
      </c>
      <c r="C889" t="inlineStr">
        <is>
          <t>of the respective cable. Here too, the varying cable load must be taken into account. The annual loss costs can be approximated as follows: [ 13.13 ] with: I nom</t>
        </is>
      </c>
    </row>
    <row r="890">
      <c r="A890" t="inlineStr">
        <is>
          <t>R</t>
        </is>
      </c>
      <c r="B890" t="inlineStr">
        <is>
          <t>R</t>
        </is>
      </c>
      <c r="C890" t="inlineStr">
        <is>
          <t>the varying cable load must be taken into account. The annual loss costs can be approximated as follows: [ 13.13 ] with: I nom nominal current of the cable (A)</t>
        </is>
      </c>
    </row>
    <row r="891">
      <c r="A891" t="inlineStr">
        <is>
          <t>geleiderweerstand van de kabel (Ω)</t>
        </is>
      </c>
      <c r="B891" t="inlineStr">
        <is>
          <t>conductor resistance of the cable (Ω)</t>
        </is>
      </c>
      <c r="C891" t="inlineStr">
        <is>
          <t>varying cable load must be taken into account. The annual loss costs can be approximated as follows: [ 13.13 ] with: I nom nominal current of the cable (A) R</t>
        </is>
      </c>
    </row>
    <row r="892">
      <c r="A892" t="inlineStr">
        <is>
          <t>T</t>
        </is>
      </c>
      <c r="B892" t="inlineStr">
        <is>
          <t>T</t>
        </is>
      </c>
      <c r="C892" t="inlineStr">
        <is>
          <t>into account. The annual loss costs can be approximated as follows: [ 13.13 ] with: I nom nominal current of the cable (A) R conductor resistance of the cable (Ω)</t>
        </is>
      </c>
    </row>
    <row r="893">
      <c r="A893" t="inlineStr">
        <is>
          <t>v</t>
        </is>
      </c>
      <c r="B893" t="inlineStr">
        <is>
          <t>v</t>
        </is>
      </c>
      <c r="C893" t="inlineStr">
        <is>
          <t>account. The annual loss costs can be approximated as follows: [ 13.13 ] with: I nom nominal current of the cable (A) R conductor resistance of the cable (Ω) T</t>
        </is>
      </c>
    </row>
    <row r="894">
      <c r="A894" t="inlineStr">
        <is>
          <t>bedrijfstijd van het jaarlijkse maximale verlies (h)</t>
        </is>
      </c>
      <c r="B894" t="inlineStr">
        <is>
          <t>operating time of the annual maximum loss (h)</t>
        </is>
      </c>
      <c r="C894" t="inlineStr">
        <is>
          <t>The annual loss costs can be approximated as follows: [ 13.13 ] with: I nom nominal current of the cable (A) R conductor resistance of the cable (Ω) T v</t>
        </is>
      </c>
    </row>
    <row r="895">
      <c r="A895" t="inlineStr">
        <is>
          <t>p</t>
        </is>
      </c>
      <c r="B895" t="inlineStr">
        <is>
          <t>p</t>
        </is>
      </c>
      <c r="C895" t="inlineStr">
        <is>
          <t>follows: [ 13.13 ] with: I nom nominal current of the cable (A) R conductor resistance of the cable (Ω) T v operating time of the annual maximum loss (h)</t>
        </is>
      </c>
    </row>
    <row r="896">
      <c r="A896" t="inlineStr">
        <is>
          <t>kWh-prijs (EUR)</t>
        </is>
      </c>
      <c r="B896" t="inlineStr">
        <is>
          <t>kWh price (EUR)</t>
        </is>
      </c>
      <c r="C896" t="inlineStr">
        <is>
          <t>[ 13.13 ] with: I nom nominal current of the cable (A) R conductor resistance of the cable (Ω) T v operating time of the annual maximum loss (h) p</t>
        </is>
      </c>
    </row>
    <row r="897">
      <c r="A897" t="inlineStr">
        <is>
          <t>q</t>
        </is>
      </c>
      <c r="B897" t="inlineStr">
        <is>
          <t>q</t>
        </is>
      </c>
      <c r="C897" t="inlineStr">
        <is>
          <t>with: I nom nominal current of the cable (A) R conductor resistance of the cable (Ω) T v operating time of the annual maximum loss (h) p kWh price (EUR)</t>
        </is>
      </c>
    </row>
    <row r="898">
      <c r="A898" t="inlineStr">
        <is>
          <t>kW-prijs (EUR)</t>
        </is>
      </c>
      <c r="B898" t="inlineStr">
        <is>
          <t>kW price (EUR)</t>
        </is>
      </c>
      <c r="C898" t="inlineStr">
        <is>
          <t>I nom nominal current of the cable (A) R conductor resistance of the cable (Ω) T v operating time of the annual maximum loss (h) p kWh price (EUR) q</t>
        </is>
      </c>
    </row>
    <row r="899">
      <c r="A899" t="inlineStr">
        <is>
          <t>Het is gebruikelijk om alle MS- en LS-netten regelmatig door te rekenen aan de hand van het voortschrijdende inzicht over ontwikkeling van de belasting in
  het net en de economische situatie. Met behulp van de belastingsprognose kan het energieverlies worden gekapitaliseerd over de gehele ontwerpperiode. De
  jaarlijkse groei van de belasting wordt met behulp van het groeipercentage bij de transformator verwerkt in het weerstandsverlies en bij de kabels in het
  verlies. De jaarlijkse toekomstige kosten kunnen met behulp van een geschat rentepercentage netto contant gemaakt worden. Deze kunnen over een bepaalde
  periode worden gesommeerd, waardoor, na toevoeging van de overige operationele kosten en de investeringkosten, een goed beeld ontstaat over de totale
  toekomstige kosten van een onderdeel van het netontwerp.</t>
        </is>
      </c>
      <c r="B899" t="inlineStr">
        <is>
          <t>It is customary to regularly calculate all medium-voltage (MV) and low-voltage (LV) networks based on the evolving understanding of load development in the network and the economic situation. Using the load forecast, energy loss can be capitalized over the entire design period. The annual growth of the load is processed using the growth percentage at the transformer in the resistance loss and in the cables in the loss. The annual future costs can be discounted to net present value using an estimated interest rate. These can be summed over a certain period, providing a clear picture of the total future costs of a part of the network design after adding the other operational costs and investment costs.</t>
        </is>
      </c>
      <c r="C899" t="inlineStr">
        <is>
          <t>current of the cable (A) R conductor resistance of the cable (Ω) T v operating time of the annual maximum loss (h) p kWh price (EUR) q kW price (EUR)</t>
        </is>
      </c>
    </row>
    <row r="900">
      <c r="A900" t="inlineStr">
        <is>
          <t>De jaarlijkse kosten van transformatoren verschillen met die van kabels door de aanwezigheid van nullastverlies bij transformatoren. De jaarlijkse kosten
  van een transformator bestaan uit vaste en variabele kosten:</t>
        </is>
      </c>
      <c r="B900" t="inlineStr">
        <is>
          <t>The annual costs of transformers differ from those of cables due to the presence of no-load loss in transformers. The annual costs of a transformer consist of fixed and variable costs:</t>
        </is>
      </c>
      <c r="C900" t="inlineStr">
        <is>
          <t>summed over a certain period, providing a clear picture of the total future costs of a part of the network design after adding the other operational costs and investment costs.</t>
        </is>
      </c>
    </row>
    <row r="901">
      <c r="A901" t="inlineStr">
        <is>
          <t>[</t>
        </is>
      </c>
      <c r="B901" t="inlineStr">
        <is>
          <t>[</t>
        </is>
      </c>
      <c r="C901" t="inlineStr">
        <is>
          <t>annual costs of transformers differ from those of cables due to the presence of no-load loss in transformers. The annual costs of a transformer consist of fixed and variable costs:</t>
        </is>
      </c>
    </row>
    <row r="902">
      <c r="A902" t="inlineStr">
        <is>
          <t>13.14</t>
        </is>
      </c>
      <c r="B902" t="inlineStr">
        <is>
          <t>13.14</t>
        </is>
      </c>
      <c r="C902" t="inlineStr">
        <is>
          <t>costs of transformers differ from those of cables due to the presence of no-load loss in transformers. The annual costs of a transformer consist of fixed and variable costs: [</t>
        </is>
      </c>
    </row>
    <row r="903">
      <c r="A903" t="inlineStr">
        <is>
          <t>]</t>
        </is>
      </c>
      <c r="B903" t="inlineStr">
        <is>
          <t>]</t>
        </is>
      </c>
      <c r="C903" t="inlineStr">
        <is>
          <t>of transformers differ from those of cables due to the presence of no-load loss in transformers. The annual costs of a transformer consist of fixed and variable costs: [ 13.14</t>
        </is>
      </c>
    </row>
    <row r="904">
      <c r="A904" t="inlineStr">
        <is>
          <t>De vaste kosten zijn de jaarlijkse kapitaalslasten (op basis van annuïteiten) en de jaarlijkse kosten van het nullastverlies:</t>
        </is>
      </c>
      <c r="B904" t="inlineStr">
        <is>
          <t>The fixed costs are the annual capital costs (based on annuities) and the annual costs of the no-load loss:</t>
        </is>
      </c>
      <c r="C904" t="inlineStr">
        <is>
          <t>transformers differ from those of cables due to the presence of no-load loss in transformers. The annual costs of a transformer consist of fixed and variable costs: [ 13.14 ]</t>
        </is>
      </c>
    </row>
    <row r="905">
      <c r="A905" t="inlineStr">
        <is>
          <t>[</t>
        </is>
      </c>
      <c r="B905" t="inlineStr">
        <is>
          <t>[</t>
        </is>
      </c>
      <c r="C905" t="inlineStr">
        <is>
          <t>a transformer consist of fixed and variable costs: [ 13.14 ] The fixed costs are the annual capital costs (based on annuities) and the annual costs of the no-load loss:</t>
        </is>
      </c>
    </row>
    <row r="906">
      <c r="A906" t="inlineStr">
        <is>
          <t>13.15</t>
        </is>
      </c>
      <c r="B906" t="inlineStr">
        <is>
          <t>13.15</t>
        </is>
      </c>
      <c r="C906" t="inlineStr">
        <is>
          <t>transformer consist of fixed and variable costs: [ 13.14 ] The fixed costs are the annual capital costs (based on annuities) and the annual costs of the no-load loss: [</t>
        </is>
      </c>
    </row>
    <row r="907">
      <c r="A907" t="inlineStr">
        <is>
          <t>]</t>
        </is>
      </c>
      <c r="B907" t="inlineStr">
        <is>
          <t>]</t>
        </is>
      </c>
      <c r="C907" t="inlineStr">
        <is>
          <t>consist of fixed and variable costs: [ 13.14 ] The fixed costs are the annual capital costs (based on annuities) and the annual costs of the no-load loss: [ 13.15</t>
        </is>
      </c>
    </row>
    <row r="908">
      <c r="A908" t="inlineStr">
        <is>
          <t>De variabele kosten zijn de jaarlijkse weerstandsverlieskosten, uitgedrukt in de belastinggraad en de nominale weerstandsverlieskosten. Uit vergelijking
  13. 9 volgt:</t>
        </is>
      </c>
      <c r="B908" t="inlineStr">
        <is>
          <t>The variable costs are the annual resistance loss costs, expressed in the load factor and the nominal resistance loss costs. From equation 13.9 follows:</t>
        </is>
      </c>
      <c r="C908" t="inlineStr">
        <is>
          <t>of fixed and variable costs: [ 13.14 ] The fixed costs are the annual capital costs (based on annuities) and the annual costs of the no-load loss: [ 13.15 ]</t>
        </is>
      </c>
    </row>
    <row r="909">
      <c r="A909" t="inlineStr">
        <is>
          <t>[</t>
        </is>
      </c>
      <c r="B909" t="inlineStr">
        <is>
          <t>[</t>
        </is>
      </c>
      <c r="C909" t="inlineStr">
        <is>
          <t>the no-load loss: [ 13.15 ] The variable costs are the annual resistance loss costs, expressed in the load factor and the nominal resistance loss costs. From equation 13.9 follows:</t>
        </is>
      </c>
    </row>
    <row r="910">
      <c r="A910" t="inlineStr">
        <is>
          <t>13.16</t>
        </is>
      </c>
      <c r="B910" t="inlineStr">
        <is>
          <t>13.16</t>
        </is>
      </c>
      <c r="C910" t="inlineStr">
        <is>
          <t>no-load loss: [ 13.15 ] The variable costs are the annual resistance loss costs, expressed in the load factor and the nominal resistance loss costs. From equation 13.9 follows: [</t>
        </is>
      </c>
    </row>
    <row r="911">
      <c r="A911" t="inlineStr">
        <is>
          <t>]</t>
        </is>
      </c>
      <c r="B911" t="inlineStr">
        <is>
          <t>]</t>
        </is>
      </c>
      <c r="C911" t="inlineStr">
        <is>
          <t>loss: [ 13.15 ] The variable costs are the annual resistance loss costs, expressed in the load factor and the nominal resistance loss costs. From equation 13.9 follows: [ 13.16</t>
        </is>
      </c>
    </row>
    <row r="912">
      <c r="A912" t="inlineStr">
        <is>
          <t>Bij een jaarlijkse belastingsgroei</t>
        </is>
      </c>
      <c r="B912" t="inlineStr">
        <is>
          <t>With an annual load growth</t>
        </is>
      </c>
      <c r="C912" t="inlineStr">
        <is>
          <t>[ 13.15 ] The variable costs are the annual resistance loss costs, expressed in the load factor and the nominal resistance loss costs. From equation 13.9 follows: [ 13.16 ]</t>
        </is>
      </c>
    </row>
    <row r="913">
      <c r="A913" t="inlineStr">
        <is>
          <t>a</t>
        </is>
      </c>
      <c r="B913" t="inlineStr">
        <is>
          <t>a</t>
        </is>
      </c>
      <c r="C913" t="inlineStr">
        <is>
          <t>costs are the annual resistance loss costs, expressed in the load factor and the nominal resistance loss costs. From equation 13.9 follows: [ 13.16 ] With an annual load growth</t>
        </is>
      </c>
    </row>
    <row r="914">
      <c r="A914" t="inlineStr">
        <is>
          <t>zijn de variabele kosten in jaar</t>
        </is>
      </c>
      <c r="B914" t="inlineStr">
        <is>
          <t>are the variable costs in year</t>
        </is>
      </c>
      <c r="C914" t="inlineStr">
        <is>
          <t>are the annual resistance loss costs, expressed in the load factor and the nominal resistance loss costs. From equation 13.9 follows: [ 13.16 ] With an annual load growth a</t>
        </is>
      </c>
    </row>
    <row r="915">
      <c r="A915" t="inlineStr">
        <is>
          <t>i</t>
        </is>
      </c>
      <c r="B915" t="inlineStr">
        <is>
          <t>i</t>
        </is>
      </c>
      <c r="C915" t="inlineStr">
        <is>
          <t>expressed in the load factor and the nominal resistance loss costs. From equation 13.9 follows: [ 13.16 ] With an annual load growth a are the variable costs in year</t>
        </is>
      </c>
    </row>
    <row r="916">
      <c r="A916" t="inlineStr">
        <is>
          <t>:</t>
        </is>
      </c>
      <c r="B916" t="inlineStr">
        <is>
          <t>:</t>
        </is>
      </c>
      <c r="C916" t="inlineStr">
        <is>
          <t>in the load factor and the nominal resistance loss costs. From equation 13.9 follows: [ 13.16 ] With an annual load growth a are the variable costs in year i</t>
        </is>
      </c>
    </row>
    <row r="917">
      <c r="A917" t="inlineStr">
        <is>
          <t>[</t>
        </is>
      </c>
      <c r="B917" t="inlineStr">
        <is>
          <t>[</t>
        </is>
      </c>
      <c r="C917" t="inlineStr">
        <is>
          <t>the load factor and the nominal resistance loss costs. From equation 13.9 follows: [ 13.16 ] With an annual load growth a are the variable costs in year i :</t>
        </is>
      </c>
    </row>
    <row r="918">
      <c r="A918" t="inlineStr">
        <is>
          <t>13.17</t>
        </is>
      </c>
      <c r="B918" t="inlineStr">
        <is>
          <t>13.17</t>
        </is>
      </c>
      <c r="C918" t="inlineStr">
        <is>
          <t>load factor and the nominal resistance loss costs. From equation 13.9 follows: [ 13.16 ] With an annual load growth a are the variable costs in year i : [</t>
        </is>
      </c>
    </row>
    <row r="919">
      <c r="A919" t="inlineStr">
        <is>
          <t>]</t>
        </is>
      </c>
      <c r="B919" t="inlineStr">
        <is>
          <t>]</t>
        </is>
      </c>
      <c r="C919" t="inlineStr">
        <is>
          <t>factor and the nominal resistance loss costs. From equation 13.9 follows: [ 13.16 ] With an annual load growth a are the variable costs in year i : [ 13.17</t>
        </is>
      </c>
    </row>
    <row r="920">
      <c r="A920" t="inlineStr">
        <is>
          <t>met:</t>
        </is>
      </c>
      <c r="B920" t="inlineStr">
        <is>
          <t>with:</t>
        </is>
      </c>
      <c r="C920" t="inlineStr">
        <is>
          <t>and the nominal resistance loss costs. From equation 13.9 follows: [ 13.16 ] With an annual load growth a are the variable costs in year i : [ 13.17 ]</t>
        </is>
      </c>
    </row>
    <row r="921">
      <c r="A921" t="inlineStr">
        <is>
          <t>a</t>
        </is>
      </c>
      <c r="B921" t="inlineStr">
        <is>
          <t>a</t>
        </is>
      </c>
      <c r="C921" t="inlineStr">
        <is>
          <t>the nominal resistance loss costs. From equation 13.9 follows: [ 13.16 ] With an annual load growth a are the variable costs in year i : [ 13.17 ] with:</t>
        </is>
      </c>
    </row>
    <row r="922">
      <c r="A922" t="inlineStr">
        <is>
          <t>jaarlijkse groei (accres) van de belasting (%)</t>
        </is>
      </c>
      <c r="B922" t="inlineStr">
        <is>
          <t>annual growth (increase) of the load (%)</t>
        </is>
      </c>
      <c r="C922" t="inlineStr">
        <is>
          <t>nominal resistance loss costs. From equation 13.9 follows: [ 13.16 ] With an annual load growth a are the variable costs in year i : [ 13.17 ] with: a</t>
        </is>
      </c>
    </row>
    <row r="923">
      <c r="A923" t="inlineStr">
        <is>
          <t>i</t>
        </is>
      </c>
      <c r="B923" t="inlineStr">
        <is>
          <t>i</t>
        </is>
      </c>
      <c r="C923" t="inlineStr">
        <is>
          <t>follows: [ 13.16 ] With an annual load growth a are the variable costs in year i : [ 13.17 ] with: a annual growth (increase) of the load (%)</t>
        </is>
      </c>
    </row>
    <row r="924">
      <c r="A924" t="inlineStr">
        <is>
          <t>het te beschouwen jaar vanaf het basisjaar</t>
        </is>
      </c>
      <c r="B924" t="inlineStr">
        <is>
          <t>the year under consideration from the base year</t>
        </is>
      </c>
      <c r="C924" t="inlineStr">
        <is>
          <t>[ 13.16 ] With an annual load growth a are the variable costs in year i : [ 13.17 ] with: a annual growth (increase) of the load (%) i</t>
        </is>
      </c>
    </row>
    <row r="925">
      <c r="A925" t="inlineStr">
        <is>
          <t>De contante waarde van de jaarlijkse vaste kosten over een periode van</t>
        </is>
      </c>
      <c r="B925" t="inlineStr">
        <is>
          <t>The present value of the annual fixed costs over a period of</t>
        </is>
      </c>
      <c r="C925" t="inlineStr">
        <is>
          <t>a are the variable costs in year i : [ 13.17 ] with: a annual growth (increase) of the load (%) i the year under consideration from the base year</t>
        </is>
      </c>
    </row>
    <row r="926">
      <c r="A926" t="inlineStr">
        <is>
          <t>n</t>
        </is>
      </c>
      <c r="B926" t="inlineStr">
        <is>
          <t>n</t>
        </is>
      </c>
      <c r="C926" t="inlineStr">
        <is>
          <t>with: a annual growth (increase) of the load (%) i the year under consideration from the base year The present value of the annual fixed costs over a period of</t>
        </is>
      </c>
    </row>
    <row r="927">
      <c r="A927" t="inlineStr">
        <is>
          <t>jaren, bij een jaarlijkse reële rente</t>
        </is>
      </c>
      <c r="B927" t="inlineStr">
        <is>
          <t>years, at an annual real interest rate</t>
        </is>
      </c>
      <c r="C927" t="inlineStr">
        <is>
          <t>a annual growth (increase) of the load (%) i the year under consideration from the base year The present value of the annual fixed costs over a period of n</t>
        </is>
      </c>
    </row>
    <row r="928">
      <c r="A928" t="inlineStr">
        <is>
          <t>r</t>
        </is>
      </c>
      <c r="B928" t="inlineStr">
        <is>
          <t>r</t>
        </is>
      </c>
      <c r="C928" t="inlineStr">
        <is>
          <t>(%) i the year under consideration from the base year The present value of the annual fixed costs over a period of n years, at an annual real interest rate</t>
        </is>
      </c>
    </row>
    <row r="929">
      <c r="A929" t="inlineStr">
        <is>
          <t>is:</t>
        </is>
      </c>
      <c r="B929" t="inlineStr">
        <is>
          <t>is:</t>
        </is>
      </c>
      <c r="C929" t="inlineStr">
        <is>
          <t>i the year under consideration from the base year The present value of the annual fixed costs over a period of n years, at an annual real interest rate r</t>
        </is>
      </c>
    </row>
    <row r="930">
      <c r="A930" t="inlineStr">
        <is>
          <t>[</t>
        </is>
      </c>
      <c r="B930" t="inlineStr">
        <is>
          <t>[</t>
        </is>
      </c>
      <c r="C930" t="inlineStr">
        <is>
          <t>the year under consideration from the base year The present value of the annual fixed costs over a period of n years, at an annual real interest rate r is:</t>
        </is>
      </c>
    </row>
    <row r="931">
      <c r="A931" t="inlineStr">
        <is>
          <t>13.18</t>
        </is>
      </c>
      <c r="B931" t="inlineStr">
        <is>
          <t>13.18</t>
        </is>
      </c>
      <c r="C931" t="inlineStr">
        <is>
          <t>year under consideration from the base year The present value of the annual fixed costs over a period of n years, at an annual real interest rate r is: [</t>
        </is>
      </c>
    </row>
    <row r="932">
      <c r="A932" t="inlineStr">
        <is>
          <t>]</t>
        </is>
      </c>
      <c r="B932" t="inlineStr">
        <is>
          <t>]</t>
        </is>
      </c>
      <c r="C932" t="inlineStr">
        <is>
          <t>under consideration from the base year The present value of the annual fixed costs over a period of n years, at an annual real interest rate r is: [ 13.18</t>
        </is>
      </c>
    </row>
    <row r="933">
      <c r="A933" t="inlineStr">
        <is>
          <t>met:</t>
        </is>
      </c>
      <c r="B933" t="inlineStr">
        <is>
          <t>with:</t>
        </is>
      </c>
      <c r="C933" t="inlineStr">
        <is>
          <t>consideration from the base year The present value of the annual fixed costs over a period of n years, at an annual real interest rate r is: [ 13.18 ]</t>
        </is>
      </c>
    </row>
    <row r="934">
      <c r="A934" t="inlineStr">
        <is>
          <t>r</t>
        </is>
      </c>
      <c r="B934" t="inlineStr">
        <is>
          <t>r</t>
        </is>
      </c>
      <c r="C934" t="inlineStr">
        <is>
          <t>from the base year The present value of the annual fixed costs over a period of n years, at an annual real interest rate r is: [ 13.18 ] with:</t>
        </is>
      </c>
    </row>
    <row r="935">
      <c r="A935" t="inlineStr">
        <is>
          <t>jaarlijkse reële rente (%)</t>
        </is>
      </c>
      <c r="B935" t="inlineStr">
        <is>
          <t>annual real interest rate (%)</t>
        </is>
      </c>
      <c r="C935" t="inlineStr">
        <is>
          <t>the base year The present value of the annual fixed costs over a period of n years, at an annual real interest rate r is: [ 13.18 ] with: r</t>
        </is>
      </c>
    </row>
    <row r="936">
      <c r="A936" t="inlineStr">
        <is>
          <t>n</t>
        </is>
      </c>
      <c r="B936" t="inlineStr">
        <is>
          <t>n</t>
        </is>
      </c>
      <c r="C936" t="inlineStr">
        <is>
          <t>value of the annual fixed costs over a period of n years, at an annual real interest rate r is: [ 13.18 ] with: r annual real interest rate (%)</t>
        </is>
      </c>
    </row>
    <row r="937">
      <c r="A937" t="inlineStr">
        <is>
          <t>het te beschouwen jaar vanaf het basisjaar</t>
        </is>
      </c>
      <c r="B937" t="inlineStr">
        <is>
          <t>the year to be considered from the base year</t>
        </is>
      </c>
      <c r="C937" t="inlineStr">
        <is>
          <t>of the annual fixed costs over a period of n years, at an annual real interest rate r is: [ 13.18 ] with: r annual real interest rate (%) n</t>
        </is>
      </c>
    </row>
    <row r="938">
      <c r="A938" t="inlineStr">
        <is>
          <t>De contante waarde van de jaarlijkse variabele kosten over een periode van</t>
        </is>
      </c>
      <c r="B938" t="inlineStr">
        <is>
          <t>The present value of the annual variable costs over a period of</t>
        </is>
      </c>
      <c r="C938" t="inlineStr">
        <is>
          <t>n years, at an annual real interest rate r is: [ 13.18 ] with: r annual real interest rate (%) n the year to be considered from the base year</t>
        </is>
      </c>
    </row>
    <row r="939">
      <c r="A939" t="inlineStr">
        <is>
          <t>n</t>
        </is>
      </c>
      <c r="B939" t="inlineStr">
        <is>
          <t>n</t>
        </is>
      </c>
      <c r="C939" t="inlineStr">
        <is>
          <t>] with: r annual real interest rate (%) n the year to be considered from the base year The present value of the annual variable costs over a period of</t>
        </is>
      </c>
    </row>
    <row r="940">
      <c r="A940" t="inlineStr">
        <is>
          <t>jaren, bij een jaarlijkse reële rente</t>
        </is>
      </c>
      <c r="B940" t="inlineStr">
        <is>
          <t>years, at an annual real interest rate</t>
        </is>
      </c>
      <c r="C940" t="inlineStr">
        <is>
          <t>with: r annual real interest rate (%) n the year to be considered from the base year The present value of the annual variable costs over a period of n</t>
        </is>
      </c>
    </row>
    <row r="941">
      <c r="A941" t="inlineStr">
        <is>
          <t>r</t>
        </is>
      </c>
      <c r="B941" t="inlineStr">
        <is>
          <t>r</t>
        </is>
      </c>
      <c r="C941" t="inlineStr">
        <is>
          <t>n the year to be considered from the base year The present value of the annual variable costs over a period of n years, at an annual real interest rate</t>
        </is>
      </c>
    </row>
    <row r="942">
      <c r="A942" t="inlineStr">
        <is>
          <t>is:</t>
        </is>
      </c>
      <c r="B942" t="inlineStr">
        <is>
          <t>is:</t>
        </is>
      </c>
      <c r="C942" t="inlineStr">
        <is>
          <t>the year to be considered from the base year The present value of the annual variable costs over a period of n years, at an annual real interest rate r</t>
        </is>
      </c>
    </row>
    <row r="943">
      <c r="A943" t="inlineStr">
        <is>
          <t>[</t>
        </is>
      </c>
      <c r="B943" t="inlineStr">
        <is>
          <t>[</t>
        </is>
      </c>
      <c r="C943" t="inlineStr">
        <is>
          <t>year to be considered from the base year The present value of the annual variable costs over a period of n years, at an annual real interest rate r is:</t>
        </is>
      </c>
    </row>
    <row r="944">
      <c r="A944" t="inlineStr">
        <is>
          <t>13.19</t>
        </is>
      </c>
      <c r="B944" t="inlineStr">
        <is>
          <t>13.19</t>
        </is>
      </c>
      <c r="C944" t="inlineStr">
        <is>
          <t>to be considered from the base year The present value of the annual variable costs over a period of n years, at an annual real interest rate r is: [</t>
        </is>
      </c>
    </row>
    <row r="945">
      <c r="A945" t="inlineStr">
        <is>
          <t>]</t>
        </is>
      </c>
      <c r="B945" t="inlineStr">
        <is>
          <t>]</t>
        </is>
      </c>
      <c r="C945" t="inlineStr">
        <is>
          <t>be considered from the base year The present value of the annual variable costs over a period of n years, at an annual real interest rate r is: [ 13.19</t>
        </is>
      </c>
    </row>
    <row r="946">
      <c r="A946" t="inlineStr">
        <is>
          <t>met:</t>
        </is>
      </c>
      <c r="B946" t="inlineStr">
        <is>
          <t>with:</t>
        </is>
      </c>
      <c r="C946" t="inlineStr">
        <is>
          <t>considered from the base year The present value of the annual variable costs over a period of n years, at an annual real interest rate r is: [ 13.19 ]</t>
        </is>
      </c>
    </row>
    <row r="947">
      <c r="A947" t="inlineStr">
        <is>
          <t>B</t>
        </is>
      </c>
      <c r="B947" t="inlineStr">
        <is>
          <t>B</t>
        </is>
      </c>
      <c r="C947" t="inlineStr">
        <is>
          <t>from the base year The present value of the annual variable costs over a period of n years, at an annual real interest rate r is: [ 13.19 ] with:</t>
        </is>
      </c>
    </row>
    <row r="948">
      <c r="A948" t="inlineStr">
        <is>
          <t>var,i</t>
        </is>
      </c>
      <c r="B948" t="inlineStr">
        <is>
          <t>var,i</t>
        </is>
      </c>
      <c r="C948" t="inlineStr">
        <is>
          <t>the base year The present value of the annual variable costs over a period of n years, at an annual real interest rate r is: [ 13.19 ] with: B</t>
        </is>
      </c>
    </row>
    <row r="949">
      <c r="A949" t="inlineStr">
        <is>
          <t>vastgestelde variabele kosten voor jaar</t>
        </is>
      </c>
      <c r="B949" t="inlineStr">
        <is>
          <t>determined variable costs for year</t>
        </is>
      </c>
      <c r="C949" t="inlineStr">
        <is>
          <t>base year The present value of the annual variable costs over a period of n years, at an annual real interest rate r is: [ 13.19 ] with: B var,i</t>
        </is>
      </c>
    </row>
    <row r="950">
      <c r="A950" t="inlineStr">
        <is>
          <t>i</t>
        </is>
      </c>
      <c r="B950" t="inlineStr">
        <is>
          <t>i</t>
        </is>
      </c>
      <c r="C950" t="inlineStr">
        <is>
          <t>of the annual variable costs over a period of n years, at an annual real interest rate r is: [ 13.19 ] with: B var,i determined variable costs for year</t>
        </is>
      </c>
    </row>
    <row r="951">
      <c r="A951" t="inlineStr">
        <is>
          <t>Bij een constante jaarlijkse toename van de belasting met een percentage</t>
        </is>
      </c>
      <c r="B951" t="inlineStr">
        <is>
          <t>With a constant annual increase in the tax by a percentage</t>
        </is>
      </c>
      <c r="C951" t="inlineStr">
        <is>
          <t>the annual variable costs over a period of n years, at an annual real interest rate r is: [ 13.19 ] with: B var,i determined variable costs for year i</t>
        </is>
      </c>
    </row>
    <row r="952">
      <c r="A952" t="inlineStr">
        <is>
          <t>a</t>
        </is>
      </c>
      <c r="B952" t="inlineStr">
        <is>
          <t>a</t>
        </is>
      </c>
      <c r="C952" t="inlineStr">
        <is>
          <t>an annual real interest rate r is: [ 13.19 ] with: B var,i determined variable costs for year i With a constant annual increase in the tax by a percentage</t>
        </is>
      </c>
    </row>
    <row r="953">
      <c r="A953" t="inlineStr">
        <is>
          <t>gaat formule 13.19 over in:</t>
        </is>
      </c>
      <c r="B953" t="inlineStr">
        <is>
          <t>formula 13.19 becomes:</t>
        </is>
      </c>
      <c r="C953" t="inlineStr">
        <is>
          <t>annual real interest rate r is: [ 13.19 ] with: B var,i determined variable costs for year i With a constant annual increase in the tax by a percentage a</t>
        </is>
      </c>
    </row>
    <row r="954">
      <c r="A954" t="inlineStr">
        <is>
          <t>[</t>
        </is>
      </c>
      <c r="B954" t="inlineStr">
        <is>
          <t>[</t>
        </is>
      </c>
      <c r="C954" t="inlineStr">
        <is>
          <t>rate r is: [ 13.19 ] with: B var,i determined variable costs for year i With a constant annual increase in the tax by a percentage a formula 13.19 becomes:</t>
        </is>
      </c>
    </row>
    <row r="955">
      <c r="A955" t="inlineStr">
        <is>
          <t>13.20</t>
        </is>
      </c>
      <c r="B955" t="inlineStr">
        <is>
          <t>13.20</t>
        </is>
      </c>
      <c r="C955" t="inlineStr">
        <is>
          <t>r is: [ 13.19 ] with: B var,i determined variable costs for year i With a constant annual increase in the tax by a percentage a formula 13.19 becomes: [</t>
        </is>
      </c>
    </row>
    <row r="956">
      <c r="A956" t="inlineStr">
        <is>
          <t>]</t>
        </is>
      </c>
      <c r="B956" t="inlineStr">
        <is>
          <t>]</t>
        </is>
      </c>
      <c r="C956" t="inlineStr">
        <is>
          <t>is: [ 13.19 ] with: B var,i determined variable costs for year i With a constant annual increase in the tax by a percentage a formula 13.19 becomes: [ 13.20</t>
        </is>
      </c>
    </row>
    <row r="957">
      <c r="A957" t="inlineStr">
        <is>
          <t>Voor kabels geldt hetzelfde, met dien verstande dat er geen sprake is van nullastverlies.</t>
        </is>
      </c>
      <c r="B957" t="inlineStr">
        <is>
          <t>The same applies to cables, with the understanding that there is no no-load loss.</t>
        </is>
      </c>
      <c r="C957" t="inlineStr">
        <is>
          <t>[ 13.19 ] with: B var,i determined variable costs for year i With a constant annual increase in the tax by a percentage a formula 13.19 becomes: [ 13.20 ]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2024-05-22T12:10:44Z</dcterms:created>
  <dcterms:modified xmlns:dcterms="http://purl.org/dc/terms/" xmlns:xsi="http://www.w3.org/2001/XMLSchema-instance" xsi:type="dcterms:W3CDTF">2024-05-22T12:10:44Z</dcterms:modified>
</cp:coreProperties>
</file>